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I:\Websites\Pscweb\utilities\electric\17docs\17035T07\"/>
    </mc:Choice>
  </mc:AlternateContent>
  <bookViews>
    <workbookView xWindow="0" yWindow="-45" windowWidth="12000" windowHeight="5280" tabRatio="917"/>
  </bookViews>
  <sheets>
    <sheet name="Table 1" sheetId="25" r:id="rId1"/>
    <sheet name="Table 2" sheetId="47" r:id="rId2"/>
    <sheet name="Table 4" sheetId="28" r:id="rId3"/>
    <sheet name="Table 5" sheetId="31" r:id="rId4"/>
    <sheet name="PTC" sheetId="48" r:id="rId5"/>
    <sheet name="Table 3 WY Wind 2021" sheetId="43" r:id="rId6"/>
    <sheet name="Table 3 DJ Wind 2031" sheetId="42" r:id="rId7"/>
    <sheet name="Table 3 UT Solar 2031" sheetId="40" r:id="rId8"/>
    <sheet name="Table 3 Yakima Solar 2028" sheetId="41" r:id="rId9"/>
    <sheet name="Table 3 30 MW Geoth 2029" sheetId="46" r:id="rId10"/>
    <sheet name="Table 3 200 MW (UT N) 2029)" sheetId="29" r:id="rId11"/>
    <sheet name="Table 3 436MW (West M) 2030" sheetId="36" r:id="rId12"/>
    <sheet name="Table 3 477 MW (Wyo) 2033" sheetId="37" r:id="rId13"/>
    <sheet name="Table 3 200 MW (Wyo) 2033" sheetId="39" r:id="rId14"/>
    <sheet name="Table 3 ID Wind 2036" sheetId="4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200_SCCT_UtahN" localSheetId="4">'[1]Table 1'!$I$19</definedName>
    <definedName name="_200_SCCT_UtahN" localSheetId="1">'Table 1'!$I$19</definedName>
    <definedName name="_200_SCCT_UtahN">'Table 1'!$I$19</definedName>
    <definedName name="_200_SCCT_WYNE">'Table 1'!$I$21</definedName>
    <definedName name="_30_Geo_West" localSheetId="4">'[1]Table 1'!$I$17</definedName>
    <definedName name="_30_Geo_West" localSheetId="1">'Table 1'!$I$17</definedName>
    <definedName name="_30_Geo_West">'Table 1'!$I$17</definedName>
    <definedName name="_436_CCCT_WestMain" localSheetId="4">'[1]Table 1'!$I$18</definedName>
    <definedName name="_436_CCCT_WestMain" localSheetId="1">'Table 1'!$I$18</definedName>
    <definedName name="_436_CCCT_WestMain">'Table 1'!$I$18</definedName>
    <definedName name="_477_CCCT_WestMain">'[2]Table 1'!$I$18</definedName>
    <definedName name="_477_CCCT_WYNE">'Table 1'!$I$20</definedName>
    <definedName name="_635_CCCT_UtahS">'[2]Table 1'!$I$19</definedName>
    <definedName name="_635_CCCT_WyoNE">'[2]Table 1'!$I$17</definedName>
    <definedName name="_774_Wind_IDGoshen">'Table 1'!$I$23</definedName>
    <definedName name="_85_Wind_DJ_2031">'Table 1'!$I$22</definedName>
    <definedName name="_j1" localSheetId="4" hidden="1">{"PRINT",#N/A,TRUE,"APPA";"PRINT",#N/A,TRUE,"APS";"PRINT",#N/A,TRUE,"BHPL";"PRINT",#N/A,TRUE,"BHPL2";"PRINT",#N/A,TRUE,"CDWR";"PRINT",#N/A,TRUE,"EWEB";"PRINT",#N/A,TRUE,"LADWP";"PRINT",#N/A,TRUE,"NEVBASE"}</definedName>
    <definedName name="_j1" localSheetId="1" hidden="1">{"PRINT",#N/A,TRUE,"APPA";"PRINT",#N/A,TRUE,"APS";"PRINT",#N/A,TRUE,"BHPL";"PRINT",#N/A,TRUE,"BHPL2";"PRINT",#N/A,TRUE,"CDWR";"PRINT",#N/A,TRUE,"EWEB";"PRINT",#N/A,TRUE,"LADWP";"PRINT",#N/A,TRUE,"NEVBASE"}</definedName>
    <definedName name="_j1" localSheetId="9" hidden="1">{"PRINT",#N/A,TRUE,"APPA";"PRINT",#N/A,TRUE,"APS";"PRINT",#N/A,TRUE,"BHPL";"PRINT",#N/A,TRUE,"BHPL2";"PRINT",#N/A,TRUE,"CDWR";"PRINT",#N/A,TRUE,"EWEB";"PRINT",#N/A,TRUE,"LADWP";"PRINT",#N/A,TRUE,"NEVBASE"}</definedName>
    <definedName name="_j1" localSheetId="6" hidden="1">{"PRINT",#N/A,TRUE,"APPA";"PRINT",#N/A,TRUE,"APS";"PRINT",#N/A,TRUE,"BHPL";"PRINT",#N/A,TRUE,"BHPL2";"PRINT",#N/A,TRUE,"CDWR";"PRINT",#N/A,TRUE,"EWEB";"PRINT",#N/A,TRUE,"LADWP";"PRINT",#N/A,TRUE,"NEVBASE"}</definedName>
    <definedName name="_j1" localSheetId="14" hidden="1">{"PRINT",#N/A,TRUE,"APPA";"PRINT",#N/A,TRUE,"APS";"PRINT",#N/A,TRUE,"BHPL";"PRINT",#N/A,TRUE,"BHPL2";"PRINT",#N/A,TRUE,"CDWR";"PRINT",#N/A,TRUE,"EWEB";"PRINT",#N/A,TRUE,"LADWP";"PRINT",#N/A,TRUE,"NEVBASE"}</definedName>
    <definedName name="_j1" localSheetId="7" hidden="1">{"PRINT",#N/A,TRUE,"APPA";"PRINT",#N/A,TRUE,"APS";"PRINT",#N/A,TRUE,"BHPL";"PRINT",#N/A,TRUE,"BHPL2";"PRINT",#N/A,TRUE,"CDWR";"PRINT",#N/A,TRUE,"EWEB";"PRINT",#N/A,TRUE,"LADWP";"PRINT",#N/A,TRUE,"NEVBASE"}</definedName>
    <definedName name="_j1" localSheetId="5" hidden="1">{"PRINT",#N/A,TRUE,"APPA";"PRINT",#N/A,TRUE,"APS";"PRINT",#N/A,TRUE,"BHPL";"PRINT",#N/A,TRUE,"BHPL2";"PRINT",#N/A,TRUE,"CDWR";"PRINT",#N/A,TRUE,"EWEB";"PRINT",#N/A,TRUE,"LADWP";"PRINT",#N/A,TRUE,"NEVBASE"}</definedName>
    <definedName name="_j1" localSheetId="8"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4" hidden="1">{"PRINT",#N/A,TRUE,"APPA";"PRINT",#N/A,TRUE,"APS";"PRINT",#N/A,TRUE,"BHPL";"PRINT",#N/A,TRUE,"BHPL2";"PRINT",#N/A,TRUE,"CDWR";"PRINT",#N/A,TRUE,"EWEB";"PRINT",#N/A,TRUE,"LADWP";"PRINT",#N/A,TRUE,"NEVBASE"}</definedName>
    <definedName name="_j2" localSheetId="1" hidden="1">{"PRINT",#N/A,TRUE,"APPA";"PRINT",#N/A,TRUE,"APS";"PRINT",#N/A,TRUE,"BHPL";"PRINT",#N/A,TRUE,"BHPL2";"PRINT",#N/A,TRUE,"CDWR";"PRINT",#N/A,TRUE,"EWEB";"PRINT",#N/A,TRUE,"LADWP";"PRINT",#N/A,TRUE,"NEVBASE"}</definedName>
    <definedName name="_j2" localSheetId="9" hidden="1">{"PRINT",#N/A,TRUE,"APPA";"PRINT",#N/A,TRUE,"APS";"PRINT",#N/A,TRUE,"BHPL";"PRINT",#N/A,TRUE,"BHPL2";"PRINT",#N/A,TRUE,"CDWR";"PRINT",#N/A,TRUE,"EWEB";"PRINT",#N/A,TRUE,"LADWP";"PRINT",#N/A,TRUE,"NEVBASE"}</definedName>
    <definedName name="_j2" localSheetId="6" hidden="1">{"PRINT",#N/A,TRUE,"APPA";"PRINT",#N/A,TRUE,"APS";"PRINT",#N/A,TRUE,"BHPL";"PRINT",#N/A,TRUE,"BHPL2";"PRINT",#N/A,TRUE,"CDWR";"PRINT",#N/A,TRUE,"EWEB";"PRINT",#N/A,TRUE,"LADWP";"PRINT",#N/A,TRUE,"NEVBASE"}</definedName>
    <definedName name="_j2" localSheetId="14" hidden="1">{"PRINT",#N/A,TRUE,"APPA";"PRINT",#N/A,TRUE,"APS";"PRINT",#N/A,TRUE,"BHPL";"PRINT",#N/A,TRUE,"BHPL2";"PRINT",#N/A,TRUE,"CDWR";"PRINT",#N/A,TRUE,"EWEB";"PRINT",#N/A,TRUE,"LADWP";"PRINT",#N/A,TRUE,"NEVBASE"}</definedName>
    <definedName name="_j2" localSheetId="7" hidden="1">{"PRINT",#N/A,TRUE,"APPA";"PRINT",#N/A,TRUE,"APS";"PRINT",#N/A,TRUE,"BHPL";"PRINT",#N/A,TRUE,"BHPL2";"PRINT",#N/A,TRUE,"CDWR";"PRINT",#N/A,TRUE,"EWEB";"PRINT",#N/A,TRUE,"LADWP";"PRINT",#N/A,TRUE,"NEVBASE"}</definedName>
    <definedName name="_j2" localSheetId="5" hidden="1">{"PRINT",#N/A,TRUE,"APPA";"PRINT",#N/A,TRUE,"APS";"PRINT",#N/A,TRUE,"BHPL";"PRINT",#N/A,TRUE,"BHPL2";"PRINT",#N/A,TRUE,"CDWR";"PRINT",#N/A,TRUE,"EWEB";"PRINT",#N/A,TRUE,"LADWP";"PRINT",#N/A,TRUE,"NEVBASE"}</definedName>
    <definedName name="_j2" localSheetId="8"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4" hidden="1">{"PRINT",#N/A,TRUE,"APPA";"PRINT",#N/A,TRUE,"APS";"PRINT",#N/A,TRUE,"BHPL";"PRINT",#N/A,TRUE,"BHPL2";"PRINT",#N/A,TRUE,"CDWR";"PRINT",#N/A,TRUE,"EWEB";"PRINT",#N/A,TRUE,"LADWP";"PRINT",#N/A,TRUE,"NEVBASE"}</definedName>
    <definedName name="_j3" localSheetId="1" hidden="1">{"PRINT",#N/A,TRUE,"APPA";"PRINT",#N/A,TRUE,"APS";"PRINT",#N/A,TRUE,"BHPL";"PRINT",#N/A,TRUE,"BHPL2";"PRINT",#N/A,TRUE,"CDWR";"PRINT",#N/A,TRUE,"EWEB";"PRINT",#N/A,TRUE,"LADWP";"PRINT",#N/A,TRUE,"NEVBASE"}</definedName>
    <definedName name="_j3" localSheetId="9" hidden="1">{"PRINT",#N/A,TRUE,"APPA";"PRINT",#N/A,TRUE,"APS";"PRINT",#N/A,TRUE,"BHPL";"PRINT",#N/A,TRUE,"BHPL2";"PRINT",#N/A,TRUE,"CDWR";"PRINT",#N/A,TRUE,"EWEB";"PRINT",#N/A,TRUE,"LADWP";"PRINT",#N/A,TRUE,"NEVBASE"}</definedName>
    <definedName name="_j3" localSheetId="6" hidden="1">{"PRINT",#N/A,TRUE,"APPA";"PRINT",#N/A,TRUE,"APS";"PRINT",#N/A,TRUE,"BHPL";"PRINT",#N/A,TRUE,"BHPL2";"PRINT",#N/A,TRUE,"CDWR";"PRINT",#N/A,TRUE,"EWEB";"PRINT",#N/A,TRUE,"LADWP";"PRINT",#N/A,TRUE,"NEVBASE"}</definedName>
    <definedName name="_j3" localSheetId="14" hidden="1">{"PRINT",#N/A,TRUE,"APPA";"PRINT",#N/A,TRUE,"APS";"PRINT",#N/A,TRUE,"BHPL";"PRINT",#N/A,TRUE,"BHPL2";"PRINT",#N/A,TRUE,"CDWR";"PRINT",#N/A,TRUE,"EWEB";"PRINT",#N/A,TRUE,"LADWP";"PRINT",#N/A,TRUE,"NEVBASE"}</definedName>
    <definedName name="_j3" localSheetId="7" hidden="1">{"PRINT",#N/A,TRUE,"APPA";"PRINT",#N/A,TRUE,"APS";"PRINT",#N/A,TRUE,"BHPL";"PRINT",#N/A,TRUE,"BHPL2";"PRINT",#N/A,TRUE,"CDWR";"PRINT",#N/A,TRUE,"EWEB";"PRINT",#N/A,TRUE,"LADWP";"PRINT",#N/A,TRUE,"NEVBASE"}</definedName>
    <definedName name="_j3" localSheetId="5" hidden="1">{"PRINT",#N/A,TRUE,"APPA";"PRINT",#N/A,TRUE,"APS";"PRINT",#N/A,TRUE,"BHPL";"PRINT",#N/A,TRUE,"BHPL2";"PRINT",#N/A,TRUE,"CDWR";"PRINT",#N/A,TRUE,"EWEB";"PRINT",#N/A,TRUE,"LADWP";"PRINT",#N/A,TRUE,"NEVBASE"}</definedName>
    <definedName name="_j3" localSheetId="8"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4" hidden="1">{"PRINT",#N/A,TRUE,"APPA";"PRINT",#N/A,TRUE,"APS";"PRINT",#N/A,TRUE,"BHPL";"PRINT",#N/A,TRUE,"BHPL2";"PRINT",#N/A,TRUE,"CDWR";"PRINT",#N/A,TRUE,"EWEB";"PRINT",#N/A,TRUE,"LADWP";"PRINT",#N/A,TRUE,"NEVBASE"}</definedName>
    <definedName name="_j4" localSheetId="1" hidden="1">{"PRINT",#N/A,TRUE,"APPA";"PRINT",#N/A,TRUE,"APS";"PRINT",#N/A,TRUE,"BHPL";"PRINT",#N/A,TRUE,"BHPL2";"PRINT",#N/A,TRUE,"CDWR";"PRINT",#N/A,TRUE,"EWEB";"PRINT",#N/A,TRUE,"LADWP";"PRINT",#N/A,TRUE,"NEVBASE"}</definedName>
    <definedName name="_j4" localSheetId="9" hidden="1">{"PRINT",#N/A,TRUE,"APPA";"PRINT",#N/A,TRUE,"APS";"PRINT",#N/A,TRUE,"BHPL";"PRINT",#N/A,TRUE,"BHPL2";"PRINT",#N/A,TRUE,"CDWR";"PRINT",#N/A,TRUE,"EWEB";"PRINT",#N/A,TRUE,"LADWP";"PRINT",#N/A,TRUE,"NEVBASE"}</definedName>
    <definedName name="_j4" localSheetId="6" hidden="1">{"PRINT",#N/A,TRUE,"APPA";"PRINT",#N/A,TRUE,"APS";"PRINT",#N/A,TRUE,"BHPL";"PRINT",#N/A,TRUE,"BHPL2";"PRINT",#N/A,TRUE,"CDWR";"PRINT",#N/A,TRUE,"EWEB";"PRINT",#N/A,TRUE,"LADWP";"PRINT",#N/A,TRUE,"NEVBASE"}</definedName>
    <definedName name="_j4" localSheetId="14" hidden="1">{"PRINT",#N/A,TRUE,"APPA";"PRINT",#N/A,TRUE,"APS";"PRINT",#N/A,TRUE,"BHPL";"PRINT",#N/A,TRUE,"BHPL2";"PRINT",#N/A,TRUE,"CDWR";"PRINT",#N/A,TRUE,"EWEB";"PRINT",#N/A,TRUE,"LADWP";"PRINT",#N/A,TRUE,"NEVBASE"}</definedName>
    <definedName name="_j4" localSheetId="7" hidden="1">{"PRINT",#N/A,TRUE,"APPA";"PRINT",#N/A,TRUE,"APS";"PRINT",#N/A,TRUE,"BHPL";"PRINT",#N/A,TRUE,"BHPL2";"PRINT",#N/A,TRUE,"CDWR";"PRINT",#N/A,TRUE,"EWEB";"PRINT",#N/A,TRUE,"LADWP";"PRINT",#N/A,TRUE,"NEVBASE"}</definedName>
    <definedName name="_j4" localSheetId="5" hidden="1">{"PRINT",#N/A,TRUE,"APPA";"PRINT",#N/A,TRUE,"APS";"PRINT",#N/A,TRUE,"BHPL";"PRINT",#N/A,TRUE,"BHPL2";"PRINT",#N/A,TRUE,"CDWR";"PRINT",#N/A,TRUE,"EWEB";"PRINT",#N/A,TRUE,"LADWP";"PRINT",#N/A,TRUE,"NEVBASE"}</definedName>
    <definedName name="_j4" localSheetId="8"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4" hidden="1">{"PRINT",#N/A,TRUE,"APPA";"PRINT",#N/A,TRUE,"APS";"PRINT",#N/A,TRUE,"BHPL";"PRINT",#N/A,TRUE,"BHPL2";"PRINT",#N/A,TRUE,"CDWR";"PRINT",#N/A,TRUE,"EWEB";"PRINT",#N/A,TRUE,"LADWP";"PRINT",#N/A,TRUE,"NEVBASE"}</definedName>
    <definedName name="_j5" localSheetId="1" hidden="1">{"PRINT",#N/A,TRUE,"APPA";"PRINT",#N/A,TRUE,"APS";"PRINT",#N/A,TRUE,"BHPL";"PRINT",#N/A,TRUE,"BHPL2";"PRINT",#N/A,TRUE,"CDWR";"PRINT",#N/A,TRUE,"EWEB";"PRINT",#N/A,TRUE,"LADWP";"PRINT",#N/A,TRUE,"NEVBASE"}</definedName>
    <definedName name="_j5" localSheetId="9" hidden="1">{"PRINT",#N/A,TRUE,"APPA";"PRINT",#N/A,TRUE,"APS";"PRINT",#N/A,TRUE,"BHPL";"PRINT",#N/A,TRUE,"BHPL2";"PRINT",#N/A,TRUE,"CDWR";"PRINT",#N/A,TRUE,"EWEB";"PRINT",#N/A,TRUE,"LADWP";"PRINT",#N/A,TRUE,"NEVBASE"}</definedName>
    <definedName name="_j5" localSheetId="6" hidden="1">{"PRINT",#N/A,TRUE,"APPA";"PRINT",#N/A,TRUE,"APS";"PRINT",#N/A,TRUE,"BHPL";"PRINT",#N/A,TRUE,"BHPL2";"PRINT",#N/A,TRUE,"CDWR";"PRINT",#N/A,TRUE,"EWEB";"PRINT",#N/A,TRUE,"LADWP";"PRINT",#N/A,TRUE,"NEVBASE"}</definedName>
    <definedName name="_j5" localSheetId="14" hidden="1">{"PRINT",#N/A,TRUE,"APPA";"PRINT",#N/A,TRUE,"APS";"PRINT",#N/A,TRUE,"BHPL";"PRINT",#N/A,TRUE,"BHPL2";"PRINT",#N/A,TRUE,"CDWR";"PRINT",#N/A,TRUE,"EWEB";"PRINT",#N/A,TRUE,"LADWP";"PRINT",#N/A,TRUE,"NEVBASE"}</definedName>
    <definedName name="_j5" localSheetId="7" hidden="1">{"PRINT",#N/A,TRUE,"APPA";"PRINT",#N/A,TRUE,"APS";"PRINT",#N/A,TRUE,"BHPL";"PRINT",#N/A,TRUE,"BHPL2";"PRINT",#N/A,TRUE,"CDWR";"PRINT",#N/A,TRUE,"EWEB";"PRINT",#N/A,TRUE,"LADWP";"PRINT",#N/A,TRUE,"NEVBASE"}</definedName>
    <definedName name="_j5" localSheetId="5" hidden="1">{"PRINT",#N/A,TRUE,"APPA";"PRINT",#N/A,TRUE,"APS";"PRINT",#N/A,TRUE,"BHPL";"PRINT",#N/A,TRUE,"BHPL2";"PRINT",#N/A,TRUE,"CDWR";"PRINT",#N/A,TRUE,"EWEB";"PRINT",#N/A,TRUE,"LADWP";"PRINT",#N/A,TRUE,"NEVBASE"}</definedName>
    <definedName name="_j5" localSheetId="8"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Order1" hidden="1">255</definedName>
    <definedName name="_Order2" hidden="1">0</definedName>
    <definedName name="_Percent_Last_CCCT" localSheetId="1">'Table 1'!#REF!</definedName>
    <definedName name="_Percent_Last_CCCT">'Table 1'!#REF!</definedName>
    <definedName name="_UtahS_Solar_2031">'Table 1'!$I$30</definedName>
    <definedName name="_UtahS_Solar_2032">'Table 1'!$I$31</definedName>
    <definedName name="_UtahS_Solar_2033">'Table 1'!$I$32</definedName>
    <definedName name="_UtahS_Solar_2034">'Table 1'!$I$33</definedName>
    <definedName name="_UtahS_Solar_2035">'Table 1'!$I$34</definedName>
    <definedName name="_UtahS_Solar_2036">'Table 1'!$I$35</definedName>
    <definedName name="_Yakima_Solar_2028">'Table 1'!$I$24</definedName>
    <definedName name="_Yakima_Solar_2029">'Table 1'!$I$25</definedName>
    <definedName name="_Yakima_Solar_2031">'Table 1'!$I$26</definedName>
    <definedName name="_Yakima_Solar_2032">'Table 1'!$I$27</definedName>
    <definedName name="_Yakima_Solar_2033">'Table 1'!$I$28</definedName>
    <definedName name="_Yakima_Solar_2034">'Table 1'!$I$29</definedName>
    <definedName name="a" hidden="1">'[3]DSM Output'!$J$21:$J$23</definedName>
    <definedName name="above">OFFSET(!A1,-1,0)</definedName>
    <definedName name="Active_CF">[4]!Active_CF</definedName>
    <definedName name="Active_Deg_Method">[4]!Active_Deg_Method</definedName>
    <definedName name="Active_Deg_Rate">[4]!Active_Deg_Rate</definedName>
    <definedName name="Active_Delivery_Point">[4]!Active_Delivery_Point</definedName>
    <definedName name="Active_MW">[4]!Active_MW</definedName>
    <definedName name="Active_Name_Conf">[4]!Active_Name_Conf</definedName>
    <definedName name="Active_Online">[4]!Active_Online</definedName>
    <definedName name="Active_QF_Name">[4]!Active_QF_Name</definedName>
    <definedName name="Active_QF_Queue_Date">[4]!Active_QF_Queue_Date</definedName>
    <definedName name="Active_Status">[4]!Active_Status</definedName>
    <definedName name="anscount" hidden="1">1</definedName>
    <definedName name="below">OFFSET(!A1,1,0)</definedName>
    <definedName name="CC_E_Gas">'[5]Queue-2016.Q4'!$L$8</definedName>
    <definedName name="CC_E_Hydro">'[5]Queue-2016.Q4'!$L$9</definedName>
    <definedName name="CC_E_Tracking">'[5]Queue-2016.Q4'!$L$7</definedName>
    <definedName name="CC_E_Wind">'[5]Queue-2016.Q4'!$L$5</definedName>
    <definedName name="CC_W_Gas">'[5]Queue-2016.Q4'!$O$8</definedName>
    <definedName name="CC_W_Hydro">'[5]Queue-2016.Q4'!$O$9</definedName>
    <definedName name="CC_W_Tracking">'[5]Queue-2016.Q4'!$O$7</definedName>
    <definedName name="CC_W_Wind">'[5]Queue-2016.Q4'!$O$5</definedName>
    <definedName name="dateTable">'[6]on off peak hours'!$C$15:$ED$15</definedName>
    <definedName name="Discount_Rate" localSheetId="1">'[2]Table 1'!$I$35</definedName>
    <definedName name="Discount_Rate">'Table 1'!$I$42</definedName>
    <definedName name="Discount_Rate_2015_IRP" localSheetId="9">'[7]Table 7 to 8'!$AE$43</definedName>
    <definedName name="Discount_Rate_2015_IRP" localSheetId="6">'[7]Table 7 to 8'!$AE$43</definedName>
    <definedName name="Discount_Rate_2015_IRP" localSheetId="14">'[7]Table 7 to 8'!$AE$43</definedName>
    <definedName name="Discount_Rate_2015_IRP" localSheetId="7">'[7]Table 7 to 8'!$AE$43</definedName>
    <definedName name="Discount_Rate_2015_IRP" localSheetId="5">'[7]Table 7 to 8'!$AE$43</definedName>
    <definedName name="Discount_Rate_2015_IRP" localSheetId="8">'[7]Table 7 to 8'!$AE$43</definedName>
    <definedName name="Discount_Rate_2015_IRP">'[8]Table 7 to 8'!$AE$43</definedName>
    <definedName name="Discount_rate_IRP2017">'[1]Table 1'!$I$42</definedName>
    <definedName name="DispatchSum">"GRID Thermal Generation!R2C1:R4C2"</definedName>
    <definedName name="DollarsGRID">'[1]Table 2'!$B$11:$N$30</definedName>
    <definedName name="DollarsMarket">'[1]Table 2'!$B$33:$N$52</definedName>
    <definedName name="FixedSolar_Capacity_Contr">'[8]Exhibit 3- Std FixedSolar QF'!$G$53</definedName>
    <definedName name="HoursHoliday">'[6]on off peak hours'!$C$16:$ED$20</definedName>
    <definedName name="left">OFFSET(!A1,0,-1)</definedName>
    <definedName name="limcount" hidden="1">1</definedName>
    <definedName name="Market" localSheetId="9">'[9]OFPC Source'!$J$8:$M$295</definedName>
    <definedName name="Market" localSheetId="6">'[9]OFPC Source'!$J$8:$M$295</definedName>
    <definedName name="Market" localSheetId="14">'[9]OFPC Source'!$J$8:$M$295</definedName>
    <definedName name="Market" localSheetId="7">'[9]OFPC Source'!$J$8:$M$295</definedName>
    <definedName name="Market" localSheetId="5">'[9]OFPC Source'!$J$8:$M$295</definedName>
    <definedName name="Market" localSheetId="8">'[9]OFPC Source'!$J$8:$M$295</definedName>
    <definedName name="Market">'[8]OFPC Source'!$J$8:$M$295</definedName>
    <definedName name="MidC_Flat" localSheetId="9">[10]Market_Price!#REF!</definedName>
    <definedName name="MidC_Flat" localSheetId="6">[10]Market_Price!#REF!</definedName>
    <definedName name="MidC_Flat" localSheetId="14">[10]Market_Price!#REF!</definedName>
    <definedName name="MidC_Flat" localSheetId="7">[10]Market_Price!#REF!</definedName>
    <definedName name="MidC_Flat" localSheetId="5">[10]Market_Price!#REF!</definedName>
    <definedName name="MidC_Flat" localSheetId="8">[10]Market_Price!#REF!</definedName>
    <definedName name="MidC_Flat">[10]Market_Price!#REF!</definedName>
    <definedName name="Monthly_Discount_Rate">'[1]Table 5'!$T$9</definedName>
    <definedName name="OR_AC_price" localSheetId="9">#REF!</definedName>
    <definedName name="OR_AC_price" localSheetId="6">#REF!</definedName>
    <definedName name="OR_AC_price" localSheetId="14">#REF!</definedName>
    <definedName name="OR_AC_price" localSheetId="7">#REF!</definedName>
    <definedName name="OR_AC_price" localSheetId="5">#REF!</definedName>
    <definedName name="OR_AC_price" localSheetId="8">#REF!</definedName>
    <definedName name="OR_AC_price">#REF!</definedName>
    <definedName name="_xlnm.Print_Area" localSheetId="0">'Table 1'!$A$1:$H$64</definedName>
    <definedName name="_xlnm.Print_Area" localSheetId="1">'Table 2'!$B$1:$P$36</definedName>
    <definedName name="_xlnm.Print_Area" localSheetId="10">'Table 3 200 MW (UT N) 2029)'!$A$1:$K$89</definedName>
    <definedName name="_xlnm.Print_Area" localSheetId="13">'Table 3 200 MW (Wyo) 2033'!$A$1:$K$89</definedName>
    <definedName name="_xlnm.Print_Area" localSheetId="9">'Table 3 30 MW Geoth 2029'!$A$1:$J$73</definedName>
    <definedName name="_xlnm.Print_Area" localSheetId="11">'Table 3 436MW (West M) 2030'!$A$1:$K$89</definedName>
    <definedName name="_xlnm.Print_Area" localSheetId="12">'Table 3 477 MW (Wyo) 2033'!$A$1:$K$89</definedName>
    <definedName name="_xlnm.Print_Area" localSheetId="6">'Table 3 DJ Wind 2031'!$A$1:$K$73</definedName>
    <definedName name="_xlnm.Print_Area" localSheetId="14">'Table 3 ID Wind 2036'!$A$1:$K$73</definedName>
    <definedName name="_xlnm.Print_Area" localSheetId="7">'Table 3 UT Solar 2031'!$A$1:$K$73</definedName>
    <definedName name="_xlnm.Print_Area" localSheetId="5">'Table 3 WY Wind 2021'!$A$1:$K$73</definedName>
    <definedName name="_xlnm.Print_Area" localSheetId="8">'Table 3 Yakima Solar 2028'!$A$1:$K$73</definedName>
    <definedName name="_xlnm.Print_Area" localSheetId="2">'Table 4'!$A$1:$E$42</definedName>
    <definedName name="_xlnm.Print_Area" localSheetId="3">'Table 5'!$A$1:$H$273</definedName>
    <definedName name="_xlnm.Print_Titles" localSheetId="1">'Table 2'!$1:$9</definedName>
    <definedName name="_xlnm.Print_Titles" localSheetId="10">'Table 3 200 MW (UT N) 2029)'!$1:$6</definedName>
    <definedName name="_xlnm.Print_Titles" localSheetId="13">'Table 3 200 MW (Wyo) 2033'!$1:$6</definedName>
    <definedName name="_xlnm.Print_Titles" localSheetId="11">'Table 3 436MW (West M) 2030'!$1:$6</definedName>
    <definedName name="_xlnm.Print_Titles" localSheetId="12">'Table 3 477 MW (Wyo) 2033'!$1:$6</definedName>
    <definedName name="QF_CF">#REF!</definedName>
    <definedName name="RampLossMonthlyDemand">'[11]Source - Ramp Losses'!$O$46:$P$57</definedName>
    <definedName name="RenewableMarketShape" localSheetId="9">'[9]OFPC Source'!$P$5:$U$28</definedName>
    <definedName name="RenewableMarketShape" localSheetId="6">'[9]OFPC Source'!$P$5:$U$28</definedName>
    <definedName name="RenewableMarketShape" localSheetId="14">'[9]OFPC Source'!$P$5:$U$28</definedName>
    <definedName name="RenewableMarketShape" localSheetId="7">'[9]OFPC Source'!$P$5:$U$28</definedName>
    <definedName name="RenewableMarketShape" localSheetId="5">'[9]OFPC Source'!$P$5:$U$28</definedName>
    <definedName name="RenewableMarketShape" localSheetId="8">'[9]OFPC Source'!$P$5:$U$28</definedName>
    <definedName name="RenewableMarketShape">'[8]OFPC Source'!$P$5:$U$33</definedName>
    <definedName name="RevenueSum">"GRID Thermal Revenue!R2C1:R4C2"</definedName>
    <definedName name="right">OFFSET(!A1,0,1)</definedName>
    <definedName name="SAPBEXrevision" hidden="1">1</definedName>
    <definedName name="SAPBEXsysID" hidden="1">"BWP"</definedName>
    <definedName name="SAPBEXwbID" hidden="1">"45EQYSCWE9WJMGB34OOD1BOQZ"</definedName>
    <definedName name="Shape_Annually">'[1]MWH-Split'!$V$4</definedName>
    <definedName name="Solar_Fixed_integr_cost">'[12]Table 10'!$B$46</definedName>
    <definedName name="Solar_HLH" localSheetId="9">'[9]OFPC Source'!$U$47</definedName>
    <definedName name="Solar_HLH" localSheetId="6">'[9]OFPC Source'!$U$47</definedName>
    <definedName name="Solar_HLH" localSheetId="14">'[9]OFPC Source'!$U$47</definedName>
    <definedName name="Solar_HLH" localSheetId="7">'[9]OFPC Source'!$U$47</definedName>
    <definedName name="Solar_HLH" localSheetId="5">'[9]OFPC Source'!$U$47</definedName>
    <definedName name="Solar_HLH" localSheetId="8">'[9]OFPC Source'!$U$47</definedName>
    <definedName name="Solar_HLH">'[8]OFPC Source'!$U$48</definedName>
    <definedName name="Solar_LLH" localSheetId="9">'[9]OFPC Source'!$V$47</definedName>
    <definedName name="Solar_LLH" localSheetId="6">'[9]OFPC Source'!$V$47</definedName>
    <definedName name="Solar_LLH" localSheetId="14">'[9]OFPC Source'!$V$47</definedName>
    <definedName name="Solar_LLH" localSheetId="7">'[9]OFPC Source'!$V$47</definedName>
    <definedName name="Solar_LLH" localSheetId="5">'[9]OFPC Source'!$V$47</definedName>
    <definedName name="Solar_LLH" localSheetId="8">'[9]OFPC Source'!$V$47</definedName>
    <definedName name="Solar_LLH">'[8]OFPC Source'!$V$48</definedName>
    <definedName name="Solar_Tracking_integr_cost">'[12]Table 10'!$B$45</definedName>
    <definedName name="SSMonthlyDemand">'[11]Source - Station Use'!$H$78:$H$89</definedName>
    <definedName name="Study_Cap_Adj" localSheetId="1">'[2]Table 1'!$I$8</definedName>
    <definedName name="Study_Cap_Adj">'Table 1'!$I$8</definedName>
    <definedName name="Study_CF" localSheetId="4">'[1]Table 5'!$L$5</definedName>
    <definedName name="Study_CF">'Table 5'!$M$7</definedName>
    <definedName name="Study_MW" localSheetId="4">'[1]Table 5'!$L$4</definedName>
    <definedName name="Study_MW">'Table 5'!$M$6</definedName>
    <definedName name="Study_Name" localSheetId="9">[6]ImportData!$D$7</definedName>
    <definedName name="Study_Name" localSheetId="6">[6]ImportData!$D$7</definedName>
    <definedName name="Study_Name" localSheetId="14">[6]ImportData!$D$7</definedName>
    <definedName name="Study_Name" localSheetId="7">[6]ImportData!$D$7</definedName>
    <definedName name="Study_Name" localSheetId="5">[6]ImportData!$D$7</definedName>
    <definedName name="Study_Name" localSheetId="8">[6]ImportData!$D$7</definedName>
    <definedName name="Study_Name">'[1]Table 5'!$I$4</definedName>
    <definedName name="ValuationDate" localSheetId="9">#REF!</definedName>
    <definedName name="ValuationDate" localSheetId="6">#REF!</definedName>
    <definedName name="ValuationDate" localSheetId="14">#REF!</definedName>
    <definedName name="ValuationDate" localSheetId="7">#REF!</definedName>
    <definedName name="ValuationDate" localSheetId="5">#REF!</definedName>
    <definedName name="ValuationDate" localSheetId="8">#REF!</definedName>
    <definedName name="ValuationDate">#REF!</definedName>
    <definedName name="Wind_Capacity_Contr">'[8]Exhibit 2- Std Wind QF '!$E$57</definedName>
    <definedName name="Wind_Integration_Charge">'[8]Exhibit 2- Std Wind QF '!$E$45</definedName>
    <definedName name="y" hidden="1">'[3]DSM Output'!$B$21:$B$23</definedName>
    <definedName name="z" hidden="1">'[3]DSM Output'!$G$21:$G$23</definedName>
  </definedNames>
  <calcPr calcId="152511"/>
</workbook>
</file>

<file path=xl/calcChain.xml><?xml version="1.0" encoding="utf-8"?>
<calcChain xmlns="http://schemas.openxmlformats.org/spreadsheetml/2006/main">
  <c r="H24" i="43" l="1"/>
  <c r="H23" i="43"/>
  <c r="H22" i="43"/>
  <c r="H21" i="43"/>
  <c r="H20" i="43"/>
  <c r="H19" i="43"/>
  <c r="H18" i="43"/>
  <c r="H17" i="43"/>
  <c r="H16" i="43"/>
  <c r="H15" i="43"/>
  <c r="M16" i="48"/>
  <c r="M14" i="48"/>
  <c r="M12" i="48"/>
  <c r="D10" i="48"/>
  <c r="D11" i="48" s="1"/>
  <c r="F9" i="48"/>
  <c r="H9" i="48" s="1"/>
  <c r="C9" i="48" s="1"/>
  <c r="J8" i="48"/>
  <c r="J9" i="48" s="1"/>
  <c r="J10" i="48" s="1"/>
  <c r="J11" i="48" s="1"/>
  <c r="J12" i="48" s="1"/>
  <c r="J13" i="48" s="1"/>
  <c r="J14" i="48" s="1"/>
  <c r="J15" i="48" s="1"/>
  <c r="J16" i="48" s="1"/>
  <c r="D12" i="48" l="1"/>
  <c r="F11" i="48"/>
  <c r="H11" i="48" s="1"/>
  <c r="C11" i="48" s="1"/>
  <c r="F10" i="48"/>
  <c r="H10" i="48" s="1"/>
  <c r="C10" i="48" s="1"/>
  <c r="F12" i="48" l="1"/>
  <c r="H12" i="48" s="1"/>
  <c r="C12" i="48" s="1"/>
  <c r="D13" i="48"/>
  <c r="D14" i="48" l="1"/>
  <c r="F13" i="48"/>
  <c r="H13" i="48" s="1"/>
  <c r="C13" i="48" s="1"/>
  <c r="D15" i="48" l="1"/>
  <c r="F14" i="48"/>
  <c r="H14" i="48" s="1"/>
  <c r="C14" i="48" s="1"/>
  <c r="D16" i="48" l="1"/>
  <c r="D17" i="48" s="1"/>
  <c r="F15" i="48"/>
  <c r="H15" i="48" s="1"/>
  <c r="C15" i="48" s="1"/>
  <c r="F16" i="48" l="1"/>
  <c r="H16" i="48" s="1"/>
  <c r="C16" i="48" s="1"/>
  <c r="F17" i="48" l="1"/>
  <c r="H17" i="48" s="1"/>
  <c r="C17" i="48" s="1"/>
  <c r="D18" i="48"/>
  <c r="F18" i="48" l="1"/>
  <c r="H18" i="48" s="1"/>
  <c r="C18" i="48" s="1"/>
  <c r="D19" i="48"/>
  <c r="F19" i="48" l="1"/>
  <c r="H19" i="48" s="1"/>
  <c r="C19" i="48" s="1"/>
  <c r="D20" i="48"/>
  <c r="F20" i="48" l="1"/>
  <c r="H20" i="48" s="1"/>
  <c r="C20" i="48" s="1"/>
  <c r="D21" i="48"/>
  <c r="F21" i="48" l="1"/>
  <c r="H21" i="48" s="1"/>
  <c r="C21" i="48" s="1"/>
  <c r="D22" i="48"/>
  <c r="F22" i="48" l="1"/>
  <c r="H22" i="48" s="1"/>
  <c r="C22" i="48" s="1"/>
  <c r="D23" i="48"/>
  <c r="F23" i="48" l="1"/>
  <c r="H23" i="48" s="1"/>
  <c r="C23" i="48" s="1"/>
  <c r="D24" i="48"/>
  <c r="F24" i="48" l="1"/>
  <c r="H24" i="48" s="1"/>
  <c r="C24" i="48" s="1"/>
  <c r="D25" i="48"/>
  <c r="F25" i="48" l="1"/>
  <c r="H25" i="48" s="1"/>
  <c r="C25" i="48" s="1"/>
  <c r="D26" i="48"/>
  <c r="F26" i="48" l="1"/>
  <c r="H26" i="48" s="1"/>
  <c r="C26" i="48" s="1"/>
  <c r="D27" i="48"/>
  <c r="F27" i="48" l="1"/>
  <c r="H27" i="48" s="1"/>
  <c r="C27" i="48" s="1"/>
  <c r="D28" i="48"/>
  <c r="F28" i="48" l="1"/>
  <c r="H28" i="48" s="1"/>
  <c r="C28" i="48" s="1"/>
  <c r="D29" i="48"/>
  <c r="F29" i="48" l="1"/>
  <c r="H29" i="48" s="1"/>
  <c r="C29" i="48" s="1"/>
  <c r="D30" i="48"/>
  <c r="F30" i="48" l="1"/>
  <c r="H30" i="48" s="1"/>
  <c r="C30" i="48" s="1"/>
  <c r="D31" i="48"/>
  <c r="F31" i="48" l="1"/>
  <c r="H31" i="48" s="1"/>
  <c r="C31" i="48" s="1"/>
  <c r="D32" i="48"/>
  <c r="F32" i="48" l="1"/>
  <c r="H32" i="48" s="1"/>
  <c r="C32" i="48" s="1"/>
  <c r="D33" i="48"/>
  <c r="F33" i="48" l="1"/>
  <c r="H33" i="48" s="1"/>
  <c r="C33" i="48" s="1"/>
  <c r="D34" i="48"/>
  <c r="F34" i="48" s="1"/>
  <c r="H34" i="48" s="1"/>
  <c r="C34" i="48" s="1"/>
  <c r="C12" i="25" l="1"/>
  <c r="B12" i="25"/>
  <c r="B14" i="31"/>
  <c r="B15" i="31" s="1"/>
  <c r="B16" i="31" l="1"/>
  <c r="B17" i="31" s="1"/>
  <c r="B18" i="31" l="1"/>
  <c r="B19" i="31" l="1"/>
  <c r="C10" i="25" l="1"/>
  <c r="O35" i="25" l="1"/>
  <c r="O34" i="25"/>
  <c r="AQ34" i="25" s="1"/>
  <c r="AG35" i="25" l="1"/>
  <c r="AC35" i="25"/>
  <c r="AJ35" i="25"/>
  <c r="AF35" i="25"/>
  <c r="AD35" i="25"/>
  <c r="AO34" i="25"/>
  <c r="AV34" i="25"/>
  <c r="AE34" i="25"/>
  <c r="AK34" i="25"/>
  <c r="AC34" i="25"/>
  <c r="AD34" i="25"/>
  <c r="AJ34" i="25"/>
  <c r="AB34" i="25"/>
  <c r="AS34" i="25"/>
  <c r="AU34" i="25"/>
  <c r="AW34" i="25"/>
  <c r="AI35" i="25"/>
  <c r="AE35" i="25"/>
  <c r="AH35" i="25"/>
  <c r="AK35" i="25"/>
  <c r="AN34" i="25"/>
  <c r="AP34" i="25"/>
  <c r="AR34" i="25"/>
  <c r="AT34" i="25"/>
  <c r="AN35" i="25"/>
  <c r="AP35" i="25"/>
  <c r="AR35" i="25"/>
  <c r="AT35" i="25"/>
  <c r="AV35" i="25"/>
  <c r="AH34" i="25"/>
  <c r="AG34" i="25"/>
  <c r="AO35" i="25"/>
  <c r="AQ35" i="25"/>
  <c r="AS35" i="25"/>
  <c r="AU35" i="25"/>
  <c r="AW35" i="25"/>
  <c r="AF34" i="25"/>
  <c r="AI34" i="25"/>
  <c r="AB35" i="25"/>
  <c r="H10" i="44" l="1"/>
  <c r="H10" i="42"/>
  <c r="B3" i="46"/>
  <c r="C52" i="46" s="1"/>
  <c r="B9" i="46" s="1"/>
  <c r="D46" i="46"/>
  <c r="H10" i="46"/>
  <c r="G10" i="46"/>
  <c r="E10" i="46"/>
  <c r="C10" i="46"/>
  <c r="C67" i="46"/>
  <c r="C68" i="46" s="1"/>
  <c r="C49" i="46"/>
  <c r="D48" i="46"/>
  <c r="C48" i="46"/>
  <c r="C47" i="46"/>
  <c r="C46" i="46"/>
  <c r="C45" i="46"/>
  <c r="B11" i="46"/>
  <c r="B12" i="46" s="1"/>
  <c r="B13" i="46" s="1"/>
  <c r="B14" i="46" s="1"/>
  <c r="K10" i="44"/>
  <c r="D10" i="46" l="1"/>
  <c r="D11" i="46" s="1"/>
  <c r="E11" i="46"/>
  <c r="C69" i="46"/>
  <c r="C70" i="46" s="1"/>
  <c r="G11" i="46"/>
  <c r="D47" i="46"/>
  <c r="H11" i="46"/>
  <c r="B15" i="46"/>
  <c r="C67" i="44"/>
  <c r="C68" i="44" s="1"/>
  <c r="H11" i="44"/>
  <c r="D47" i="44"/>
  <c r="D46" i="44"/>
  <c r="C10" i="44"/>
  <c r="C49" i="44"/>
  <c r="D48" i="44"/>
  <c r="C48" i="44"/>
  <c r="C47" i="44"/>
  <c r="C46" i="44"/>
  <c r="C45" i="44"/>
  <c r="B11" i="44"/>
  <c r="B12" i="44" s="1"/>
  <c r="B13" i="44" s="1"/>
  <c r="B14" i="44" s="1"/>
  <c r="P10" i="44"/>
  <c r="G10" i="44"/>
  <c r="E10" i="44"/>
  <c r="D46" i="43"/>
  <c r="E10" i="43"/>
  <c r="C67" i="43"/>
  <c r="C68" i="43" s="1"/>
  <c r="G10" i="43"/>
  <c r="K10" i="43"/>
  <c r="C10" i="43"/>
  <c r="C49" i="43"/>
  <c r="D48" i="43"/>
  <c r="C48" i="43"/>
  <c r="C47" i="43"/>
  <c r="C46" i="43"/>
  <c r="C45" i="43"/>
  <c r="B11" i="43"/>
  <c r="F10" i="46" l="1"/>
  <c r="I10" i="46" s="1"/>
  <c r="J10" i="46" s="1"/>
  <c r="G12" i="46"/>
  <c r="G13" i="46" s="1"/>
  <c r="G14" i="46" s="1"/>
  <c r="E11" i="44"/>
  <c r="H12" i="46"/>
  <c r="H13" i="46" s="1"/>
  <c r="H14" i="46" s="1"/>
  <c r="K11" i="44"/>
  <c r="E12" i="46"/>
  <c r="E13" i="46" s="1"/>
  <c r="E14" i="46" s="1"/>
  <c r="K11" i="43"/>
  <c r="B3" i="44"/>
  <c r="C52" i="44" s="1"/>
  <c r="B9" i="44" s="1"/>
  <c r="G11" i="43"/>
  <c r="D10" i="44"/>
  <c r="F10" i="44" s="1"/>
  <c r="C71" i="46"/>
  <c r="D10" i="43"/>
  <c r="D11" i="43" s="1"/>
  <c r="E11" i="43"/>
  <c r="G11" i="44"/>
  <c r="C69" i="44"/>
  <c r="C70" i="44" s="1"/>
  <c r="D12" i="46"/>
  <c r="F11" i="46"/>
  <c r="B16" i="46"/>
  <c r="B15" i="44"/>
  <c r="P11" i="44"/>
  <c r="D47" i="43"/>
  <c r="B3" i="43"/>
  <c r="C52" i="43" s="1"/>
  <c r="B9" i="43" s="1"/>
  <c r="B12" i="43"/>
  <c r="C69" i="43"/>
  <c r="K12" i="43" l="1"/>
  <c r="K13" i="43" s="1"/>
  <c r="D12" i="43"/>
  <c r="D13" i="43" s="1"/>
  <c r="K12" i="44"/>
  <c r="K13" i="44" s="1"/>
  <c r="E12" i="43"/>
  <c r="E13" i="43" s="1"/>
  <c r="D11" i="44"/>
  <c r="F11" i="44" s="1"/>
  <c r="I11" i="44" s="1"/>
  <c r="J11" i="44" s="1"/>
  <c r="E15" i="46"/>
  <c r="F10" i="43"/>
  <c r="I10" i="43" s="1"/>
  <c r="J10" i="43" s="1"/>
  <c r="F11" i="43"/>
  <c r="I11" i="43" s="1"/>
  <c r="J11" i="43" s="1"/>
  <c r="G12" i="43"/>
  <c r="G13" i="43" s="1"/>
  <c r="C71" i="44"/>
  <c r="C72" i="46"/>
  <c r="G12" i="44"/>
  <c r="G13" i="44" s="1"/>
  <c r="E12" i="44"/>
  <c r="E13" i="44" s="1"/>
  <c r="G15" i="46"/>
  <c r="H12" i="44"/>
  <c r="H13" i="44" s="1"/>
  <c r="H15" i="46"/>
  <c r="I11" i="46"/>
  <c r="J11" i="46" s="1"/>
  <c r="B17" i="46"/>
  <c r="F12" i="46"/>
  <c r="D13" i="46"/>
  <c r="P12" i="44"/>
  <c r="B16" i="44"/>
  <c r="I10" i="44"/>
  <c r="J10" i="44" s="1"/>
  <c r="C70" i="43"/>
  <c r="B13" i="43"/>
  <c r="D12" i="44" l="1"/>
  <c r="D13" i="44" s="1"/>
  <c r="F12" i="43"/>
  <c r="I12" i="43" s="1"/>
  <c r="J12" i="43" s="1"/>
  <c r="K14" i="44"/>
  <c r="K15" i="44" s="1"/>
  <c r="E14" i="43"/>
  <c r="H14" i="44"/>
  <c r="H15" i="44" s="1"/>
  <c r="H16" i="44" s="1"/>
  <c r="G16" i="46"/>
  <c r="G14" i="44"/>
  <c r="G15" i="44" s="1"/>
  <c r="C73" i="46"/>
  <c r="E16" i="46"/>
  <c r="E14" i="44"/>
  <c r="E15" i="44" s="1"/>
  <c r="C72" i="44"/>
  <c r="H16" i="46"/>
  <c r="D14" i="46"/>
  <c r="F13" i="46"/>
  <c r="I12" i="46"/>
  <c r="J12" i="46" s="1"/>
  <c r="B18" i="46"/>
  <c r="B17" i="44"/>
  <c r="P13" i="44"/>
  <c r="C71" i="43"/>
  <c r="G14" i="43"/>
  <c r="K14" i="43"/>
  <c r="B14" i="43"/>
  <c r="F13" i="43"/>
  <c r="D14" i="43"/>
  <c r="F12" i="44" l="1"/>
  <c r="I12" i="44" s="1"/>
  <c r="J12" i="44" s="1"/>
  <c r="K16" i="44"/>
  <c r="E15" i="43"/>
  <c r="H17" i="46"/>
  <c r="E16" i="44"/>
  <c r="G16" i="44"/>
  <c r="C73" i="44"/>
  <c r="E17" i="46"/>
  <c r="G17" i="46"/>
  <c r="C74" i="46"/>
  <c r="B19" i="46"/>
  <c r="I13" i="46"/>
  <c r="J13" i="46" s="1"/>
  <c r="D15" i="46"/>
  <c r="F14" i="46"/>
  <c r="I14" i="46" s="1"/>
  <c r="J14" i="46" s="1"/>
  <c r="D14" i="44"/>
  <c r="F13" i="44"/>
  <c r="P14" i="44"/>
  <c r="B18" i="44"/>
  <c r="B15" i="43"/>
  <c r="D15" i="43"/>
  <c r="F14" i="43"/>
  <c r="I14" i="43" s="1"/>
  <c r="J14" i="43" s="1"/>
  <c r="K15" i="43"/>
  <c r="C72" i="43"/>
  <c r="I13" i="43"/>
  <c r="J13" i="43" s="1"/>
  <c r="G15" i="43"/>
  <c r="E16" i="43" l="1"/>
  <c r="K17" i="44"/>
  <c r="G17" i="44"/>
  <c r="H17" i="44"/>
  <c r="E18" i="46"/>
  <c r="F66" i="46"/>
  <c r="C74" i="44"/>
  <c r="G18" i="46"/>
  <c r="E17" i="44"/>
  <c r="H18" i="46"/>
  <c r="D16" i="46"/>
  <c r="F15" i="46"/>
  <c r="B20" i="46"/>
  <c r="B19" i="44"/>
  <c r="I13" i="44"/>
  <c r="J13" i="44" s="1"/>
  <c r="P15" i="44"/>
  <c r="D15" i="44"/>
  <c r="F14" i="44"/>
  <c r="I14" i="44" s="1"/>
  <c r="J14" i="44" s="1"/>
  <c r="F15" i="43"/>
  <c r="D16" i="43"/>
  <c r="C73" i="43"/>
  <c r="G16" i="43"/>
  <c r="K16" i="43"/>
  <c r="B16" i="43"/>
  <c r="E17" i="43" l="1"/>
  <c r="E18" i="44"/>
  <c r="K18" i="44"/>
  <c r="K17" i="43"/>
  <c r="E19" i="46"/>
  <c r="G18" i="44"/>
  <c r="G17" i="43"/>
  <c r="G19" i="46"/>
  <c r="H18" i="44"/>
  <c r="H19" i="46"/>
  <c r="F67" i="46"/>
  <c r="F66" i="44"/>
  <c r="F16" i="46"/>
  <c r="D17" i="46"/>
  <c r="B21" i="46"/>
  <c r="I15" i="46"/>
  <c r="J15" i="46" s="1"/>
  <c r="D16" i="44"/>
  <c r="F15" i="44"/>
  <c r="B20" i="44"/>
  <c r="P16" i="44"/>
  <c r="B17" i="43"/>
  <c r="C74" i="43"/>
  <c r="D17" i="43"/>
  <c r="F16" i="43"/>
  <c r="I15" i="43"/>
  <c r="J15" i="43" s="1"/>
  <c r="K18" i="43" l="1"/>
  <c r="E19" i="44"/>
  <c r="K19" i="44"/>
  <c r="G18" i="43"/>
  <c r="G19" i="44"/>
  <c r="H19" i="44"/>
  <c r="E20" i="46"/>
  <c r="F67" i="44"/>
  <c r="F68" i="46"/>
  <c r="H20" i="46"/>
  <c r="G20" i="46"/>
  <c r="E18" i="43"/>
  <c r="D18" i="46"/>
  <c r="F17" i="46"/>
  <c r="B22" i="46"/>
  <c r="I16" i="46"/>
  <c r="J16" i="46" s="1"/>
  <c r="F16" i="44"/>
  <c r="D17" i="44"/>
  <c r="B21" i="44"/>
  <c r="P17" i="44"/>
  <c r="I15" i="44"/>
  <c r="J15" i="44" s="1"/>
  <c r="F17" i="43"/>
  <c r="D18" i="43"/>
  <c r="F66" i="43"/>
  <c r="I16" i="43"/>
  <c r="J16" i="43" s="1"/>
  <c r="B18" i="43"/>
  <c r="E20" i="44" l="1"/>
  <c r="K20" i="44"/>
  <c r="G21" i="46"/>
  <c r="H20" i="44"/>
  <c r="E19" i="43"/>
  <c r="E21" i="46"/>
  <c r="G20" i="44"/>
  <c r="F69" i="46"/>
  <c r="F68" i="44"/>
  <c r="H21" i="46"/>
  <c r="K19" i="43"/>
  <c r="G19" i="43"/>
  <c r="I17" i="46"/>
  <c r="J17" i="46" s="1"/>
  <c r="D19" i="46"/>
  <c r="F18" i="46"/>
  <c r="B23" i="46"/>
  <c r="D18" i="44"/>
  <c r="F17" i="44"/>
  <c r="B22" i="44"/>
  <c r="I16" i="44"/>
  <c r="J16" i="44" s="1"/>
  <c r="P18" i="44"/>
  <c r="F67" i="43"/>
  <c r="D19" i="43"/>
  <c r="F18" i="43"/>
  <c r="B19" i="43"/>
  <c r="I17" i="43"/>
  <c r="J17" i="43" s="1"/>
  <c r="E22" i="46" l="1"/>
  <c r="E21" i="44"/>
  <c r="K21" i="44"/>
  <c r="E20" i="43"/>
  <c r="K20" i="43"/>
  <c r="F69" i="44"/>
  <c r="F70" i="46"/>
  <c r="E23" i="46"/>
  <c r="G22" i="46"/>
  <c r="H22" i="46"/>
  <c r="G21" i="44"/>
  <c r="H21" i="44"/>
  <c r="F19" i="46"/>
  <c r="D20" i="46"/>
  <c r="B24" i="46"/>
  <c r="I18" i="46"/>
  <c r="J18" i="46" s="1"/>
  <c r="P19" i="44"/>
  <c r="I17" i="44"/>
  <c r="J17" i="44" s="1"/>
  <c r="D19" i="44"/>
  <c r="F18" i="44"/>
  <c r="B23" i="44"/>
  <c r="F68" i="43"/>
  <c r="F19" i="43"/>
  <c r="D20" i="43"/>
  <c r="G20" i="43"/>
  <c r="I18" i="43"/>
  <c r="J18" i="43" s="1"/>
  <c r="B20" i="43"/>
  <c r="E22" i="44" l="1"/>
  <c r="E21" i="43"/>
  <c r="E22" i="43" s="1"/>
  <c r="H23" i="46"/>
  <c r="K22" i="44"/>
  <c r="H22" i="44"/>
  <c r="E24" i="46"/>
  <c r="F71" i="46"/>
  <c r="G23" i="46"/>
  <c r="G22" i="44"/>
  <c r="F70" i="44"/>
  <c r="G21" i="43"/>
  <c r="K21" i="43"/>
  <c r="I19" i="46"/>
  <c r="J19" i="46" s="1"/>
  <c r="F20" i="46"/>
  <c r="D21" i="46"/>
  <c r="B25" i="46"/>
  <c r="F19" i="44"/>
  <c r="I19" i="44" s="1"/>
  <c r="J19" i="44" s="1"/>
  <c r="D20" i="44"/>
  <c r="B24" i="44"/>
  <c r="P20" i="44"/>
  <c r="I18" i="44"/>
  <c r="J18" i="44" s="1"/>
  <c r="I19" i="43"/>
  <c r="J19" i="43" s="1"/>
  <c r="B21" i="43"/>
  <c r="D21" i="43"/>
  <c r="F20" i="43"/>
  <c r="F69" i="43"/>
  <c r="E23" i="44" l="1"/>
  <c r="K23" i="44"/>
  <c r="K22" i="43"/>
  <c r="G23" i="44"/>
  <c r="E25" i="46"/>
  <c r="F72" i="46"/>
  <c r="F71" i="44"/>
  <c r="E24" i="44"/>
  <c r="G24" i="46"/>
  <c r="H23" i="44"/>
  <c r="H24" i="46"/>
  <c r="G22" i="43"/>
  <c r="B26" i="46"/>
  <c r="D22" i="46"/>
  <c r="F21" i="46"/>
  <c r="I20" i="46"/>
  <c r="J20" i="46" s="1"/>
  <c r="P21" i="44"/>
  <c r="F20" i="44"/>
  <c r="D21" i="44"/>
  <c r="B25" i="44"/>
  <c r="I20" i="43"/>
  <c r="J20" i="43" s="1"/>
  <c r="F70" i="43"/>
  <c r="E23" i="43"/>
  <c r="B22" i="43"/>
  <c r="F21" i="43"/>
  <c r="I21" i="43" s="1"/>
  <c r="J21" i="43" s="1"/>
  <c r="D22" i="43"/>
  <c r="K24" i="44" l="1"/>
  <c r="H24" i="44"/>
  <c r="H25" i="46"/>
  <c r="G24" i="44"/>
  <c r="G25" i="46"/>
  <c r="F73" i="46"/>
  <c r="E26" i="46"/>
  <c r="E25" i="44"/>
  <c r="F72" i="44"/>
  <c r="G23" i="43"/>
  <c r="I21" i="46"/>
  <c r="J21" i="46" s="1"/>
  <c r="B27" i="46"/>
  <c r="F22" i="46"/>
  <c r="D23" i="46"/>
  <c r="B26" i="44"/>
  <c r="D22" i="44"/>
  <c r="F21" i="44"/>
  <c r="I21" i="44" s="1"/>
  <c r="J21" i="44" s="1"/>
  <c r="P22" i="44"/>
  <c r="I20" i="44"/>
  <c r="J20" i="44" s="1"/>
  <c r="B23" i="43"/>
  <c r="K23" i="43"/>
  <c r="F71" i="43"/>
  <c r="E24" i="43"/>
  <c r="D23" i="43"/>
  <c r="F22" i="43"/>
  <c r="K25" i="44" l="1"/>
  <c r="H25" i="44"/>
  <c r="G26" i="46"/>
  <c r="F73" i="44"/>
  <c r="E26" i="44"/>
  <c r="H26" i="46"/>
  <c r="E27" i="46"/>
  <c r="F74" i="46"/>
  <c r="G25" i="44"/>
  <c r="I22" i="46"/>
  <c r="J22" i="46" s="1"/>
  <c r="B28" i="46"/>
  <c r="D24" i="46"/>
  <c r="F23" i="46"/>
  <c r="P23" i="44"/>
  <c r="B27" i="44"/>
  <c r="F22" i="44"/>
  <c r="I22" i="44" s="1"/>
  <c r="J22" i="44" s="1"/>
  <c r="D23" i="44"/>
  <c r="I22" i="43"/>
  <c r="J22" i="43" s="1"/>
  <c r="K24" i="43"/>
  <c r="B24" i="43"/>
  <c r="G24" i="43"/>
  <c r="F72" i="43"/>
  <c r="E25" i="43"/>
  <c r="F23" i="43"/>
  <c r="I23" i="43" s="1"/>
  <c r="J23" i="43" s="1"/>
  <c r="D24" i="43"/>
  <c r="K26" i="44" l="1"/>
  <c r="G26" i="44"/>
  <c r="H27" i="46"/>
  <c r="E28" i="46"/>
  <c r="I66" i="46"/>
  <c r="E27" i="44"/>
  <c r="F74" i="44"/>
  <c r="G27" i="46"/>
  <c r="H26" i="44"/>
  <c r="I23" i="46"/>
  <c r="J23" i="46" s="1"/>
  <c r="B29" i="46"/>
  <c r="F24" i="46"/>
  <c r="D25" i="46"/>
  <c r="B28" i="44"/>
  <c r="P24" i="44"/>
  <c r="D24" i="44"/>
  <c r="F23" i="44"/>
  <c r="I23" i="44" s="1"/>
  <c r="J23" i="44" s="1"/>
  <c r="B25" i="43"/>
  <c r="F73" i="43"/>
  <c r="E26" i="43"/>
  <c r="K25" i="43"/>
  <c r="D25" i="43"/>
  <c r="F24" i="43"/>
  <c r="I24" i="43" s="1"/>
  <c r="J24" i="43" s="1"/>
  <c r="G25" i="43"/>
  <c r="K27" i="44" l="1"/>
  <c r="H27" i="44"/>
  <c r="K26" i="43"/>
  <c r="G27" i="44"/>
  <c r="G28" i="46"/>
  <c r="E28" i="44"/>
  <c r="I66" i="44"/>
  <c r="I67" i="46"/>
  <c r="E29" i="46"/>
  <c r="H28" i="46"/>
  <c r="G26" i="43"/>
  <c r="I24" i="46"/>
  <c r="J24" i="46" s="1"/>
  <c r="B30" i="46"/>
  <c r="D26" i="46"/>
  <c r="F25" i="46"/>
  <c r="P25" i="44"/>
  <c r="B29" i="44"/>
  <c r="F24" i="44"/>
  <c r="I24" i="44" s="1"/>
  <c r="J24" i="44" s="1"/>
  <c r="D25" i="44"/>
  <c r="F74" i="43"/>
  <c r="F25" i="43"/>
  <c r="D26" i="43"/>
  <c r="B26" i="43"/>
  <c r="K27" i="43" l="1"/>
  <c r="K28" i="44"/>
  <c r="K29" i="44" s="1"/>
  <c r="H29" i="46"/>
  <c r="H28" i="44"/>
  <c r="G28" i="44"/>
  <c r="G29" i="46"/>
  <c r="E30" i="46"/>
  <c r="I68" i="46"/>
  <c r="E29" i="44"/>
  <c r="I67" i="44"/>
  <c r="G27" i="43"/>
  <c r="E27" i="43"/>
  <c r="I25" i="46"/>
  <c r="J25" i="46" s="1"/>
  <c r="D27" i="46"/>
  <c r="F26" i="46"/>
  <c r="B31" i="46"/>
  <c r="B30" i="44"/>
  <c r="P26" i="44"/>
  <c r="D26" i="44"/>
  <c r="F25" i="44"/>
  <c r="I25" i="43"/>
  <c r="J25" i="43" s="1"/>
  <c r="B27" i="43"/>
  <c r="D27" i="43"/>
  <c r="F26" i="43"/>
  <c r="I66" i="43"/>
  <c r="G28" i="43" l="1"/>
  <c r="K30" i="44"/>
  <c r="H30" i="46"/>
  <c r="I68" i="44"/>
  <c r="E30" i="44"/>
  <c r="E28" i="43"/>
  <c r="H29" i="44"/>
  <c r="I69" i="46"/>
  <c r="G30" i="46"/>
  <c r="G29" i="44"/>
  <c r="B32" i="46"/>
  <c r="I26" i="46"/>
  <c r="J26" i="46" s="1"/>
  <c r="D28" i="46"/>
  <c r="F27" i="46"/>
  <c r="P27" i="44"/>
  <c r="I25" i="44"/>
  <c r="J25" i="44" s="1"/>
  <c r="D27" i="44"/>
  <c r="F26" i="44"/>
  <c r="B31" i="44"/>
  <c r="I26" i="43"/>
  <c r="J26" i="43" s="1"/>
  <c r="B28" i="43"/>
  <c r="K28" i="43"/>
  <c r="F27" i="43"/>
  <c r="I27" i="43" s="1"/>
  <c r="J27" i="43" s="1"/>
  <c r="D28" i="43"/>
  <c r="I67" i="43"/>
  <c r="G29" i="43" l="1"/>
  <c r="H31" i="46"/>
  <c r="K31" i="44"/>
  <c r="G30" i="44"/>
  <c r="I70" i="46"/>
  <c r="E31" i="46"/>
  <c r="G31" i="46"/>
  <c r="H30" i="44"/>
  <c r="E31" i="44"/>
  <c r="I69" i="44"/>
  <c r="E29" i="43"/>
  <c r="I27" i="46"/>
  <c r="J27" i="46" s="1"/>
  <c r="B33" i="46"/>
  <c r="F28" i="46"/>
  <c r="D29" i="46"/>
  <c r="B32" i="44"/>
  <c r="P28" i="44"/>
  <c r="I26" i="44"/>
  <c r="J26" i="44" s="1"/>
  <c r="D28" i="44"/>
  <c r="F27" i="44"/>
  <c r="I27" i="44" s="1"/>
  <c r="J27" i="44" s="1"/>
  <c r="B29" i="43"/>
  <c r="K29" i="43"/>
  <c r="D29" i="43"/>
  <c r="F28" i="43"/>
  <c r="I68" i="43"/>
  <c r="G30" i="43" l="1"/>
  <c r="E32" i="46"/>
  <c r="K32" i="44"/>
  <c r="H31" i="44"/>
  <c r="I71" i="46"/>
  <c r="H32" i="46"/>
  <c r="G31" i="44"/>
  <c r="I70" i="44"/>
  <c r="E32" i="44"/>
  <c r="G32" i="46"/>
  <c r="E30" i="43"/>
  <c r="B34" i="46"/>
  <c r="D30" i="46"/>
  <c r="F29" i="46"/>
  <c r="I28" i="46"/>
  <c r="J28" i="46" s="1"/>
  <c r="B33" i="44"/>
  <c r="F28" i="44"/>
  <c r="D29" i="44"/>
  <c r="P29" i="44"/>
  <c r="I28" i="43"/>
  <c r="J28" i="43" s="1"/>
  <c r="B30" i="43"/>
  <c r="F29" i="43"/>
  <c r="D30" i="43"/>
  <c r="I69" i="43"/>
  <c r="K30" i="43"/>
  <c r="E33" i="46" l="1"/>
  <c r="G31" i="43"/>
  <c r="K33" i="44"/>
  <c r="G32" i="44"/>
  <c r="H32" i="44"/>
  <c r="E33" i="44"/>
  <c r="I71" i="44"/>
  <c r="E34" i="46"/>
  <c r="I72" i="46"/>
  <c r="G33" i="46"/>
  <c r="H33" i="46"/>
  <c r="K31" i="43"/>
  <c r="B35" i="46"/>
  <c r="I29" i="46"/>
  <c r="J29" i="46" s="1"/>
  <c r="D31" i="46"/>
  <c r="F30" i="46"/>
  <c r="B34" i="44"/>
  <c r="D30" i="44"/>
  <c r="F29" i="44"/>
  <c r="P30" i="44"/>
  <c r="I28" i="44"/>
  <c r="J28" i="44" s="1"/>
  <c r="I70" i="43"/>
  <c r="B31" i="43"/>
  <c r="I29" i="43"/>
  <c r="J29" i="43" s="1"/>
  <c r="D31" i="43"/>
  <c r="F30" i="43"/>
  <c r="E31" i="43"/>
  <c r="G32" i="43" l="1"/>
  <c r="K34" i="44"/>
  <c r="H33" i="44"/>
  <c r="E35" i="46"/>
  <c r="I73" i="46"/>
  <c r="I72" i="44"/>
  <c r="E34" i="44"/>
  <c r="H34" i="46"/>
  <c r="G33" i="44"/>
  <c r="G34" i="46"/>
  <c r="I30" i="46"/>
  <c r="J30" i="46" s="1"/>
  <c r="D32" i="46"/>
  <c r="F31" i="46"/>
  <c r="B36" i="46"/>
  <c r="B35" i="44"/>
  <c r="I29" i="44"/>
  <c r="J29" i="44" s="1"/>
  <c r="P31" i="44"/>
  <c r="D31" i="44"/>
  <c r="F30" i="44"/>
  <c r="I30" i="44" s="1"/>
  <c r="J30" i="44" s="1"/>
  <c r="B32" i="43"/>
  <c r="E32" i="43"/>
  <c r="I30" i="43"/>
  <c r="J30" i="43" s="1"/>
  <c r="K32" i="43"/>
  <c r="I71" i="43"/>
  <c r="F31" i="43"/>
  <c r="D32" i="43"/>
  <c r="G33" i="43" l="1"/>
  <c r="K35" i="44"/>
  <c r="G34" i="44"/>
  <c r="G35" i="46"/>
  <c r="H35" i="46"/>
  <c r="I73" i="44"/>
  <c r="E35" i="44"/>
  <c r="E36" i="46"/>
  <c r="I74" i="46"/>
  <c r="H34" i="44"/>
  <c r="I31" i="46"/>
  <c r="J31" i="46" s="1"/>
  <c r="F32" i="46"/>
  <c r="D33" i="46"/>
  <c r="D32" i="44"/>
  <c r="F31" i="44"/>
  <c r="P32" i="44"/>
  <c r="B36" i="44"/>
  <c r="E33" i="43"/>
  <c r="D33" i="43"/>
  <c r="F32" i="43"/>
  <c r="I72" i="43"/>
  <c r="I31" i="43"/>
  <c r="J31" i="43" s="1"/>
  <c r="K33" i="43"/>
  <c r="B33" i="43"/>
  <c r="G34" i="43" l="1"/>
  <c r="K36" i="44"/>
  <c r="H36" i="46"/>
  <c r="K34" i="43"/>
  <c r="H35" i="44"/>
  <c r="G36" i="46"/>
  <c r="G35" i="44"/>
  <c r="E36" i="44"/>
  <c r="I74" i="44"/>
  <c r="D34" i="46"/>
  <c r="F33" i="46"/>
  <c r="I32" i="46"/>
  <c r="J32" i="46" s="1"/>
  <c r="P33" i="44"/>
  <c r="I31" i="44"/>
  <c r="J31" i="44" s="1"/>
  <c r="F32" i="44"/>
  <c r="D33" i="44"/>
  <c r="I32" i="43"/>
  <c r="J32" i="43" s="1"/>
  <c r="E34" i="43"/>
  <c r="F33" i="43"/>
  <c r="D34" i="43"/>
  <c r="B34" i="43"/>
  <c r="I73" i="43"/>
  <c r="G35" i="43" l="1"/>
  <c r="G36" i="44"/>
  <c r="H36" i="44"/>
  <c r="I33" i="46"/>
  <c r="J33" i="46" s="1"/>
  <c r="D35" i="46"/>
  <c r="F34" i="46"/>
  <c r="D34" i="44"/>
  <c r="F33" i="44"/>
  <c r="I33" i="44" s="1"/>
  <c r="J33" i="44" s="1"/>
  <c r="I32" i="44"/>
  <c r="J32" i="44" s="1"/>
  <c r="P34" i="44"/>
  <c r="E35" i="43"/>
  <c r="B35" i="43"/>
  <c r="K35" i="43"/>
  <c r="D35" i="43"/>
  <c r="F34" i="43"/>
  <c r="I74" i="43"/>
  <c r="I33" i="43"/>
  <c r="J33" i="43" s="1"/>
  <c r="G36" i="43" l="1"/>
  <c r="I34" i="46"/>
  <c r="J34" i="46" s="1"/>
  <c r="F35" i="46"/>
  <c r="D36" i="46"/>
  <c r="F36" i="46" s="1"/>
  <c r="P35" i="44"/>
  <c r="D35" i="44"/>
  <c r="F34" i="44"/>
  <c r="I34" i="44" s="1"/>
  <c r="J34" i="44" s="1"/>
  <c r="F35" i="43"/>
  <c r="D36" i="43"/>
  <c r="K36" i="43"/>
  <c r="E36" i="43"/>
  <c r="I34" i="43"/>
  <c r="J34" i="43" s="1"/>
  <c r="B36" i="43"/>
  <c r="I36" i="46" l="1"/>
  <c r="J36" i="46" s="1"/>
  <c r="I35" i="46"/>
  <c r="J35" i="46" s="1"/>
  <c r="F35" i="44"/>
  <c r="D36" i="44"/>
  <c r="F36" i="44" s="1"/>
  <c r="P36" i="44"/>
  <c r="F36" i="43"/>
  <c r="I36" i="43" s="1"/>
  <c r="J36" i="43" s="1"/>
  <c r="I35" i="43"/>
  <c r="J35" i="43" s="1"/>
  <c r="I36" i="44" l="1"/>
  <c r="J36" i="44" s="1"/>
  <c r="I35" i="44"/>
  <c r="J35" i="44" s="1"/>
  <c r="C67" i="42" l="1"/>
  <c r="C68" i="42" s="1"/>
  <c r="H11" i="42"/>
  <c r="E10" i="42"/>
  <c r="C49" i="42"/>
  <c r="D48" i="42"/>
  <c r="C48" i="42"/>
  <c r="C47" i="42"/>
  <c r="D46" i="42"/>
  <c r="C46" i="42"/>
  <c r="C45" i="42"/>
  <c r="B11" i="42"/>
  <c r="B12" i="42" s="1"/>
  <c r="B13" i="42" s="1"/>
  <c r="B14" i="42" s="1"/>
  <c r="B15" i="42" s="1"/>
  <c r="B16" i="42" s="1"/>
  <c r="B17" i="42" s="1"/>
  <c r="B18" i="42" s="1"/>
  <c r="B19" i="42" s="1"/>
  <c r="B20" i="42" s="1"/>
  <c r="B21" i="42" s="1"/>
  <c r="B22" i="42" s="1"/>
  <c r="B23" i="42" s="1"/>
  <c r="B24" i="42" s="1"/>
  <c r="B25" i="42" s="1"/>
  <c r="P10" i="42"/>
  <c r="K10" i="42"/>
  <c r="G10" i="42"/>
  <c r="C10" i="42"/>
  <c r="D10" i="42" s="1"/>
  <c r="P11" i="42" l="1"/>
  <c r="K11" i="42"/>
  <c r="E11" i="42"/>
  <c r="G11" i="42"/>
  <c r="G12" i="42" s="1"/>
  <c r="G13" i="42" s="1"/>
  <c r="B26" i="42"/>
  <c r="F10" i="42"/>
  <c r="I10" i="42" s="1"/>
  <c r="D11" i="42"/>
  <c r="C69" i="42"/>
  <c r="B3" i="42"/>
  <c r="C52" i="42" s="1"/>
  <c r="B9" i="42" s="1"/>
  <c r="D47" i="42"/>
  <c r="J10" i="42" l="1"/>
  <c r="E12" i="42"/>
  <c r="E13" i="42" s="1"/>
  <c r="H12" i="42"/>
  <c r="H13" i="42" s="1"/>
  <c r="P12" i="42"/>
  <c r="D12" i="42"/>
  <c r="F11" i="42"/>
  <c r="I11" i="42" s="1"/>
  <c r="K12" i="42"/>
  <c r="K13" i="42" s="1"/>
  <c r="C70" i="42"/>
  <c r="G14" i="42"/>
  <c r="B27" i="42"/>
  <c r="J11" i="42" l="1"/>
  <c r="H14" i="42"/>
  <c r="P13" i="42"/>
  <c r="P14" i="42" s="1"/>
  <c r="K14" i="42"/>
  <c r="G15" i="42"/>
  <c r="C71" i="42"/>
  <c r="D13" i="42"/>
  <c r="F12" i="42"/>
  <c r="B28" i="42"/>
  <c r="E14" i="42"/>
  <c r="K15" i="42" l="1"/>
  <c r="E15" i="42"/>
  <c r="H15" i="42"/>
  <c r="I12" i="42"/>
  <c r="C72" i="42"/>
  <c r="G16" i="42"/>
  <c r="D14" i="42"/>
  <c r="F13" i="42"/>
  <c r="I13" i="42" s="1"/>
  <c r="B29" i="42"/>
  <c r="P15" i="42"/>
  <c r="J13" i="42" l="1"/>
  <c r="J12" i="42"/>
  <c r="H16" i="42"/>
  <c r="E16" i="42"/>
  <c r="K16" i="42"/>
  <c r="P16" i="42"/>
  <c r="G17" i="42"/>
  <c r="C73" i="42"/>
  <c r="B30" i="42"/>
  <c r="D15" i="42"/>
  <c r="F14" i="42"/>
  <c r="I14" i="42" s="1"/>
  <c r="D46" i="41"/>
  <c r="K10" i="41"/>
  <c r="E10" i="41"/>
  <c r="C67" i="41"/>
  <c r="C49" i="41"/>
  <c r="D48" i="41"/>
  <c r="C48" i="41"/>
  <c r="C47" i="41"/>
  <c r="C46" i="41"/>
  <c r="C45" i="41"/>
  <c r="B11" i="41"/>
  <c r="B12" i="41" s="1"/>
  <c r="B13" i="41" s="1"/>
  <c r="B14" i="41" s="1"/>
  <c r="B15" i="41" s="1"/>
  <c r="B16" i="41" s="1"/>
  <c r="B17" i="41" s="1"/>
  <c r="B18" i="41" s="1"/>
  <c r="B19" i="41" s="1"/>
  <c r="B20" i="41" s="1"/>
  <c r="B21" i="41" s="1"/>
  <c r="B22" i="41" s="1"/>
  <c r="B23" i="41" s="1"/>
  <c r="B24" i="41" s="1"/>
  <c r="B25" i="41" s="1"/>
  <c r="G10" i="41"/>
  <c r="J14" i="42" l="1"/>
  <c r="C68" i="41"/>
  <c r="E17" i="42"/>
  <c r="C10" i="41"/>
  <c r="D10" i="41" s="1"/>
  <c r="F10" i="41" s="1"/>
  <c r="N59" i="41"/>
  <c r="G11" i="41"/>
  <c r="G12" i="41" s="1"/>
  <c r="G13" i="41" s="1"/>
  <c r="E11" i="41"/>
  <c r="E12" i="41" s="1"/>
  <c r="K11" i="41"/>
  <c r="K12" i="41" s="1"/>
  <c r="H17" i="42"/>
  <c r="P17" i="42"/>
  <c r="C74" i="42"/>
  <c r="G18" i="42"/>
  <c r="B31" i="42"/>
  <c r="K17" i="42"/>
  <c r="D16" i="42"/>
  <c r="F15" i="42"/>
  <c r="I15" i="42" s="1"/>
  <c r="B26" i="41"/>
  <c r="B3" i="41"/>
  <c r="C52" i="41" s="1"/>
  <c r="B9" i="41" s="1"/>
  <c r="D47" i="41"/>
  <c r="C69" i="41"/>
  <c r="K10" i="40"/>
  <c r="J15" i="42" l="1"/>
  <c r="K13" i="41"/>
  <c r="D11" i="41"/>
  <c r="F11" i="41" s="1"/>
  <c r="H18" i="42"/>
  <c r="E13" i="41"/>
  <c r="N60" i="41"/>
  <c r="P59" i="41" s="1"/>
  <c r="N64" i="41"/>
  <c r="N63" i="41"/>
  <c r="P18" i="42"/>
  <c r="E18" i="42"/>
  <c r="K18" i="42"/>
  <c r="G19" i="42"/>
  <c r="F66" i="42"/>
  <c r="D17" i="42"/>
  <c r="F16" i="42"/>
  <c r="I16" i="42" s="1"/>
  <c r="B32" i="42"/>
  <c r="C70" i="41"/>
  <c r="G14" i="41"/>
  <c r="B27" i="41"/>
  <c r="J16" i="42" l="1"/>
  <c r="D12" i="41"/>
  <c r="F12" i="41" s="1"/>
  <c r="P63" i="41"/>
  <c r="C59" i="41" s="1"/>
  <c r="H10" i="41" s="1"/>
  <c r="H11" i="41" s="1"/>
  <c r="H12" i="41" s="1"/>
  <c r="H13" i="41" s="1"/>
  <c r="H14" i="41" s="1"/>
  <c r="E19" i="42"/>
  <c r="K19" i="42"/>
  <c r="H19" i="42"/>
  <c r="F67" i="42"/>
  <c r="G20" i="42"/>
  <c r="P19" i="42"/>
  <c r="D18" i="42"/>
  <c r="F17" i="42"/>
  <c r="I17" i="42" s="1"/>
  <c r="B33" i="42"/>
  <c r="E14" i="41"/>
  <c r="G15" i="41"/>
  <c r="C71" i="41"/>
  <c r="B28" i="41"/>
  <c r="K14" i="41"/>
  <c r="J17" i="42" l="1"/>
  <c r="D13" i="41"/>
  <c r="D14" i="41" s="1"/>
  <c r="I12" i="41"/>
  <c r="J12" i="41" s="1"/>
  <c r="H20" i="42"/>
  <c r="I10" i="41"/>
  <c r="J10" i="41" s="1"/>
  <c r="I11" i="41"/>
  <c r="J11" i="41" s="1"/>
  <c r="H15" i="41"/>
  <c r="G21" i="42"/>
  <c r="F68" i="42"/>
  <c r="D19" i="42"/>
  <c r="F18" i="42"/>
  <c r="I18" i="42" s="1"/>
  <c r="E20" i="42"/>
  <c r="P20" i="42"/>
  <c r="K20" i="42"/>
  <c r="B34" i="42"/>
  <c r="B29" i="41"/>
  <c r="C72" i="41"/>
  <c r="G16" i="41"/>
  <c r="K15" i="41"/>
  <c r="E15" i="41"/>
  <c r="F13" i="41" l="1"/>
  <c r="I13" i="41" s="1"/>
  <c r="J13" i="41" s="1"/>
  <c r="J18" i="42"/>
  <c r="E21" i="42"/>
  <c r="E16" i="41"/>
  <c r="H16" i="41"/>
  <c r="K16" i="41"/>
  <c r="H21" i="42"/>
  <c r="P21" i="42"/>
  <c r="B35" i="42"/>
  <c r="K21" i="42"/>
  <c r="D20" i="42"/>
  <c r="F19" i="42"/>
  <c r="I19" i="42" s="1"/>
  <c r="F69" i="42"/>
  <c r="G22" i="42"/>
  <c r="G17" i="41"/>
  <c r="C73" i="41"/>
  <c r="F14" i="41"/>
  <c r="I14" i="41" s="1"/>
  <c r="J14" i="41" s="1"/>
  <c r="D15" i="41"/>
  <c r="B30" i="41"/>
  <c r="J19" i="42" l="1"/>
  <c r="H22" i="42"/>
  <c r="H17" i="41"/>
  <c r="B36" i="42"/>
  <c r="G23" i="42"/>
  <c r="F70" i="42"/>
  <c r="E22" i="42"/>
  <c r="D21" i="42"/>
  <c r="F20" i="42"/>
  <c r="I20" i="42" s="1"/>
  <c r="P22" i="42"/>
  <c r="K22" i="42"/>
  <c r="C74" i="41"/>
  <c r="G18" i="41"/>
  <c r="F15" i="41"/>
  <c r="I15" i="41" s="1"/>
  <c r="J15" i="41" s="1"/>
  <c r="D16" i="41"/>
  <c r="K17" i="41"/>
  <c r="E17" i="41"/>
  <c r="B31" i="41"/>
  <c r="J20" i="42" l="1"/>
  <c r="K23" i="42"/>
  <c r="E23" i="42"/>
  <c r="H18" i="41"/>
  <c r="H23" i="42"/>
  <c r="P23" i="42"/>
  <c r="D22" i="42"/>
  <c r="F21" i="42"/>
  <c r="I21" i="42" s="1"/>
  <c r="F71" i="42"/>
  <c r="G24" i="42"/>
  <c r="K18" i="41"/>
  <c r="G19" i="41"/>
  <c r="F66" i="41"/>
  <c r="B32" i="41"/>
  <c r="E18" i="41"/>
  <c r="F16" i="41"/>
  <c r="I16" i="41" s="1"/>
  <c r="J16" i="41" s="1"/>
  <c r="D17" i="41"/>
  <c r="J21" i="42" l="1"/>
  <c r="H24" i="42"/>
  <c r="H19" i="41"/>
  <c r="E19" i="41"/>
  <c r="K19" i="41"/>
  <c r="E24" i="42"/>
  <c r="K24" i="42"/>
  <c r="P24" i="42"/>
  <c r="G25" i="42"/>
  <c r="F72" i="42"/>
  <c r="D23" i="42"/>
  <c r="F22" i="42"/>
  <c r="I22" i="42" s="1"/>
  <c r="F17" i="41"/>
  <c r="I17" i="41" s="1"/>
  <c r="J17" i="41" s="1"/>
  <c r="D18" i="41"/>
  <c r="B33" i="41"/>
  <c r="F67" i="41"/>
  <c r="G20" i="41"/>
  <c r="J22" i="42" l="1"/>
  <c r="K20" i="41"/>
  <c r="E25" i="42"/>
  <c r="K25" i="42"/>
  <c r="H20" i="41"/>
  <c r="H25" i="42"/>
  <c r="D24" i="42"/>
  <c r="F23" i="42"/>
  <c r="I23" i="42" s="1"/>
  <c r="F73" i="42"/>
  <c r="G26" i="42"/>
  <c r="P25" i="42"/>
  <c r="B34" i="41"/>
  <c r="E20" i="41"/>
  <c r="G21" i="41"/>
  <c r="F68" i="41"/>
  <c r="F18" i="41"/>
  <c r="I18" i="41" s="1"/>
  <c r="J18" i="41" s="1"/>
  <c r="D19" i="41"/>
  <c r="J23" i="42" l="1"/>
  <c r="K26" i="42"/>
  <c r="H26" i="42"/>
  <c r="H21" i="41"/>
  <c r="P26" i="42"/>
  <c r="D25" i="42"/>
  <c r="F24" i="42"/>
  <c r="I24" i="42" s="1"/>
  <c r="E26" i="42"/>
  <c r="G27" i="42"/>
  <c r="F74" i="42"/>
  <c r="F69" i="41"/>
  <c r="G22" i="41"/>
  <c r="B35" i="41"/>
  <c r="F19" i="41"/>
  <c r="I19" i="41" s="1"/>
  <c r="J19" i="41" s="1"/>
  <c r="D20" i="41"/>
  <c r="K21" i="41"/>
  <c r="E21" i="41"/>
  <c r="J24" i="42" l="1"/>
  <c r="H22" i="41"/>
  <c r="H27" i="42"/>
  <c r="K27" i="42"/>
  <c r="E27" i="42"/>
  <c r="P27" i="42"/>
  <c r="I66" i="42"/>
  <c r="G28" i="42"/>
  <c r="D26" i="42"/>
  <c r="F25" i="42"/>
  <c r="I25" i="42" s="1"/>
  <c r="E22" i="41"/>
  <c r="G23" i="41"/>
  <c r="F70" i="41"/>
  <c r="K22" i="41"/>
  <c r="B36" i="41"/>
  <c r="F20" i="41"/>
  <c r="I20" i="41" s="1"/>
  <c r="J20" i="41" s="1"/>
  <c r="D21" i="41"/>
  <c r="J25" i="42" l="1"/>
  <c r="H28" i="42"/>
  <c r="H23" i="41"/>
  <c r="G29" i="42"/>
  <c r="I67" i="42"/>
  <c r="K28" i="42"/>
  <c r="F26" i="42"/>
  <c r="I26" i="42" s="1"/>
  <c r="D27" i="42"/>
  <c r="P28" i="42"/>
  <c r="E28" i="42"/>
  <c r="F71" i="41"/>
  <c r="G24" i="41"/>
  <c r="E23" i="41"/>
  <c r="F21" i="41"/>
  <c r="I21" i="41" s="1"/>
  <c r="J21" i="41" s="1"/>
  <c r="D22" i="41"/>
  <c r="K23" i="41"/>
  <c r="J26" i="42" l="1"/>
  <c r="E24" i="41"/>
  <c r="H24" i="41"/>
  <c r="H29" i="42"/>
  <c r="K29" i="42"/>
  <c r="P29" i="42"/>
  <c r="I68" i="42"/>
  <c r="G30" i="42"/>
  <c r="F27" i="42"/>
  <c r="I27" i="42" s="1"/>
  <c r="D28" i="42"/>
  <c r="E29" i="42"/>
  <c r="G25" i="41"/>
  <c r="F72" i="41"/>
  <c r="F22" i="41"/>
  <c r="I22" i="41" s="1"/>
  <c r="J22" i="41" s="1"/>
  <c r="D23" i="41"/>
  <c r="K24" i="41"/>
  <c r="J27" i="42" l="1"/>
  <c r="K25" i="41"/>
  <c r="E25" i="41"/>
  <c r="H30" i="42"/>
  <c r="E30" i="42"/>
  <c r="H25" i="41"/>
  <c r="P30" i="42"/>
  <c r="F28" i="42"/>
  <c r="I28" i="42" s="1"/>
  <c r="D29" i="42"/>
  <c r="K30" i="42"/>
  <c r="G31" i="42"/>
  <c r="I69" i="42"/>
  <c r="F73" i="41"/>
  <c r="G26" i="41"/>
  <c r="F23" i="41"/>
  <c r="I23" i="41" s="1"/>
  <c r="J23" i="41" s="1"/>
  <c r="D24" i="41"/>
  <c r="J28" i="42" l="1"/>
  <c r="H26" i="41"/>
  <c r="H31" i="42"/>
  <c r="E31" i="42"/>
  <c r="K31" i="42"/>
  <c r="P31" i="42"/>
  <c r="I70" i="42"/>
  <c r="G32" i="42"/>
  <c r="D30" i="42"/>
  <c r="F29" i="42"/>
  <c r="I29" i="42" s="1"/>
  <c r="E26" i="41"/>
  <c r="G27" i="41"/>
  <c r="F74" i="41"/>
  <c r="K26" i="41"/>
  <c r="F24" i="41"/>
  <c r="I24" i="41" s="1"/>
  <c r="J24" i="41" s="1"/>
  <c r="D25" i="41"/>
  <c r="J29" i="42" l="1"/>
  <c r="E27" i="41"/>
  <c r="H32" i="42"/>
  <c r="K27" i="41"/>
  <c r="H27" i="41"/>
  <c r="D31" i="42"/>
  <c r="F30" i="42"/>
  <c r="I30" i="42" s="1"/>
  <c r="P32" i="42"/>
  <c r="K32" i="42"/>
  <c r="G33" i="42"/>
  <c r="I71" i="42"/>
  <c r="E32" i="42"/>
  <c r="D26" i="41"/>
  <c r="F25" i="41"/>
  <c r="I25" i="41" s="1"/>
  <c r="J25" i="41" s="1"/>
  <c r="I66" i="41"/>
  <c r="G28" i="41"/>
  <c r="J30" i="42" l="1"/>
  <c r="H28" i="41"/>
  <c r="H33" i="42"/>
  <c r="I72" i="42"/>
  <c r="G34" i="42"/>
  <c r="P33" i="42"/>
  <c r="K33" i="42"/>
  <c r="F31" i="42"/>
  <c r="I31" i="42" s="1"/>
  <c r="D32" i="42"/>
  <c r="E33" i="42"/>
  <c r="K28" i="41"/>
  <c r="E28" i="41"/>
  <c r="G29" i="41"/>
  <c r="I67" i="41"/>
  <c r="D27" i="41"/>
  <c r="F26" i="41"/>
  <c r="I26" i="41" s="1"/>
  <c r="J26" i="41" s="1"/>
  <c r="J31" i="42" l="1"/>
  <c r="H34" i="42"/>
  <c r="H29" i="41"/>
  <c r="F32" i="42"/>
  <c r="I32" i="42" s="1"/>
  <c r="D33" i="42"/>
  <c r="P34" i="42"/>
  <c r="K34" i="42"/>
  <c r="G35" i="42"/>
  <c r="I73" i="42"/>
  <c r="E34" i="42"/>
  <c r="I68" i="41"/>
  <c r="G30" i="41"/>
  <c r="F27" i="41"/>
  <c r="I27" i="41" s="1"/>
  <c r="J27" i="41" s="1"/>
  <c r="D28" i="41"/>
  <c r="K29" i="41"/>
  <c r="E29" i="41"/>
  <c r="J32" i="42" l="1"/>
  <c r="H30" i="41"/>
  <c r="H35" i="42"/>
  <c r="D34" i="42"/>
  <c r="F33" i="42"/>
  <c r="I33" i="42" s="1"/>
  <c r="K35" i="42"/>
  <c r="I74" i="42"/>
  <c r="G36" i="42"/>
  <c r="P35" i="42"/>
  <c r="E35" i="42"/>
  <c r="K30" i="41"/>
  <c r="G31" i="41"/>
  <c r="I69" i="41"/>
  <c r="E30" i="41"/>
  <c r="F28" i="41"/>
  <c r="I28" i="41" s="1"/>
  <c r="J28" i="41" s="1"/>
  <c r="D29" i="41"/>
  <c r="J33" i="42" l="1"/>
  <c r="E31" i="41"/>
  <c r="E36" i="42"/>
  <c r="H36" i="42"/>
  <c r="H31" i="41"/>
  <c r="K36" i="42"/>
  <c r="P36" i="42"/>
  <c r="F34" i="42"/>
  <c r="I34" i="42" s="1"/>
  <c r="D35" i="42"/>
  <c r="I70" i="41"/>
  <c r="G32" i="41"/>
  <c r="K31" i="41"/>
  <c r="D30" i="41"/>
  <c r="F29" i="41"/>
  <c r="I29" i="41" s="1"/>
  <c r="J29" i="41" s="1"/>
  <c r="J34" i="42" l="1"/>
  <c r="H32" i="41"/>
  <c r="K32" i="41"/>
  <c r="F35" i="42"/>
  <c r="I35" i="42" s="1"/>
  <c r="D36" i="42"/>
  <c r="F36" i="42" s="1"/>
  <c r="I36" i="42" s="1"/>
  <c r="D31" i="41"/>
  <c r="F30" i="41"/>
  <c r="I30" i="41" s="1"/>
  <c r="J30" i="41" s="1"/>
  <c r="E32" i="41"/>
  <c r="G33" i="41"/>
  <c r="I71" i="41"/>
  <c r="J36" i="42" l="1"/>
  <c r="J35" i="42"/>
  <c r="H33" i="41"/>
  <c r="K33" i="41"/>
  <c r="E33" i="41"/>
  <c r="D32" i="41"/>
  <c r="F31" i="41"/>
  <c r="I31" i="41" s="1"/>
  <c r="J31" i="41" s="1"/>
  <c r="I72" i="41"/>
  <c r="G34" i="41"/>
  <c r="H34" i="41" l="1"/>
  <c r="E34" i="41"/>
  <c r="G35" i="41"/>
  <c r="I73" i="41"/>
  <c r="F32" i="41"/>
  <c r="I32" i="41" s="1"/>
  <c r="J32" i="41" s="1"/>
  <c r="D33" i="41"/>
  <c r="K34" i="41"/>
  <c r="H35" i="41" l="1"/>
  <c r="D34" i="41"/>
  <c r="F33" i="41"/>
  <c r="I33" i="41" s="1"/>
  <c r="J33" i="41" s="1"/>
  <c r="I74" i="41"/>
  <c r="G36" i="41"/>
  <c r="E35" i="41"/>
  <c r="K35" i="41"/>
  <c r="K36" i="41" l="1"/>
  <c r="H36" i="41"/>
  <c r="E36" i="41"/>
  <c r="D35" i="41"/>
  <c r="F34" i="41"/>
  <c r="I34" i="41" s="1"/>
  <c r="J34" i="41" s="1"/>
  <c r="F35" i="41" l="1"/>
  <c r="I35" i="41" s="1"/>
  <c r="J35" i="41" s="1"/>
  <c r="D36" i="41"/>
  <c r="F36" i="41" s="1"/>
  <c r="I36" i="41" s="1"/>
  <c r="J36" i="41" s="1"/>
  <c r="E10" i="40" l="1"/>
  <c r="C67" i="40"/>
  <c r="C68" i="40" s="1"/>
  <c r="C49" i="40"/>
  <c r="D48" i="40"/>
  <c r="C48" i="40"/>
  <c r="D47" i="40"/>
  <c r="C47" i="40"/>
  <c r="D46" i="40"/>
  <c r="C46" i="40"/>
  <c r="C45" i="40"/>
  <c r="B11" i="40"/>
  <c r="B12" i="40" s="1"/>
  <c r="B13" i="40" s="1"/>
  <c r="B14" i="40" s="1"/>
  <c r="B15" i="40" s="1"/>
  <c r="B16" i="40" s="1"/>
  <c r="B17" i="40" s="1"/>
  <c r="B18" i="40" s="1"/>
  <c r="B19" i="40" s="1"/>
  <c r="B20" i="40" s="1"/>
  <c r="B21" i="40" s="1"/>
  <c r="B22" i="40" s="1"/>
  <c r="B23" i="40" s="1"/>
  <c r="B24" i="40" s="1"/>
  <c r="B25" i="40" s="1"/>
  <c r="G10" i="40"/>
  <c r="B3" i="40"/>
  <c r="C52" i="40" s="1"/>
  <c r="B9" i="40" s="1"/>
  <c r="C10" i="40" l="1"/>
  <c r="D10" i="40" s="1"/>
  <c r="D11" i="40" s="1"/>
  <c r="N59" i="40"/>
  <c r="G11" i="40"/>
  <c r="K11" i="40"/>
  <c r="B26" i="40"/>
  <c r="E11" i="40"/>
  <c r="C69" i="40"/>
  <c r="G12" i="40" l="1"/>
  <c r="G13" i="40" s="1"/>
  <c r="N63" i="40"/>
  <c r="N60" i="40"/>
  <c r="P59" i="40" s="1"/>
  <c r="N64" i="40"/>
  <c r="B27" i="40"/>
  <c r="E12" i="40"/>
  <c r="E13" i="40" s="1"/>
  <c r="D12" i="40"/>
  <c r="D13" i="40" s="1"/>
  <c r="K12" i="40"/>
  <c r="K13" i="40" s="1"/>
  <c r="F11" i="40"/>
  <c r="F10" i="40"/>
  <c r="C70" i="40"/>
  <c r="G14" i="40" l="1"/>
  <c r="P63" i="40"/>
  <c r="C59" i="40" s="1"/>
  <c r="H10" i="40" s="1"/>
  <c r="H11" i="40" s="1"/>
  <c r="H12" i="40" s="1"/>
  <c r="H13" i="40" s="1"/>
  <c r="H14" i="40" s="1"/>
  <c r="F12" i="40"/>
  <c r="E14" i="40"/>
  <c r="K14" i="40"/>
  <c r="D14" i="40"/>
  <c r="B28" i="40"/>
  <c r="C71" i="40"/>
  <c r="G15" i="40" l="1"/>
  <c r="H15" i="40"/>
  <c r="I11" i="40"/>
  <c r="J11" i="40" s="1"/>
  <c r="I10" i="40"/>
  <c r="J10" i="40" s="1"/>
  <c r="I12" i="40"/>
  <c r="J12" i="40" s="1"/>
  <c r="D15" i="40"/>
  <c r="K15" i="40"/>
  <c r="E15" i="40"/>
  <c r="B29" i="40"/>
  <c r="F13" i="40"/>
  <c r="I13" i="40" s="1"/>
  <c r="J13" i="40" s="1"/>
  <c r="C72" i="40"/>
  <c r="F14" i="40"/>
  <c r="G16" i="40" l="1"/>
  <c r="H16" i="40"/>
  <c r="I14" i="40"/>
  <c r="J14" i="40" s="1"/>
  <c r="K16" i="40"/>
  <c r="D16" i="40"/>
  <c r="B30" i="40"/>
  <c r="E16" i="40"/>
  <c r="C73" i="40"/>
  <c r="F15" i="40"/>
  <c r="I15" i="40" s="1"/>
  <c r="J15" i="40" s="1"/>
  <c r="G17" i="40" l="1"/>
  <c r="H17" i="40"/>
  <c r="D17" i="40"/>
  <c r="E17" i="40"/>
  <c r="K17" i="40"/>
  <c r="B31" i="40"/>
  <c r="C74" i="40"/>
  <c r="F16" i="40"/>
  <c r="G18" i="40" l="1"/>
  <c r="H18" i="40"/>
  <c r="I16" i="40"/>
  <c r="J16" i="40" s="1"/>
  <c r="E18" i="40"/>
  <c r="B32" i="40"/>
  <c r="D18" i="40"/>
  <c r="K18" i="40"/>
  <c r="F66" i="40"/>
  <c r="F17" i="40"/>
  <c r="I17" i="40" s="1"/>
  <c r="J17" i="40" s="1"/>
  <c r="G19" i="40" l="1"/>
  <c r="H19" i="40"/>
  <c r="B33" i="40"/>
  <c r="K19" i="40"/>
  <c r="E19" i="40"/>
  <c r="D19" i="40"/>
  <c r="F67" i="40"/>
  <c r="F18" i="40"/>
  <c r="I18" i="40" s="1"/>
  <c r="J18" i="40" s="1"/>
  <c r="G20" i="40" l="1"/>
  <c r="H20" i="40"/>
  <c r="K20" i="40"/>
  <c r="D20" i="40"/>
  <c r="B34" i="40"/>
  <c r="E20" i="40"/>
  <c r="F68" i="40"/>
  <c r="F19" i="40"/>
  <c r="I19" i="40" s="1"/>
  <c r="J19" i="40" s="1"/>
  <c r="G21" i="40" l="1"/>
  <c r="H21" i="40"/>
  <c r="D21" i="40"/>
  <c r="E21" i="40"/>
  <c r="K21" i="40"/>
  <c r="B35" i="40"/>
  <c r="F69" i="40"/>
  <c r="G22" i="40"/>
  <c r="F20" i="40"/>
  <c r="I20" i="40" s="1"/>
  <c r="J20" i="40" s="1"/>
  <c r="H22" i="40" l="1"/>
  <c r="E22" i="40"/>
  <c r="B36" i="40"/>
  <c r="D22" i="40"/>
  <c r="K22" i="40"/>
  <c r="G23" i="40"/>
  <c r="F70" i="40"/>
  <c r="F21" i="40"/>
  <c r="I21" i="40" s="1"/>
  <c r="J21" i="40" s="1"/>
  <c r="H23" i="40" l="1"/>
  <c r="K23" i="40"/>
  <c r="E23" i="40"/>
  <c r="D23" i="40"/>
  <c r="F71" i="40"/>
  <c r="G24" i="40"/>
  <c r="H24" i="40" l="1"/>
  <c r="D24" i="40"/>
  <c r="E24" i="40"/>
  <c r="K24" i="40"/>
  <c r="G25" i="40"/>
  <c r="F72" i="40"/>
  <c r="H25" i="40" l="1"/>
  <c r="K25" i="40"/>
  <c r="E25" i="40"/>
  <c r="D25" i="40"/>
  <c r="F73" i="40"/>
  <c r="G26" i="40"/>
  <c r="H26" i="40" l="1"/>
  <c r="D26" i="40"/>
  <c r="E26" i="40"/>
  <c r="K26" i="40"/>
  <c r="F22" i="40"/>
  <c r="I22" i="40" s="1"/>
  <c r="J22" i="40" s="1"/>
  <c r="G27" i="40"/>
  <c r="F74" i="40"/>
  <c r="H27" i="40" l="1"/>
  <c r="K27" i="40"/>
  <c r="E27" i="40"/>
  <c r="D27" i="40"/>
  <c r="I66" i="40"/>
  <c r="G28" i="40"/>
  <c r="F23" i="40"/>
  <c r="I23" i="40" s="1"/>
  <c r="J23" i="40" s="1"/>
  <c r="H28" i="40" l="1"/>
  <c r="D28" i="40"/>
  <c r="E28" i="40"/>
  <c r="K28" i="40"/>
  <c r="F24" i="40"/>
  <c r="I24" i="40" s="1"/>
  <c r="J24" i="40" s="1"/>
  <c r="G29" i="40"/>
  <c r="I67" i="40"/>
  <c r="H29" i="40" l="1"/>
  <c r="K29" i="40"/>
  <c r="E29" i="40"/>
  <c r="D29" i="40"/>
  <c r="I68" i="40"/>
  <c r="G30" i="40"/>
  <c r="F25" i="40"/>
  <c r="I25" i="40" s="1"/>
  <c r="J25" i="40" s="1"/>
  <c r="H30" i="40" l="1"/>
  <c r="D30" i="40"/>
  <c r="E30" i="40"/>
  <c r="K30" i="40"/>
  <c r="F26" i="40"/>
  <c r="I26" i="40" s="1"/>
  <c r="J26" i="40" s="1"/>
  <c r="G31" i="40"/>
  <c r="I69" i="40"/>
  <c r="H31" i="40" l="1"/>
  <c r="K31" i="40"/>
  <c r="E31" i="40"/>
  <c r="D31" i="40"/>
  <c r="I70" i="40"/>
  <c r="G32" i="40"/>
  <c r="F27" i="40"/>
  <c r="I27" i="40" s="1"/>
  <c r="J27" i="40" s="1"/>
  <c r="H32" i="40" l="1"/>
  <c r="D32" i="40"/>
  <c r="E32" i="40"/>
  <c r="K32" i="40"/>
  <c r="G33" i="40"/>
  <c r="I71" i="40"/>
  <c r="F28" i="40"/>
  <c r="I28" i="40" s="1"/>
  <c r="J28" i="40" s="1"/>
  <c r="H33" i="40" l="1"/>
  <c r="K33" i="40"/>
  <c r="E33" i="40"/>
  <c r="D33" i="40"/>
  <c r="F29" i="40"/>
  <c r="I29" i="40" s="1"/>
  <c r="J29" i="40" s="1"/>
  <c r="I72" i="40"/>
  <c r="G34" i="40"/>
  <c r="H34" i="40" l="1"/>
  <c r="D34" i="40"/>
  <c r="E34" i="40"/>
  <c r="K34" i="40"/>
  <c r="G35" i="40"/>
  <c r="I73" i="40"/>
  <c r="F30" i="40"/>
  <c r="I30" i="40" s="1"/>
  <c r="J30" i="40" s="1"/>
  <c r="H35" i="40" l="1"/>
  <c r="K35" i="40"/>
  <c r="E35" i="40"/>
  <c r="F34" i="40"/>
  <c r="D35" i="40"/>
  <c r="F31" i="40"/>
  <c r="I31" i="40" s="1"/>
  <c r="J31" i="40" s="1"/>
  <c r="I74" i="40"/>
  <c r="G36" i="40"/>
  <c r="H36" i="40" l="1"/>
  <c r="I34" i="40"/>
  <c r="J34" i="40" s="1"/>
  <c r="E36" i="40"/>
  <c r="K36" i="40"/>
  <c r="F35" i="40"/>
  <c r="D36" i="40"/>
  <c r="F33" i="40"/>
  <c r="I33" i="40" s="1"/>
  <c r="J33" i="40" s="1"/>
  <c r="F32" i="40"/>
  <c r="I32" i="40" s="1"/>
  <c r="J32" i="40" s="1"/>
  <c r="F36" i="40" l="1"/>
  <c r="I36" i="40" s="1"/>
  <c r="J36" i="40" s="1"/>
  <c r="I35" i="40"/>
  <c r="J35" i="40" s="1"/>
  <c r="G63" i="39"/>
  <c r="D47" i="39"/>
  <c r="K63" i="39"/>
  <c r="J63" i="39"/>
  <c r="H58" i="39"/>
  <c r="C84" i="39"/>
  <c r="F63" i="39"/>
  <c r="K64" i="39"/>
  <c r="J64" i="39"/>
  <c r="G64" i="39"/>
  <c r="F64" i="39"/>
  <c r="C64" i="39"/>
  <c r="C63" i="39"/>
  <c r="I59" i="39"/>
  <c r="H59" i="39"/>
  <c r="F59" i="39"/>
  <c r="D52" i="39"/>
  <c r="C52" i="39"/>
  <c r="C51" i="39"/>
  <c r="D50" i="39"/>
  <c r="C50" i="39"/>
  <c r="D49" i="39"/>
  <c r="C49" i="39"/>
  <c r="C48" i="39"/>
  <c r="C47" i="39"/>
  <c r="D46" i="39"/>
  <c r="E68" i="39" s="1"/>
  <c r="B15" i="39"/>
  <c r="B16" i="39" s="1"/>
  <c r="B17" i="39" s="1"/>
  <c r="B18" i="39" s="1"/>
  <c r="B19" i="39" s="1"/>
  <c r="B20" i="39" s="1"/>
  <c r="B21" i="39" s="1"/>
  <c r="B22" i="39" s="1"/>
  <c r="B23" i="39" s="1"/>
  <c r="B24" i="39" s="1"/>
  <c r="B25" i="39" s="1"/>
  <c r="B26" i="39" s="1"/>
  <c r="B27" i="39" s="1"/>
  <c r="B28" i="39" s="1"/>
  <c r="B12" i="39"/>
  <c r="B5" i="39"/>
  <c r="D9" i="28"/>
  <c r="E9" i="28"/>
  <c r="F58" i="39" l="1"/>
  <c r="F60" i="39" s="1"/>
  <c r="H60" i="39" s="1"/>
  <c r="C14" i="39" s="1"/>
  <c r="D14" i="39" s="1"/>
  <c r="C73" i="39"/>
  <c r="I58" i="39" s="1"/>
  <c r="K343" i="28"/>
  <c r="F65" i="39"/>
  <c r="K341" i="28"/>
  <c r="D44" i="46"/>
  <c r="D49" i="46" s="1"/>
  <c r="D44" i="43"/>
  <c r="D49" i="43" s="1"/>
  <c r="D44" i="44"/>
  <c r="D49" i="44" s="1"/>
  <c r="D44" i="42"/>
  <c r="D49" i="42" s="1"/>
  <c r="D44" i="41"/>
  <c r="D49" i="41" s="1"/>
  <c r="D44" i="40"/>
  <c r="D49" i="40" s="1"/>
  <c r="B29" i="39"/>
  <c r="C85" i="39"/>
  <c r="H64" i="39"/>
  <c r="H63" i="39"/>
  <c r="K342" i="28"/>
  <c r="I60" i="39" l="1"/>
  <c r="E14" i="39" s="1"/>
  <c r="E15" i="39" s="1"/>
  <c r="E16" i="39" s="1"/>
  <c r="G58" i="39"/>
  <c r="G59" i="39" s="1"/>
  <c r="G60" i="39" s="1"/>
  <c r="H65" i="39"/>
  <c r="I63" i="39" s="1"/>
  <c r="D15" i="39"/>
  <c r="C86" i="39"/>
  <c r="B30" i="39"/>
  <c r="C65" i="46" l="1"/>
  <c r="C65" i="44"/>
  <c r="C65" i="43"/>
  <c r="C65" i="42"/>
  <c r="C65" i="41"/>
  <c r="C65" i="40"/>
  <c r="C82" i="39"/>
  <c r="E17" i="39"/>
  <c r="D16" i="39"/>
  <c r="I64" i="39"/>
  <c r="J65" i="39" s="1"/>
  <c r="F14" i="39" s="1"/>
  <c r="C87" i="39"/>
  <c r="B31" i="39"/>
  <c r="G65" i="39"/>
  <c r="D48" i="39" s="1"/>
  <c r="D78" i="39"/>
  <c r="K340" i="28"/>
  <c r="K339" i="28"/>
  <c r="K338" i="28"/>
  <c r="K337" i="28"/>
  <c r="K336" i="28"/>
  <c r="K335" i="28"/>
  <c r="K334" i="28"/>
  <c r="K333" i="28"/>
  <c r="K332" i="28"/>
  <c r="K331" i="28"/>
  <c r="K330" i="28"/>
  <c r="K329" i="28"/>
  <c r="E18" i="39" l="1"/>
  <c r="G14" i="39"/>
  <c r="H14" i="39" s="1"/>
  <c r="F15" i="39"/>
  <c r="C88" i="39"/>
  <c r="K65" i="39"/>
  <c r="B32" i="39"/>
  <c r="I65" i="39"/>
  <c r="D17" i="39"/>
  <c r="E19" i="39" l="1"/>
  <c r="E20" i="39" s="1"/>
  <c r="D18" i="39"/>
  <c r="D51" i="39"/>
  <c r="C89" i="39"/>
  <c r="B33" i="39"/>
  <c r="G15" i="39"/>
  <c r="H15" i="39" s="1"/>
  <c r="F16" i="39"/>
  <c r="D19" i="39" l="1"/>
  <c r="F17" i="39"/>
  <c r="G16" i="39"/>
  <c r="H16" i="39" s="1"/>
  <c r="B34" i="39"/>
  <c r="C90" i="39"/>
  <c r="E21" i="39"/>
  <c r="B35" i="39" l="1"/>
  <c r="D20" i="39"/>
  <c r="C91" i="39"/>
  <c r="E22" i="39"/>
  <c r="G17" i="39"/>
  <c r="H17" i="39" s="1"/>
  <c r="F18" i="39"/>
  <c r="E23" i="39" l="1"/>
  <c r="F83" i="39"/>
  <c r="B36" i="39"/>
  <c r="F19" i="39"/>
  <c r="G18" i="39"/>
  <c r="H18" i="39" s="1"/>
  <c r="D21" i="39"/>
  <c r="F84" i="39" l="1"/>
  <c r="E24" i="39"/>
  <c r="G19" i="39"/>
  <c r="H19" i="39" s="1"/>
  <c r="F20" i="39"/>
  <c r="D22" i="39"/>
  <c r="B37" i="39"/>
  <c r="D23" i="39" l="1"/>
  <c r="B38" i="39"/>
  <c r="F21" i="39"/>
  <c r="G20" i="39"/>
  <c r="H20" i="39" s="1"/>
  <c r="E25" i="39"/>
  <c r="F85" i="39"/>
  <c r="B39" i="39" l="1"/>
  <c r="G21" i="39"/>
  <c r="H21" i="39" s="1"/>
  <c r="F22" i="39"/>
  <c r="D24" i="39"/>
  <c r="F86" i="39"/>
  <c r="E26" i="39"/>
  <c r="F23" i="39" l="1"/>
  <c r="G22" i="39"/>
  <c r="H22" i="39" s="1"/>
  <c r="E27" i="39"/>
  <c r="F87" i="39"/>
  <c r="D25" i="39"/>
  <c r="B40" i="39"/>
  <c r="D26" i="39" l="1"/>
  <c r="G23" i="39"/>
  <c r="H23" i="39" s="1"/>
  <c r="F24" i="39"/>
  <c r="F88" i="39"/>
  <c r="E28" i="39"/>
  <c r="F25" i="39" l="1"/>
  <c r="G24" i="39"/>
  <c r="H24" i="39" s="1"/>
  <c r="F89" i="39"/>
  <c r="E29" i="39"/>
  <c r="D27" i="39"/>
  <c r="G25" i="39" l="1"/>
  <c r="H25" i="39" s="1"/>
  <c r="F26" i="39"/>
  <c r="D28" i="39"/>
  <c r="F90" i="39"/>
  <c r="E30" i="39"/>
  <c r="F91" i="39" l="1"/>
  <c r="E31" i="39"/>
  <c r="D29" i="39"/>
  <c r="F27" i="39"/>
  <c r="G26" i="39"/>
  <c r="H26" i="39" s="1"/>
  <c r="G27" i="39" l="1"/>
  <c r="H27" i="39" s="1"/>
  <c r="F28" i="39"/>
  <c r="I83" i="39"/>
  <c r="E32" i="39"/>
  <c r="D30" i="39"/>
  <c r="E33" i="39" l="1"/>
  <c r="I84" i="39"/>
  <c r="D31" i="39"/>
  <c r="G28" i="39"/>
  <c r="H28" i="39" s="1"/>
  <c r="F29" i="39"/>
  <c r="D32" i="39" l="1"/>
  <c r="G29" i="39"/>
  <c r="H29" i="39" s="1"/>
  <c r="F30" i="39"/>
  <c r="I85" i="39"/>
  <c r="E34" i="39"/>
  <c r="E35" i="39" l="1"/>
  <c r="I86" i="39"/>
  <c r="D33" i="39"/>
  <c r="F31" i="39"/>
  <c r="G30" i="39"/>
  <c r="H30" i="39" s="1"/>
  <c r="I87" i="39" l="1"/>
  <c r="E36" i="39"/>
  <c r="G31" i="39"/>
  <c r="H31" i="39" s="1"/>
  <c r="F32" i="39"/>
  <c r="D34" i="39"/>
  <c r="D35" i="39" l="1"/>
  <c r="E37" i="39"/>
  <c r="I88" i="39"/>
  <c r="G32" i="39"/>
  <c r="H32" i="39" s="1"/>
  <c r="F33" i="39"/>
  <c r="I89" i="39" l="1"/>
  <c r="E38" i="39"/>
  <c r="D36" i="39"/>
  <c r="F34" i="39"/>
  <c r="G33" i="39"/>
  <c r="H33" i="39" s="1"/>
  <c r="D37" i="39" l="1"/>
  <c r="F35" i="39"/>
  <c r="G34" i="39"/>
  <c r="H34" i="39" s="1"/>
  <c r="I90" i="39"/>
  <c r="E39" i="39"/>
  <c r="G35" i="39" l="1"/>
  <c r="H35" i="39" s="1"/>
  <c r="F36" i="39"/>
  <c r="I91" i="39"/>
  <c r="E40" i="39"/>
  <c r="D38" i="39"/>
  <c r="D39" i="39" l="1"/>
  <c r="F37" i="39"/>
  <c r="G36" i="39"/>
  <c r="H36" i="39" s="1"/>
  <c r="F38" i="39" l="1"/>
  <c r="G37" i="39"/>
  <c r="H37" i="39" s="1"/>
  <c r="D40" i="39"/>
  <c r="F39" i="39" l="1"/>
  <c r="G38" i="39"/>
  <c r="H38" i="39" s="1"/>
  <c r="F40" i="39" l="1"/>
  <c r="G39" i="39"/>
  <c r="H39" i="39" s="1"/>
  <c r="G40" i="39" l="1"/>
  <c r="H40" i="39" s="1"/>
  <c r="D46" i="29" l="1"/>
  <c r="B54" i="25" l="1"/>
  <c r="B41" i="25"/>
  <c r="B44" i="28" l="1"/>
  <c r="K302" i="28" l="1"/>
  <c r="K301" i="28"/>
  <c r="K300" i="28"/>
  <c r="K298" i="28"/>
  <c r="K297" i="28"/>
  <c r="K296" i="28"/>
  <c r="K294" i="28"/>
  <c r="K293" i="28"/>
  <c r="K292" i="28"/>
  <c r="K290" i="28"/>
  <c r="K289" i="28"/>
  <c r="K288" i="28"/>
  <c r="K286" i="28"/>
  <c r="K285" i="28"/>
  <c r="K284" i="28"/>
  <c r="K282" i="28"/>
  <c r="K281" i="28"/>
  <c r="K304" i="28"/>
  <c r="C84" i="37"/>
  <c r="J63" i="37"/>
  <c r="D73" i="37"/>
  <c r="I59" i="37" s="1"/>
  <c r="C73" i="37"/>
  <c r="I58" i="37" s="1"/>
  <c r="H59" i="37"/>
  <c r="H58" i="37"/>
  <c r="F64" i="37"/>
  <c r="F58" i="37"/>
  <c r="E68" i="37"/>
  <c r="K64" i="37"/>
  <c r="J64" i="37"/>
  <c r="G64" i="37"/>
  <c r="C64" i="37"/>
  <c r="K63" i="37"/>
  <c r="G63" i="37"/>
  <c r="C63" i="37"/>
  <c r="D52" i="37"/>
  <c r="C52" i="37"/>
  <c r="C51" i="37"/>
  <c r="D50" i="37"/>
  <c r="C50" i="37"/>
  <c r="D49" i="37"/>
  <c r="C49" i="37"/>
  <c r="C48" i="37"/>
  <c r="D47" i="37"/>
  <c r="C47" i="37"/>
  <c r="B15" i="37"/>
  <c r="B16" i="37" s="1"/>
  <c r="B17" i="37" s="1"/>
  <c r="B18" i="37" s="1"/>
  <c r="B19" i="37" s="1"/>
  <c r="B20" i="37" s="1"/>
  <c r="B21" i="37" s="1"/>
  <c r="B22" i="37" s="1"/>
  <c r="B23" i="37" s="1"/>
  <c r="B24" i="37" s="1"/>
  <c r="B25" i="37" s="1"/>
  <c r="B26" i="37" s="1"/>
  <c r="B27" i="37" s="1"/>
  <c r="B28" i="37" s="1"/>
  <c r="B29" i="37" s="1"/>
  <c r="B12" i="37"/>
  <c r="B5" i="37"/>
  <c r="F63" i="37" l="1"/>
  <c r="H63" i="37" s="1"/>
  <c r="F59" i="37"/>
  <c r="F60" i="37" s="1"/>
  <c r="H60" i="37" s="1"/>
  <c r="C14" i="37" s="1"/>
  <c r="D14" i="37" s="1"/>
  <c r="D15" i="37" s="1"/>
  <c r="K283" i="28"/>
  <c r="K287" i="28"/>
  <c r="K291" i="28"/>
  <c r="K295" i="28"/>
  <c r="K299" i="28"/>
  <c r="K303" i="28"/>
  <c r="B30" i="37"/>
  <c r="H64" i="37"/>
  <c r="C85" i="37"/>
  <c r="F65" i="37" l="1"/>
  <c r="H65" i="37"/>
  <c r="G58" i="37"/>
  <c r="G59" i="37" s="1"/>
  <c r="G60" i="37" s="1"/>
  <c r="I60" i="37"/>
  <c r="E14" i="37" s="1"/>
  <c r="E15" i="37" s="1"/>
  <c r="E16" i="37" s="1"/>
  <c r="E17" i="37" s="1"/>
  <c r="D16" i="37"/>
  <c r="C86" i="37"/>
  <c r="B31" i="37"/>
  <c r="D78" i="37" l="1"/>
  <c r="I63" i="37"/>
  <c r="G65" i="37"/>
  <c r="D48" i="37" s="1"/>
  <c r="D17" i="37"/>
  <c r="C87" i="37"/>
  <c r="E18" i="37"/>
  <c r="B32" i="37"/>
  <c r="I64" i="37" l="1"/>
  <c r="I65" i="37" s="1"/>
  <c r="D18" i="37"/>
  <c r="B33" i="37"/>
  <c r="E19" i="37"/>
  <c r="C88" i="37"/>
  <c r="J65" i="37" l="1"/>
  <c r="F14" i="37" s="1"/>
  <c r="F15" i="37" s="1"/>
  <c r="F16" i="37" s="1"/>
  <c r="F17" i="37" s="1"/>
  <c r="F18" i="37" s="1"/>
  <c r="F19" i="37" s="1"/>
  <c r="K65" i="37"/>
  <c r="D51" i="37" s="1"/>
  <c r="D19" i="37"/>
  <c r="C89" i="37"/>
  <c r="E20" i="37"/>
  <c r="B34" i="37"/>
  <c r="G14" i="37" l="1"/>
  <c r="H14" i="37" s="1"/>
  <c r="G18" i="37"/>
  <c r="H18" i="37" s="1"/>
  <c r="D20" i="37"/>
  <c r="F20" i="37"/>
  <c r="G19" i="37"/>
  <c r="H19" i="37" s="1"/>
  <c r="E21" i="37"/>
  <c r="C90" i="37"/>
  <c r="B35" i="37"/>
  <c r="G15" i="37"/>
  <c r="H15" i="37" s="1"/>
  <c r="D21" i="37" l="1"/>
  <c r="F21" i="37"/>
  <c r="G20" i="37"/>
  <c r="H20" i="37" s="1"/>
  <c r="G16" i="37"/>
  <c r="H16" i="37" s="1"/>
  <c r="B36" i="37"/>
  <c r="C91" i="37"/>
  <c r="E22" i="37"/>
  <c r="F22" i="37" l="1"/>
  <c r="G21" i="37"/>
  <c r="H21" i="37" s="1"/>
  <c r="D22" i="37"/>
  <c r="E23" i="37"/>
  <c r="F83" i="37"/>
  <c r="B37" i="37"/>
  <c r="G17" i="37"/>
  <c r="H17" i="37" s="1"/>
  <c r="D23" i="37" l="1"/>
  <c r="F23" i="37"/>
  <c r="G22" i="37"/>
  <c r="H22" i="37" s="1"/>
  <c r="F84" i="37"/>
  <c r="E24" i="37"/>
  <c r="B38" i="37"/>
  <c r="G23" i="37" l="1"/>
  <c r="H23" i="37" s="1"/>
  <c r="F24" i="37"/>
  <c r="D24" i="37"/>
  <c r="B39" i="37"/>
  <c r="E25" i="37"/>
  <c r="F85" i="37"/>
  <c r="D25" i="37" l="1"/>
  <c r="D26" i="37" s="1"/>
  <c r="F25" i="37"/>
  <c r="B40" i="37"/>
  <c r="F86" i="37"/>
  <c r="E26" i="37" l="1"/>
  <c r="F26" i="37"/>
  <c r="G25" i="37"/>
  <c r="H25" i="37" s="1"/>
  <c r="D27" i="37"/>
  <c r="F87" i="37"/>
  <c r="E27" i="37" l="1"/>
  <c r="F27" i="37"/>
  <c r="G26" i="37"/>
  <c r="H26" i="37" s="1"/>
  <c r="F88" i="37"/>
  <c r="D28" i="37"/>
  <c r="E28" i="37" l="1"/>
  <c r="F28" i="37"/>
  <c r="G27" i="37"/>
  <c r="H27" i="37" s="1"/>
  <c r="D29" i="37"/>
  <c r="F89" i="37"/>
  <c r="E29" i="37" l="1"/>
  <c r="F29" i="37"/>
  <c r="G28" i="37"/>
  <c r="H28" i="37" s="1"/>
  <c r="G24" i="37"/>
  <c r="H24" i="37" s="1"/>
  <c r="F90" i="37"/>
  <c r="D30" i="37"/>
  <c r="G29" i="37" l="1"/>
  <c r="H29" i="37" s="1"/>
  <c r="F30" i="37"/>
  <c r="E30" i="37"/>
  <c r="D31" i="37"/>
  <c r="F91" i="37"/>
  <c r="E31" i="37" l="1"/>
  <c r="F31" i="37"/>
  <c r="G30" i="37"/>
  <c r="H30" i="37" s="1"/>
  <c r="I83" i="37"/>
  <c r="D32" i="37"/>
  <c r="F32" i="37" l="1"/>
  <c r="G31" i="37"/>
  <c r="H31" i="37" s="1"/>
  <c r="E32" i="37"/>
  <c r="D33" i="37"/>
  <c r="I84" i="37"/>
  <c r="E33" i="37" l="1"/>
  <c r="F33" i="37"/>
  <c r="G32" i="37"/>
  <c r="H32" i="37" s="1"/>
  <c r="I85" i="37"/>
  <c r="D34" i="37"/>
  <c r="F34" i="37" l="1"/>
  <c r="G33" i="37"/>
  <c r="H33" i="37" s="1"/>
  <c r="E34" i="37"/>
  <c r="D35" i="37"/>
  <c r="I86" i="37"/>
  <c r="E35" i="37" l="1"/>
  <c r="F35" i="37"/>
  <c r="G34" i="37"/>
  <c r="H34" i="37" s="1"/>
  <c r="I87" i="37"/>
  <c r="D36" i="37"/>
  <c r="F36" i="37" l="1"/>
  <c r="G35" i="37"/>
  <c r="H35" i="37" s="1"/>
  <c r="E36" i="37"/>
  <c r="D37" i="37"/>
  <c r="I88" i="37"/>
  <c r="E37" i="37" l="1"/>
  <c r="F37" i="37"/>
  <c r="G36" i="37"/>
  <c r="H36" i="37" s="1"/>
  <c r="I89" i="37"/>
  <c r="D38" i="37"/>
  <c r="F38" i="37" l="1"/>
  <c r="G37" i="37"/>
  <c r="H37" i="37" s="1"/>
  <c r="E38" i="37"/>
  <c r="D39" i="37"/>
  <c r="I90" i="37"/>
  <c r="E39" i="37" l="1"/>
  <c r="F39" i="37"/>
  <c r="G38" i="37"/>
  <c r="H38" i="37" s="1"/>
  <c r="I91" i="37"/>
  <c r="D40" i="37"/>
  <c r="F40" i="37" l="1"/>
  <c r="G39" i="37"/>
  <c r="H39" i="37" s="1"/>
  <c r="E40" i="37"/>
  <c r="G40" i="37" l="1"/>
  <c r="H40" i="37" s="1"/>
  <c r="C82" i="37" l="1"/>
  <c r="H59" i="36" l="1"/>
  <c r="H58" i="36"/>
  <c r="F59" i="36"/>
  <c r="F58" i="36"/>
  <c r="K328" i="28" l="1"/>
  <c r="K327" i="28"/>
  <c r="K326" i="28"/>
  <c r="K324" i="28"/>
  <c r="K323" i="28"/>
  <c r="K322" i="28"/>
  <c r="K320" i="28"/>
  <c r="K319" i="28"/>
  <c r="K318" i="28"/>
  <c r="K316" i="28"/>
  <c r="K315" i="28"/>
  <c r="K314" i="28"/>
  <c r="K312" i="28"/>
  <c r="K311" i="28"/>
  <c r="K310" i="28"/>
  <c r="K308" i="28"/>
  <c r="K307" i="28"/>
  <c r="K306" i="28"/>
  <c r="K280" i="28"/>
  <c r="K279" i="28"/>
  <c r="K278" i="28"/>
  <c r="K276" i="28"/>
  <c r="K275" i="28"/>
  <c r="K274" i="28"/>
  <c r="K272" i="28"/>
  <c r="K271" i="28"/>
  <c r="K270" i="28"/>
  <c r="K268" i="28"/>
  <c r="K267" i="28"/>
  <c r="K266" i="28"/>
  <c r="K264" i="28"/>
  <c r="K263" i="28"/>
  <c r="K262" i="28"/>
  <c r="K260" i="28"/>
  <c r="K259" i="28"/>
  <c r="K258" i="28"/>
  <c r="K256" i="28"/>
  <c r="K255" i="28"/>
  <c r="K254" i="28"/>
  <c r="K251" i="28"/>
  <c r="K250" i="28"/>
  <c r="K249" i="28"/>
  <c r="K247" i="28"/>
  <c r="K246" i="28"/>
  <c r="K245" i="28"/>
  <c r="K243" i="28"/>
  <c r="K242" i="28"/>
  <c r="K241" i="28"/>
  <c r="K239" i="28"/>
  <c r="K238" i="28"/>
  <c r="K237" i="28"/>
  <c r="K235" i="28"/>
  <c r="K234" i="28"/>
  <c r="K233" i="28"/>
  <c r="K231" i="28"/>
  <c r="K230" i="28"/>
  <c r="K229" i="28"/>
  <c r="K227" i="28"/>
  <c r="K226" i="28"/>
  <c r="K225" i="28"/>
  <c r="K223" i="28"/>
  <c r="K222" i="28"/>
  <c r="K221" i="28"/>
  <c r="K219" i="28"/>
  <c r="K218" i="28"/>
  <c r="K217" i="28"/>
  <c r="K215" i="28"/>
  <c r="K214" i="28"/>
  <c r="K213" i="28"/>
  <c r="K211" i="28"/>
  <c r="K210" i="28"/>
  <c r="K209" i="28"/>
  <c r="K207" i="28"/>
  <c r="K206" i="28"/>
  <c r="K205" i="28"/>
  <c r="K203" i="28"/>
  <c r="K202" i="28"/>
  <c r="K201" i="28"/>
  <c r="K199" i="28"/>
  <c r="K197" i="28"/>
  <c r="K195" i="28"/>
  <c r="K193" i="28"/>
  <c r="K191" i="28"/>
  <c r="K190" i="28"/>
  <c r="K189" i="28"/>
  <c r="K187" i="28"/>
  <c r="K185" i="28"/>
  <c r="K183" i="28"/>
  <c r="K181" i="28"/>
  <c r="K179" i="28"/>
  <c r="K178" i="28"/>
  <c r="K177" i="28"/>
  <c r="K175" i="28"/>
  <c r="K174" i="28"/>
  <c r="K173" i="28"/>
  <c r="K171" i="28"/>
  <c r="K169" i="28"/>
  <c r="K167" i="28"/>
  <c r="K166" i="28"/>
  <c r="K165" i="28"/>
  <c r="K163" i="28"/>
  <c r="K161" i="28"/>
  <c r="K186" i="28" l="1"/>
  <c r="K162" i="28"/>
  <c r="K194" i="28"/>
  <c r="K170" i="28"/>
  <c r="K224" i="28"/>
  <c r="K253" i="28"/>
  <c r="K265" i="28"/>
  <c r="K273" i="28"/>
  <c r="K305" i="28"/>
  <c r="K325" i="28"/>
  <c r="K172" i="28"/>
  <c r="K196" i="28"/>
  <c r="K244" i="28"/>
  <c r="K182" i="28"/>
  <c r="K198" i="28"/>
  <c r="K200" i="28"/>
  <c r="K248" i="28"/>
  <c r="K208" i="28"/>
  <c r="K240" i="28"/>
  <c r="K257" i="28"/>
  <c r="K261" i="28"/>
  <c r="K269" i="28"/>
  <c r="K277" i="28"/>
  <c r="K309" i="28"/>
  <c r="K313" i="28"/>
  <c r="K317" i="28"/>
  <c r="K321" i="28"/>
  <c r="K164" i="28"/>
  <c r="K180" i="28"/>
  <c r="K188" i="28"/>
  <c r="K212" i="28"/>
  <c r="K228" i="28"/>
  <c r="K216" i="28"/>
  <c r="K232" i="28"/>
  <c r="K168" i="28"/>
  <c r="K176" i="28"/>
  <c r="K184" i="28"/>
  <c r="K192" i="28"/>
  <c r="K204" i="28"/>
  <c r="K220" i="28"/>
  <c r="K236" i="28"/>
  <c r="K252" i="28"/>
  <c r="B15" i="28" l="1"/>
  <c r="B16" i="28" l="1"/>
  <c r="B17" i="28" l="1"/>
  <c r="C84" i="36"/>
  <c r="D73" i="36"/>
  <c r="I59" i="36" s="1"/>
  <c r="C73" i="36"/>
  <c r="I58" i="36" s="1"/>
  <c r="E68" i="36"/>
  <c r="K64" i="36"/>
  <c r="J64" i="36"/>
  <c r="G64" i="36"/>
  <c r="F64" i="36"/>
  <c r="C64" i="36"/>
  <c r="K63" i="36"/>
  <c r="J63" i="36"/>
  <c r="G63" i="36"/>
  <c r="F63" i="36"/>
  <c r="C63" i="36"/>
  <c r="F60" i="36"/>
  <c r="H60" i="36" s="1"/>
  <c r="C14" i="36" s="1"/>
  <c r="D14" i="36" s="1"/>
  <c r="D15" i="36" s="1"/>
  <c r="D52" i="36"/>
  <c r="C52" i="36"/>
  <c r="C51" i="36"/>
  <c r="D50" i="36"/>
  <c r="C50" i="36"/>
  <c r="D49" i="36"/>
  <c r="C49" i="36"/>
  <c r="C48" i="36"/>
  <c r="D47" i="36"/>
  <c r="C47" i="36"/>
  <c r="B15" i="36"/>
  <c r="B16" i="36" s="1"/>
  <c r="B17" i="36" s="1"/>
  <c r="B18" i="36" s="1"/>
  <c r="B19" i="36" s="1"/>
  <c r="B20" i="36" s="1"/>
  <c r="B21" i="36" s="1"/>
  <c r="B22" i="36" s="1"/>
  <c r="B23" i="36" s="1"/>
  <c r="B24" i="36" s="1"/>
  <c r="B25" i="36" s="1"/>
  <c r="B26" i="36" s="1"/>
  <c r="B27" i="36" s="1"/>
  <c r="B28" i="36" s="1"/>
  <c r="B29" i="36" s="1"/>
  <c r="B30" i="36" s="1"/>
  <c r="B12" i="36"/>
  <c r="B5" i="36"/>
  <c r="B18" i="28" l="1"/>
  <c r="D16" i="36"/>
  <c r="C85" i="36"/>
  <c r="H64" i="36"/>
  <c r="F65" i="36"/>
  <c r="H63" i="36"/>
  <c r="G58" i="36"/>
  <c r="G59" i="36" s="1"/>
  <c r="I60" i="36"/>
  <c r="E14" i="36" s="1"/>
  <c r="E15" i="36" s="1"/>
  <c r="E16" i="36" s="1"/>
  <c r="B31" i="36"/>
  <c r="B19" i="28" l="1"/>
  <c r="E17" i="36"/>
  <c r="D17" i="36"/>
  <c r="C86" i="36"/>
  <c r="H65" i="36"/>
  <c r="I63" i="36" s="1"/>
  <c r="G60" i="36"/>
  <c r="C82" i="36"/>
  <c r="B32" i="36"/>
  <c r="B20" i="28" l="1"/>
  <c r="I64" i="36"/>
  <c r="K65" i="36" s="1"/>
  <c r="D51" i="36" s="1"/>
  <c r="C87" i="36"/>
  <c r="E18" i="36"/>
  <c r="D78" i="36"/>
  <c r="D18" i="36"/>
  <c r="G65" i="36"/>
  <c r="D48" i="36" s="1"/>
  <c r="C88" i="36"/>
  <c r="B33" i="36"/>
  <c r="I65" i="36" l="1"/>
  <c r="J65" i="36"/>
  <c r="F14" i="36" s="1"/>
  <c r="F15" i="36" s="1"/>
  <c r="F16" i="36" s="1"/>
  <c r="F17" i="36" s="1"/>
  <c r="F18" i="36" s="1"/>
  <c r="G18" i="36" s="1"/>
  <c r="H18" i="36" s="1"/>
  <c r="B21" i="28"/>
  <c r="E19" i="36"/>
  <c r="E20" i="36" s="1"/>
  <c r="D19" i="36"/>
  <c r="B34" i="36"/>
  <c r="C89" i="36"/>
  <c r="B3" i="31"/>
  <c r="G14" i="36" l="1"/>
  <c r="H14" i="36" s="1"/>
  <c r="F19" i="36"/>
  <c r="G19" i="36" s="1"/>
  <c r="H19" i="36" s="1"/>
  <c r="B22" i="28"/>
  <c r="G15" i="36"/>
  <c r="H15" i="36" s="1"/>
  <c r="E21" i="36"/>
  <c r="D20" i="36"/>
  <c r="G16" i="36"/>
  <c r="H16" i="36" s="1"/>
  <c r="B35" i="36"/>
  <c r="C90" i="36"/>
  <c r="F20" i="36" l="1"/>
  <c r="F21" i="36" s="1"/>
  <c r="B23" i="28"/>
  <c r="E22" i="36"/>
  <c r="D21" i="36"/>
  <c r="C91" i="36"/>
  <c r="B36" i="36"/>
  <c r="G17" i="36"/>
  <c r="H17" i="36" s="1"/>
  <c r="G20" i="36" l="1"/>
  <c r="H20" i="36" s="1"/>
  <c r="B24" i="28"/>
  <c r="E23" i="36"/>
  <c r="F22" i="36"/>
  <c r="G21" i="36"/>
  <c r="H21" i="36" s="1"/>
  <c r="D22" i="36"/>
  <c r="B37" i="36"/>
  <c r="F83" i="36"/>
  <c r="B25" i="28" l="1"/>
  <c r="E24" i="36"/>
  <c r="F23" i="36"/>
  <c r="G22" i="36"/>
  <c r="H22" i="36" s="1"/>
  <c r="D23" i="36"/>
  <c r="F84" i="36"/>
  <c r="B38" i="36"/>
  <c r="B26" i="28" l="1"/>
  <c r="E25" i="36"/>
  <c r="G23" i="36"/>
  <c r="H23" i="36" s="1"/>
  <c r="F24" i="36"/>
  <c r="F25" i="36" s="1"/>
  <c r="D24" i="36"/>
  <c r="B39" i="36"/>
  <c r="F85" i="36"/>
  <c r="B27" i="28" l="1"/>
  <c r="E26" i="36"/>
  <c r="F26" i="36"/>
  <c r="G25" i="36"/>
  <c r="D25" i="36"/>
  <c r="F86" i="36"/>
  <c r="B40" i="36"/>
  <c r="B28" i="28" l="1"/>
  <c r="E27" i="36"/>
  <c r="F27" i="36"/>
  <c r="G26" i="36"/>
  <c r="D26" i="36"/>
  <c r="H25" i="36"/>
  <c r="F87" i="36"/>
  <c r="B29" i="28" l="1"/>
  <c r="E28" i="36"/>
  <c r="F28" i="36"/>
  <c r="G27" i="36"/>
  <c r="D27" i="36"/>
  <c r="D28" i="36" s="1"/>
  <c r="H26" i="36"/>
  <c r="F88" i="36"/>
  <c r="B30" i="28" l="1"/>
  <c r="E29" i="36"/>
  <c r="G28" i="36"/>
  <c r="H28" i="36" s="1"/>
  <c r="F29" i="36"/>
  <c r="D29" i="36"/>
  <c r="H27" i="36"/>
  <c r="F89" i="36"/>
  <c r="G24" i="36"/>
  <c r="H24" i="36" s="1"/>
  <c r="B31" i="28" l="1"/>
  <c r="E30" i="36"/>
  <c r="G29" i="36"/>
  <c r="H29" i="36" s="1"/>
  <c r="F30" i="36"/>
  <c r="F90" i="36"/>
  <c r="B32" i="28" l="1"/>
  <c r="E31" i="36"/>
  <c r="F31" i="36"/>
  <c r="G30" i="36"/>
  <c r="D30" i="36"/>
  <c r="D31" i="36" s="1"/>
  <c r="F91" i="36"/>
  <c r="B33" i="28" l="1"/>
  <c r="G31" i="36"/>
  <c r="H31" i="36" s="1"/>
  <c r="E32" i="36"/>
  <c r="F32" i="36"/>
  <c r="D32" i="36"/>
  <c r="H30" i="36"/>
  <c r="I83" i="36"/>
  <c r="B34" i="28" l="1"/>
  <c r="G32" i="36"/>
  <c r="H32" i="36" s="1"/>
  <c r="E33" i="36"/>
  <c r="F33" i="36"/>
  <c r="I84" i="36"/>
  <c r="B35" i="28" l="1"/>
  <c r="E34" i="36"/>
  <c r="G33" i="36"/>
  <c r="F34" i="36"/>
  <c r="D33" i="36"/>
  <c r="I85" i="36"/>
  <c r="B36" i="28" l="1"/>
  <c r="E35" i="36"/>
  <c r="F35" i="36"/>
  <c r="G34" i="36"/>
  <c r="D34" i="36"/>
  <c r="H33" i="36"/>
  <c r="I86" i="36"/>
  <c r="B37" i="28" l="1"/>
  <c r="E36" i="36"/>
  <c r="F36" i="36"/>
  <c r="G35" i="36"/>
  <c r="D35" i="36"/>
  <c r="H34" i="36"/>
  <c r="I87" i="36"/>
  <c r="B38" i="28" l="1"/>
  <c r="E37" i="36"/>
  <c r="G36" i="36"/>
  <c r="D36" i="36"/>
  <c r="H35" i="36"/>
  <c r="I88" i="36"/>
  <c r="B39" i="28" l="1"/>
  <c r="F37" i="36"/>
  <c r="G37" i="36" s="1"/>
  <c r="E38" i="36"/>
  <c r="D37" i="36"/>
  <c r="H36" i="36"/>
  <c r="I89" i="36"/>
  <c r="B40" i="28" l="1"/>
  <c r="F38" i="36"/>
  <c r="G38" i="36" s="1"/>
  <c r="E39" i="36"/>
  <c r="D38" i="36"/>
  <c r="H37" i="36"/>
  <c r="I90" i="36"/>
  <c r="E40" i="36" l="1"/>
  <c r="F39" i="36"/>
  <c r="D39" i="36"/>
  <c r="D40" i="36" s="1"/>
  <c r="H38" i="36"/>
  <c r="I91" i="36"/>
  <c r="G39" i="36" l="1"/>
  <c r="H39" i="36" s="1"/>
  <c r="F40" i="36"/>
  <c r="G40" i="36" s="1"/>
  <c r="H40" i="36" s="1"/>
  <c r="K148" i="28" l="1"/>
  <c r="K147" i="28"/>
  <c r="K146" i="28"/>
  <c r="K145" i="28"/>
  <c r="K144" i="28"/>
  <c r="K143" i="28"/>
  <c r="K141" i="28"/>
  <c r="K140" i="28"/>
  <c r="K139" i="28"/>
  <c r="K138" i="28"/>
  <c r="K137" i="28"/>
  <c r="K142" i="28"/>
  <c r="C64" i="29" l="1"/>
  <c r="C63" i="29"/>
  <c r="C73" i="29"/>
  <c r="E68" i="29"/>
  <c r="K160" i="28" l="1"/>
  <c r="K159" i="28"/>
  <c r="K158" i="28"/>
  <c r="K157" i="28"/>
  <c r="K156" i="28"/>
  <c r="K155" i="28"/>
  <c r="K154" i="28"/>
  <c r="K153" i="28"/>
  <c r="K152" i="28"/>
  <c r="K151" i="28"/>
  <c r="K150" i="28"/>
  <c r="K149" i="28"/>
  <c r="K136" i="28"/>
  <c r="K135" i="28"/>
  <c r="K134" i="28"/>
  <c r="K132" i="28"/>
  <c r="K131" i="28"/>
  <c r="K130" i="28"/>
  <c r="K129" i="28"/>
  <c r="K128" i="28"/>
  <c r="K127" i="28"/>
  <c r="K126" i="28"/>
  <c r="K125" i="28"/>
  <c r="K124" i="28"/>
  <c r="K122" i="28"/>
  <c r="K121" i="28"/>
  <c r="K120" i="28"/>
  <c r="K118" i="28"/>
  <c r="K117" i="28"/>
  <c r="K116" i="28"/>
  <c r="K115" i="28"/>
  <c r="K114" i="28"/>
  <c r="K113" i="28" l="1"/>
  <c r="K119" i="28"/>
  <c r="K123" i="28"/>
  <c r="K133" i="28"/>
  <c r="I59" i="29" l="1"/>
  <c r="I58" i="29"/>
  <c r="F63" i="29"/>
  <c r="K64" i="29"/>
  <c r="J64" i="29"/>
  <c r="G64" i="29"/>
  <c r="F64" i="29"/>
  <c r="K63" i="29"/>
  <c r="J63" i="29"/>
  <c r="G63" i="29"/>
  <c r="H59" i="29"/>
  <c r="F59" i="29"/>
  <c r="H58" i="29"/>
  <c r="D52" i="29"/>
  <c r="C52" i="29"/>
  <c r="C51" i="29"/>
  <c r="C50" i="29"/>
  <c r="D49" i="29"/>
  <c r="C49" i="29"/>
  <c r="C48" i="29"/>
  <c r="D47" i="29"/>
  <c r="C47" i="29"/>
  <c r="B15" i="29"/>
  <c r="B16" i="29" s="1"/>
  <c r="B17" i="29" s="1"/>
  <c r="B18" i="29" s="1"/>
  <c r="B19" i="29" s="1"/>
  <c r="B20" i="29" s="1"/>
  <c r="B21" i="29" s="1"/>
  <c r="B22" i="29" s="1"/>
  <c r="B23" i="29" s="1"/>
  <c r="B24" i="29" s="1"/>
  <c r="B25" i="29" s="1"/>
  <c r="B26" i="29" s="1"/>
  <c r="B27" i="29" s="1"/>
  <c r="B12" i="29"/>
  <c r="B5" i="29"/>
  <c r="B28" i="29" l="1"/>
  <c r="H64" i="29"/>
  <c r="F65" i="29"/>
  <c r="F58" i="29"/>
  <c r="F60" i="29" s="1"/>
  <c r="G58" i="29" s="1"/>
  <c r="H63" i="29"/>
  <c r="B29" i="29" l="1"/>
  <c r="B30" i="29" s="1"/>
  <c r="B31" i="29" s="1"/>
  <c r="H65" i="29"/>
  <c r="D78" i="29" s="1"/>
  <c r="G59" i="29"/>
  <c r="G60" i="29" s="1"/>
  <c r="I60" i="29"/>
  <c r="E14" i="29" s="1"/>
  <c r="E15" i="29" s="1"/>
  <c r="H60" i="29"/>
  <c r="C14" i="29" s="1"/>
  <c r="D14" i="29" s="1"/>
  <c r="D15" i="29" s="1"/>
  <c r="G65" i="29" l="1"/>
  <c r="D48" i="29" s="1"/>
  <c r="I63" i="29"/>
  <c r="B32" i="29"/>
  <c r="I64" i="29" l="1"/>
  <c r="K65" i="29" s="1"/>
  <c r="B33" i="29"/>
  <c r="J65" i="29" l="1"/>
  <c r="F14" i="29" s="1"/>
  <c r="F15" i="29" s="1"/>
  <c r="I65" i="29"/>
  <c r="D51" i="29"/>
  <c r="B34" i="29"/>
  <c r="G14" i="29" l="1"/>
  <c r="H14" i="29" s="1"/>
  <c r="B35" i="29"/>
  <c r="B36" i="29" l="1"/>
  <c r="B37" i="29" l="1"/>
  <c r="B38" i="29" l="1"/>
  <c r="B39" i="29" l="1"/>
  <c r="B40" i="29" l="1"/>
  <c r="C82" i="29" l="1"/>
  <c r="C84" i="29"/>
  <c r="F16" i="29" l="1"/>
  <c r="E16" i="29"/>
  <c r="D16" i="29"/>
  <c r="C85" i="29"/>
  <c r="D17" i="29" l="1"/>
  <c r="E17" i="29"/>
  <c r="F17" i="29"/>
  <c r="C86" i="29"/>
  <c r="G15" i="29"/>
  <c r="H15" i="29" s="1"/>
  <c r="D18" i="29" l="1"/>
  <c r="F18" i="29"/>
  <c r="E18" i="29"/>
  <c r="C87" i="29"/>
  <c r="G16" i="29"/>
  <c r="H16" i="29" s="1"/>
  <c r="D19" i="29" l="1"/>
  <c r="E19" i="29"/>
  <c r="F19" i="29"/>
  <c r="G18" i="29"/>
  <c r="H18" i="29" s="1"/>
  <c r="C88" i="29"/>
  <c r="G17" i="29"/>
  <c r="H17" i="29" s="1"/>
  <c r="K112" i="28"/>
  <c r="K111" i="28"/>
  <c r="K110" i="28"/>
  <c r="K109" i="28"/>
  <c r="K108" i="28"/>
  <c r="K107" i="28"/>
  <c r="K106" i="28"/>
  <c r="K105" i="28"/>
  <c r="K104" i="28"/>
  <c r="K103" i="28"/>
  <c r="K102" i="28"/>
  <c r="K101" i="28"/>
  <c r="K100" i="28"/>
  <c r="K99" i="28"/>
  <c r="K98" i="28"/>
  <c r="K97" i="28"/>
  <c r="K96" i="28"/>
  <c r="K95" i="28"/>
  <c r="K94" i="28"/>
  <c r="K93" i="28"/>
  <c r="K92" i="28"/>
  <c r="K91" i="28"/>
  <c r="K90" i="28"/>
  <c r="K89" i="28"/>
  <c r="K88" i="28"/>
  <c r="K87" i="28"/>
  <c r="K86" i="28"/>
  <c r="K85" i="28"/>
  <c r="K84" i="28"/>
  <c r="K83" i="28"/>
  <c r="K82" i="28"/>
  <c r="K81" i="28"/>
  <c r="K80" i="28"/>
  <c r="K79" i="28"/>
  <c r="K78" i="28"/>
  <c r="K77" i="28"/>
  <c r="K76" i="28"/>
  <c r="K75" i="28"/>
  <c r="K74" i="28"/>
  <c r="K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3" i="28"/>
  <c r="K41" i="28"/>
  <c r="K39" i="28"/>
  <c r="K37" i="28"/>
  <c r="K35" i="28"/>
  <c r="K33" i="28"/>
  <c r="K31" i="28"/>
  <c r="K29" i="28"/>
  <c r="K27" i="28"/>
  <c r="K25" i="28"/>
  <c r="K23" i="28"/>
  <c r="K21" i="28"/>
  <c r="K19" i="28"/>
  <c r="K17" i="28"/>
  <c r="D20" i="29" l="1"/>
  <c r="E20" i="29"/>
  <c r="G19" i="29"/>
  <c r="H19" i="29" s="1"/>
  <c r="F20" i="29"/>
  <c r="C89" i="29"/>
  <c r="K18" i="28"/>
  <c r="K20" i="28"/>
  <c r="K22" i="28"/>
  <c r="K24" i="28"/>
  <c r="K26" i="28"/>
  <c r="K28" i="28"/>
  <c r="K30" i="28"/>
  <c r="K32" i="28"/>
  <c r="K34" i="28"/>
  <c r="K36" i="28"/>
  <c r="K38" i="28"/>
  <c r="K40" i="28"/>
  <c r="K42" i="28"/>
  <c r="K44" i="28"/>
  <c r="E14" i="28" l="1"/>
  <c r="E39" i="28"/>
  <c r="D37" i="28"/>
  <c r="E35" i="28"/>
  <c r="E33" i="28"/>
  <c r="E31" i="28"/>
  <c r="D29" i="28"/>
  <c r="E27" i="28"/>
  <c r="E25" i="28"/>
  <c r="E23" i="28"/>
  <c r="D21" i="28"/>
  <c r="E19" i="28"/>
  <c r="E17" i="28"/>
  <c r="E15" i="28"/>
  <c r="D39" i="28"/>
  <c r="E37" i="28"/>
  <c r="D35" i="28"/>
  <c r="D33" i="28"/>
  <c r="D31" i="28"/>
  <c r="E29" i="28"/>
  <c r="D27" i="28"/>
  <c r="D25" i="28"/>
  <c r="D23" i="28"/>
  <c r="E21" i="28"/>
  <c r="D19" i="28"/>
  <c r="D17" i="28"/>
  <c r="D15" i="28"/>
  <c r="E40" i="28"/>
  <c r="E38" i="28"/>
  <c r="E36" i="28"/>
  <c r="E34" i="28"/>
  <c r="E32" i="28"/>
  <c r="E30" i="28"/>
  <c r="E28" i="28"/>
  <c r="E26" i="28"/>
  <c r="E24" i="28"/>
  <c r="E22" i="28"/>
  <c r="D20" i="28"/>
  <c r="E18" i="28"/>
  <c r="E16" i="28"/>
  <c r="D14" i="28"/>
  <c r="D40" i="28"/>
  <c r="D38" i="28"/>
  <c r="D36" i="28"/>
  <c r="D34" i="28"/>
  <c r="D32" i="28"/>
  <c r="D30" i="28"/>
  <c r="D28" i="28"/>
  <c r="I28" i="29" s="1"/>
  <c r="D26" i="28"/>
  <c r="D24" i="28"/>
  <c r="D22" i="28"/>
  <c r="E20" i="28"/>
  <c r="D18" i="28"/>
  <c r="D16" i="28"/>
  <c r="C90" i="29"/>
  <c r="D21" i="29"/>
  <c r="E21" i="29"/>
  <c r="F21" i="29"/>
  <c r="G20" i="29"/>
  <c r="H20" i="29" s="1"/>
  <c r="I40" i="37" l="1"/>
  <c r="I36" i="37"/>
  <c r="I32" i="37"/>
  <c r="I38" i="39"/>
  <c r="I32" i="39"/>
  <c r="I34" i="39"/>
  <c r="I39" i="37"/>
  <c r="I35" i="37"/>
  <c r="I31" i="37"/>
  <c r="I37" i="39"/>
  <c r="I33" i="39"/>
  <c r="I37" i="37"/>
  <c r="I33" i="37"/>
  <c r="I39" i="39"/>
  <c r="I35" i="39"/>
  <c r="I31" i="39"/>
  <c r="I38" i="37"/>
  <c r="I36" i="39"/>
  <c r="I40" i="39"/>
  <c r="I34" i="37"/>
  <c r="I30" i="36"/>
  <c r="I32" i="36"/>
  <c r="I31" i="36"/>
  <c r="I33" i="36"/>
  <c r="I34" i="36"/>
  <c r="I36" i="36"/>
  <c r="I35" i="36"/>
  <c r="I37" i="36"/>
  <c r="I38" i="36"/>
  <c r="I39" i="36"/>
  <c r="I40" i="36"/>
  <c r="C91" i="29"/>
  <c r="E22" i="29"/>
  <c r="D22" i="29"/>
  <c r="G21" i="29"/>
  <c r="H21" i="29" s="1"/>
  <c r="F22" i="29"/>
  <c r="D23" i="29" l="1"/>
  <c r="F83" i="29"/>
  <c r="E23" i="29"/>
  <c r="F23" i="29"/>
  <c r="G22" i="29"/>
  <c r="H22" i="29" s="1"/>
  <c r="F84" i="29"/>
  <c r="E24" i="29" l="1"/>
  <c r="E25" i="29" s="1"/>
  <c r="D24" i="29"/>
  <c r="D25" i="29" s="1"/>
  <c r="G23" i="29"/>
  <c r="H23" i="29" s="1"/>
  <c r="F24" i="29"/>
  <c r="F25" i="29" s="1"/>
  <c r="F85" i="29"/>
  <c r="D26" i="29" l="1"/>
  <c r="F26" i="29"/>
  <c r="G25" i="29"/>
  <c r="H25" i="29" s="1"/>
  <c r="E26" i="29"/>
  <c r="F86" i="29"/>
  <c r="D27" i="29" l="1"/>
  <c r="F27" i="29"/>
  <c r="G26" i="29"/>
  <c r="H26" i="29" s="1"/>
  <c r="E27" i="29"/>
  <c r="G24" i="29"/>
  <c r="H24" i="29" s="1"/>
  <c r="F87" i="29"/>
  <c r="D28" i="29" l="1"/>
  <c r="E28" i="29"/>
  <c r="F28" i="29"/>
  <c r="G27" i="29"/>
  <c r="H27" i="29" s="1"/>
  <c r="F88" i="29"/>
  <c r="D29" i="29" l="1"/>
  <c r="E29" i="29"/>
  <c r="G28" i="29"/>
  <c r="H28" i="29" s="1"/>
  <c r="F29" i="29"/>
  <c r="F89" i="29"/>
  <c r="D30" i="29" l="1"/>
  <c r="E30" i="29"/>
  <c r="G29" i="29"/>
  <c r="H29" i="29" s="1"/>
  <c r="F30" i="29"/>
  <c r="F90" i="29"/>
  <c r="J9" i="31"/>
  <c r="B8" i="31" s="1"/>
  <c r="D31" i="29" l="1"/>
  <c r="G30" i="29"/>
  <c r="H30" i="29" s="1"/>
  <c r="F91" i="29"/>
  <c r="E31" i="29" l="1"/>
  <c r="F31" i="29"/>
  <c r="D32" i="29"/>
  <c r="I83" i="29"/>
  <c r="J8" i="31"/>
  <c r="G31" i="29" l="1"/>
  <c r="H31" i="29" s="1"/>
  <c r="F32" i="29"/>
  <c r="E32" i="29"/>
  <c r="D33" i="29"/>
  <c r="I84" i="29"/>
  <c r="I140" i="31"/>
  <c r="I260" i="31" s="1"/>
  <c r="I32" i="31"/>
  <c r="I21" i="31"/>
  <c r="K9" i="31"/>
  <c r="G32" i="29" l="1"/>
  <c r="H32" i="29" s="1"/>
  <c r="D34" i="29"/>
  <c r="E33" i="29"/>
  <c r="F33" i="29"/>
  <c r="I85" i="29"/>
  <c r="I141" i="31"/>
  <c r="I261" i="31" s="1"/>
  <c r="I152" i="31"/>
  <c r="I33" i="31"/>
  <c r="I22" i="31"/>
  <c r="I44" i="31"/>
  <c r="F34" i="29" l="1"/>
  <c r="E34" i="29"/>
  <c r="G33" i="29"/>
  <c r="H33" i="29" s="1"/>
  <c r="D35" i="29"/>
  <c r="I86" i="29"/>
  <c r="I164" i="31"/>
  <c r="I56" i="31"/>
  <c r="I153" i="31"/>
  <c r="I45" i="31"/>
  <c r="I142" i="31"/>
  <c r="I262" i="31" s="1"/>
  <c r="I34" i="31"/>
  <c r="I23" i="31"/>
  <c r="G34" i="29" l="1"/>
  <c r="H34" i="29" s="1"/>
  <c r="F35" i="29"/>
  <c r="E35" i="29"/>
  <c r="D36" i="29"/>
  <c r="I87" i="29"/>
  <c r="I154" i="31"/>
  <c r="I46" i="31"/>
  <c r="I176" i="31"/>
  <c r="I68" i="31"/>
  <c r="I143" i="31"/>
  <c r="I263" i="31" s="1"/>
  <c r="I24" i="31"/>
  <c r="I35" i="31"/>
  <c r="I165" i="31"/>
  <c r="I57" i="31"/>
  <c r="G35" i="29" l="1"/>
  <c r="H35" i="29" s="1"/>
  <c r="E36" i="29"/>
  <c r="F36" i="29"/>
  <c r="D37" i="29"/>
  <c r="I88" i="29"/>
  <c r="I177" i="31"/>
  <c r="I69" i="31"/>
  <c r="I155" i="31"/>
  <c r="I47" i="31"/>
  <c r="I166" i="31"/>
  <c r="I58" i="31"/>
  <c r="I144" i="31"/>
  <c r="I264" i="31" s="1"/>
  <c r="I36" i="31"/>
  <c r="I25" i="31"/>
  <c r="I188" i="31"/>
  <c r="I80" i="31"/>
  <c r="G36" i="29" l="1"/>
  <c r="H36" i="29" s="1"/>
  <c r="F37" i="29"/>
  <c r="E37" i="29"/>
  <c r="D38" i="29"/>
  <c r="I89" i="29"/>
  <c r="I145" i="31"/>
  <c r="I265" i="31" s="1"/>
  <c r="I26" i="31"/>
  <c r="I37" i="31"/>
  <c r="I189" i="31"/>
  <c r="I81" i="31"/>
  <c r="I200" i="31"/>
  <c r="I92" i="31"/>
  <c r="I156" i="31"/>
  <c r="I48" i="31"/>
  <c r="I178" i="31"/>
  <c r="I70" i="31"/>
  <c r="I167" i="31"/>
  <c r="I59" i="31"/>
  <c r="G37" i="29" l="1"/>
  <c r="H37" i="29" s="1"/>
  <c r="F38" i="29"/>
  <c r="E38" i="29"/>
  <c r="D39" i="29"/>
  <c r="I90" i="29"/>
  <c r="I179" i="31"/>
  <c r="I71" i="31"/>
  <c r="I168" i="31"/>
  <c r="I60" i="31"/>
  <c r="I212" i="31"/>
  <c r="I104" i="31"/>
  <c r="I157" i="31"/>
  <c r="I49" i="31"/>
  <c r="I190" i="31"/>
  <c r="I82" i="31"/>
  <c r="I201" i="31"/>
  <c r="I93" i="31"/>
  <c r="I146" i="31"/>
  <c r="I266" i="31" s="1"/>
  <c r="I38" i="31"/>
  <c r="I27" i="31"/>
  <c r="G38" i="29" l="1"/>
  <c r="H38" i="29" s="1"/>
  <c r="E39" i="29"/>
  <c r="F39" i="29"/>
  <c r="D40" i="29"/>
  <c r="I91" i="29"/>
  <c r="I158" i="31"/>
  <c r="I50" i="31"/>
  <c r="I202" i="31"/>
  <c r="I94" i="31"/>
  <c r="I169" i="31"/>
  <c r="I61" i="31"/>
  <c r="I224" i="31"/>
  <c r="I116" i="31"/>
  <c r="I191" i="31"/>
  <c r="I83" i="31"/>
  <c r="I147" i="31"/>
  <c r="I267" i="31" s="1"/>
  <c r="I28" i="31"/>
  <c r="I39" i="31"/>
  <c r="I213" i="31"/>
  <c r="I105" i="31"/>
  <c r="I180" i="31"/>
  <c r="I72" i="31"/>
  <c r="G39" i="29" l="1"/>
  <c r="H39" i="29" s="1"/>
  <c r="F40" i="29"/>
  <c r="E40" i="29"/>
  <c r="I159" i="31"/>
  <c r="I51" i="31"/>
  <c r="I181" i="31"/>
  <c r="I73" i="31"/>
  <c r="I192" i="31"/>
  <c r="I84" i="31"/>
  <c r="I225" i="31"/>
  <c r="I117" i="31"/>
  <c r="I148" i="31"/>
  <c r="I268" i="31" s="1"/>
  <c r="I40" i="31"/>
  <c r="I29" i="31"/>
  <c r="I203" i="31"/>
  <c r="I95" i="31"/>
  <c r="I236" i="31"/>
  <c r="I128" i="31"/>
  <c r="I214" i="31"/>
  <c r="I106" i="31"/>
  <c r="I170" i="31"/>
  <c r="I62" i="31"/>
  <c r="G40" i="29" l="1"/>
  <c r="H40" i="29" s="1"/>
  <c r="I182" i="31"/>
  <c r="I74" i="31"/>
  <c r="I215" i="31"/>
  <c r="I107" i="31"/>
  <c r="I160" i="31"/>
  <c r="I52" i="31"/>
  <c r="I237" i="31"/>
  <c r="I129" i="31"/>
  <c r="I171" i="31"/>
  <c r="I63" i="31"/>
  <c r="I226" i="31"/>
  <c r="I118" i="31"/>
  <c r="I248" i="31"/>
  <c r="I149" i="31"/>
  <c r="I269" i="31" s="1"/>
  <c r="I30" i="31"/>
  <c r="I41" i="31"/>
  <c r="I204" i="31"/>
  <c r="I96" i="31"/>
  <c r="I193" i="31"/>
  <c r="I85" i="31"/>
  <c r="I205" i="31" l="1"/>
  <c r="I97" i="31"/>
  <c r="I150" i="31"/>
  <c r="I270" i="31" s="1"/>
  <c r="I42" i="31"/>
  <c r="I31" i="31"/>
  <c r="I238" i="31"/>
  <c r="I130" i="31"/>
  <c r="I249" i="31"/>
  <c r="I194" i="31"/>
  <c r="I86" i="31"/>
  <c r="I216" i="31"/>
  <c r="I108" i="31"/>
  <c r="I161" i="31"/>
  <c r="I53" i="31"/>
  <c r="I183" i="31"/>
  <c r="I75" i="31"/>
  <c r="I172" i="31"/>
  <c r="I64" i="31"/>
  <c r="I227" i="31"/>
  <c r="I119" i="31"/>
  <c r="I184" i="31" l="1"/>
  <c r="I76" i="31"/>
  <c r="I195" i="31"/>
  <c r="I87" i="31"/>
  <c r="I228" i="31"/>
  <c r="I120" i="31"/>
  <c r="I206" i="31"/>
  <c r="I98" i="31"/>
  <c r="I250" i="31"/>
  <c r="I162" i="31"/>
  <c r="I54" i="31"/>
  <c r="I239" i="31"/>
  <c r="I131" i="31"/>
  <c r="I173" i="31"/>
  <c r="I65" i="31"/>
  <c r="I151" i="31"/>
  <c r="I271" i="31" s="1"/>
  <c r="I43" i="31"/>
  <c r="I217" i="31"/>
  <c r="I109" i="31"/>
  <c r="I229" i="31" l="1"/>
  <c r="I121" i="31"/>
  <c r="I218" i="31"/>
  <c r="I110" i="31"/>
  <c r="I196" i="31"/>
  <c r="I88" i="31"/>
  <c r="I163" i="31"/>
  <c r="I55" i="31"/>
  <c r="I185" i="31"/>
  <c r="I77" i="31"/>
  <c r="I251" i="31"/>
  <c r="I174" i="31"/>
  <c r="I66" i="31"/>
  <c r="I240" i="31"/>
  <c r="I132" i="31"/>
  <c r="I207" i="31"/>
  <c r="I99" i="31"/>
  <c r="I219" i="31" l="1"/>
  <c r="I111" i="31"/>
  <c r="I197" i="31"/>
  <c r="I89" i="31"/>
  <c r="I208" i="31"/>
  <c r="I100" i="31"/>
  <c r="I252" i="31"/>
  <c r="I186" i="31"/>
  <c r="I78" i="31"/>
  <c r="I175" i="31"/>
  <c r="I67" i="31"/>
  <c r="I230" i="31"/>
  <c r="I122" i="31"/>
  <c r="I241" i="31"/>
  <c r="I133" i="31"/>
  <c r="I242" i="31" l="1"/>
  <c r="I134" i="31"/>
  <c r="I253" i="31"/>
  <c r="I198" i="31"/>
  <c r="I90" i="31"/>
  <c r="I220" i="31"/>
  <c r="I112" i="31"/>
  <c r="I209" i="31"/>
  <c r="I101" i="31"/>
  <c r="I187" i="31"/>
  <c r="I79" i="31"/>
  <c r="I231" i="31"/>
  <c r="I123" i="31"/>
  <c r="I232" i="31" l="1"/>
  <c r="I124" i="31"/>
  <c r="I210" i="31"/>
  <c r="I102" i="31"/>
  <c r="I243" i="31"/>
  <c r="I135" i="31"/>
  <c r="I199" i="31"/>
  <c r="I91" i="31"/>
  <c r="I221" i="31"/>
  <c r="I113" i="31"/>
  <c r="I254" i="31"/>
  <c r="I233" i="31" l="1"/>
  <c r="I125" i="31"/>
  <c r="I255" i="31"/>
  <c r="I222" i="31"/>
  <c r="I114" i="31"/>
  <c r="I211" i="31"/>
  <c r="I103" i="31"/>
  <c r="I244" i="31"/>
  <c r="I136" i="31"/>
  <c r="I256" i="31" l="1"/>
  <c r="I234" i="31"/>
  <c r="I126" i="31"/>
  <c r="I223" i="31"/>
  <c r="I115" i="31"/>
  <c r="I245" i="31"/>
  <c r="I137" i="31"/>
  <c r="I257" i="31" l="1"/>
  <c r="I246" i="31"/>
  <c r="I138" i="31"/>
  <c r="I235" i="31"/>
  <c r="I127" i="31"/>
  <c r="I258" i="31" l="1"/>
  <c r="I247" i="31"/>
  <c r="I139" i="31"/>
  <c r="I259" i="31" l="1"/>
  <c r="D50" i="29" l="1"/>
  <c r="J39" i="39" l="1"/>
  <c r="K39" i="39" s="1"/>
  <c r="J40" i="39"/>
  <c r="K40" i="39" s="1"/>
  <c r="J34" i="39"/>
  <c r="K34" i="39" s="1"/>
  <c r="J31" i="39"/>
  <c r="K31" i="39" s="1"/>
  <c r="J37" i="39"/>
  <c r="K37" i="39" s="1"/>
  <c r="J33" i="39"/>
  <c r="K33" i="39" s="1"/>
  <c r="J38" i="39"/>
  <c r="K38" i="39" s="1"/>
  <c r="J32" i="39"/>
  <c r="K32" i="39" s="1"/>
  <c r="J35" i="39"/>
  <c r="K35" i="39" s="1"/>
  <c r="J36" i="39"/>
  <c r="K36" i="39" s="1"/>
  <c r="J32" i="37"/>
  <c r="K32" i="37" s="1"/>
  <c r="J40" i="36" l="1"/>
  <c r="K40" i="36" s="1"/>
  <c r="J32" i="36"/>
  <c r="K32" i="36" s="1"/>
  <c r="J34" i="37"/>
  <c r="K34" i="37" s="1"/>
  <c r="J34" i="36"/>
  <c r="J39" i="37"/>
  <c r="K39" i="37" s="1"/>
  <c r="J39" i="36"/>
  <c r="K39" i="36" s="1"/>
  <c r="J28" i="29"/>
  <c r="K28" i="29" s="1"/>
  <c r="J37" i="37"/>
  <c r="K37" i="37" s="1"/>
  <c r="J37" i="36"/>
  <c r="J40" i="37"/>
  <c r="K40" i="37" s="1"/>
  <c r="J38" i="37"/>
  <c r="K38" i="37" s="1"/>
  <c r="J38" i="36"/>
  <c r="K38" i="36" s="1"/>
  <c r="J30" i="36"/>
  <c r="J33" i="36"/>
  <c r="J33" i="37"/>
  <c r="K33" i="37" s="1"/>
  <c r="J35" i="36"/>
  <c r="J35" i="37"/>
  <c r="K35" i="37" s="1"/>
  <c r="J31" i="37"/>
  <c r="K31" i="37" s="1"/>
  <c r="J31" i="36"/>
  <c r="J36" i="37"/>
  <c r="K36" i="37" s="1"/>
  <c r="J36" i="36"/>
  <c r="K37" i="36" l="1"/>
  <c r="K36" i="36"/>
  <c r="K33" i="36"/>
  <c r="K30" i="36"/>
  <c r="K31" i="36"/>
  <c r="K34" i="36"/>
  <c r="K35" i="36"/>
  <c r="B57" i="25" l="1"/>
  <c r="B58" i="25" l="1"/>
  <c r="K270" i="31" l="1"/>
  <c r="K268" i="31"/>
  <c r="K266" i="31"/>
  <c r="K271" i="31"/>
  <c r="K267" i="31"/>
  <c r="K269" i="31"/>
  <c r="B20" i="31" l="1"/>
  <c r="B13" i="47" l="1"/>
  <c r="B14" i="47" s="1"/>
  <c r="B15" i="47" s="1"/>
  <c r="B16" i="47" s="1"/>
  <c r="B17" i="47" s="1"/>
  <c r="B18" i="47" s="1"/>
  <c r="B19" i="47" s="1"/>
  <c r="B20" i="47" s="1"/>
  <c r="B21" i="47" s="1"/>
  <c r="B22" i="47" s="1"/>
  <c r="B23" i="47" s="1"/>
  <c r="B24" i="47" s="1"/>
  <c r="B25" i="47" s="1"/>
  <c r="B26" i="47" s="1"/>
  <c r="B27" i="47" s="1"/>
  <c r="B28" i="47" s="1"/>
  <c r="B29" i="47" s="1"/>
  <c r="B30" i="47" s="1"/>
  <c r="B31" i="47" s="1"/>
  <c r="B32" i="47" s="1"/>
  <c r="B21" i="31"/>
  <c r="L23" i="31"/>
  <c r="J20" i="31"/>
  <c r="B13" i="25" l="1"/>
  <c r="D13" i="25" s="1"/>
  <c r="L24" i="31"/>
  <c r="L25" i="31" s="1"/>
  <c r="L26" i="31" s="1"/>
  <c r="L27" i="31" s="1"/>
  <c r="L28" i="31" s="1"/>
  <c r="L29" i="31" s="1"/>
  <c r="L30" i="31" s="1"/>
  <c r="L31" i="31" s="1"/>
  <c r="L32" i="31" s="1"/>
  <c r="L33" i="31" s="1"/>
  <c r="L34" i="31" s="1"/>
  <c r="L35" i="31" s="1"/>
  <c r="L36" i="31" s="1"/>
  <c r="L37" i="31" s="1"/>
  <c r="L38" i="31" s="1"/>
  <c r="L39" i="31" s="1"/>
  <c r="L40" i="31" s="1"/>
  <c r="L41" i="31" s="1"/>
  <c r="L42" i="31" s="1"/>
  <c r="L43" i="31" s="1"/>
  <c r="L21" i="31"/>
  <c r="B22" i="31"/>
  <c r="J21" i="31"/>
  <c r="B14" i="25" l="1"/>
  <c r="D14" i="25" s="1"/>
  <c r="O13" i="25"/>
  <c r="B23" i="31"/>
  <c r="J22" i="31"/>
  <c r="AG13" i="25" l="1"/>
  <c r="AC13" i="25"/>
  <c r="AF13" i="25"/>
  <c r="AQ13" i="25"/>
  <c r="AJ13" i="25"/>
  <c r="AI13" i="25"/>
  <c r="AE13" i="25"/>
  <c r="AN13" i="25"/>
  <c r="O14" i="25"/>
  <c r="AV13" i="25"/>
  <c r="AB13" i="25"/>
  <c r="AS13" i="25"/>
  <c r="AK13" i="25"/>
  <c r="AW13" i="25"/>
  <c r="AT13" i="25"/>
  <c r="AH13" i="25"/>
  <c r="AP13" i="25"/>
  <c r="B15" i="25"/>
  <c r="B16" i="25" s="1"/>
  <c r="AU13" i="25"/>
  <c r="AO13" i="25"/>
  <c r="AR13" i="25"/>
  <c r="AD13" i="25"/>
  <c r="B24" i="31"/>
  <c r="J23" i="31"/>
  <c r="AN14" i="25" l="1"/>
  <c r="AE14" i="25"/>
  <c r="AK14" i="25"/>
  <c r="AH14" i="25"/>
  <c r="BC13" i="25"/>
  <c r="BA13" i="25"/>
  <c r="AI14" i="25"/>
  <c r="AD14" i="25"/>
  <c r="AG14" i="25"/>
  <c r="AC14" i="25"/>
  <c r="AJ14" i="25"/>
  <c r="AF14" i="25"/>
  <c r="AB14" i="25"/>
  <c r="AS14" i="25"/>
  <c r="BE13" i="25"/>
  <c r="AW14" i="25"/>
  <c r="AP14" i="25"/>
  <c r="AU14" i="25"/>
  <c r="BH13" i="25"/>
  <c r="AT14" i="25"/>
  <c r="AO14" i="25"/>
  <c r="O15" i="25"/>
  <c r="AV14" i="25"/>
  <c r="AR14" i="25"/>
  <c r="AQ14" i="25"/>
  <c r="BF13" i="25"/>
  <c r="BB13" i="25"/>
  <c r="AZ13" i="25"/>
  <c r="BI13" i="25"/>
  <c r="D15" i="25"/>
  <c r="BD13" i="25"/>
  <c r="BG13" i="25"/>
  <c r="O16" i="25"/>
  <c r="B17" i="25"/>
  <c r="D16" i="25"/>
  <c r="B25" i="31"/>
  <c r="J24" i="31"/>
  <c r="AZ14" i="25" l="1"/>
  <c r="AG16" i="25"/>
  <c r="AK16" i="25"/>
  <c r="AB16" i="25"/>
  <c r="AT15" i="25"/>
  <c r="AF15" i="25"/>
  <c r="AB15" i="25"/>
  <c r="BH14" i="25"/>
  <c r="AQ15" i="25"/>
  <c r="AR15" i="25"/>
  <c r="BF14" i="25"/>
  <c r="BE14" i="25"/>
  <c r="BB14" i="25"/>
  <c r="BA14" i="25"/>
  <c r="BI14" i="25"/>
  <c r="BG14" i="25"/>
  <c r="AI16" i="25"/>
  <c r="AE16" i="25"/>
  <c r="AD16" i="25"/>
  <c r="AJ16" i="25"/>
  <c r="AF16" i="25"/>
  <c r="AK15" i="25"/>
  <c r="AG15" i="25"/>
  <c r="AC15" i="25"/>
  <c r="AJ15" i="25"/>
  <c r="AI15" i="25"/>
  <c r="AE15" i="25"/>
  <c r="AH15" i="25"/>
  <c r="AD15" i="25"/>
  <c r="AV15" i="25"/>
  <c r="AS15" i="25"/>
  <c r="AU15" i="25"/>
  <c r="AO15" i="25"/>
  <c r="AW15" i="25"/>
  <c r="BI15" i="25" s="1"/>
  <c r="BD14" i="25"/>
  <c r="AN15" i="25"/>
  <c r="AP15" i="25"/>
  <c r="BC14" i="25"/>
  <c r="BJ13" i="25"/>
  <c r="C13" i="25" s="1"/>
  <c r="AC16" i="25"/>
  <c r="AH16" i="25"/>
  <c r="B18" i="25"/>
  <c r="O17" i="25"/>
  <c r="D17" i="25"/>
  <c r="AQ16" i="25"/>
  <c r="AN16" i="25"/>
  <c r="AT16" i="25"/>
  <c r="AU16" i="25"/>
  <c r="AS16" i="25"/>
  <c r="AR16" i="25"/>
  <c r="AO16" i="25"/>
  <c r="AP16" i="25"/>
  <c r="AV16" i="25"/>
  <c r="AW16" i="25"/>
  <c r="B26" i="31"/>
  <c r="J25" i="31"/>
  <c r="BC15" i="25" l="1"/>
  <c r="BF15" i="25"/>
  <c r="BD15" i="25"/>
  <c r="AK17" i="25"/>
  <c r="AG17" i="25"/>
  <c r="AD17" i="25"/>
  <c r="AJ17" i="25"/>
  <c r="AI17" i="25"/>
  <c r="BA15" i="25"/>
  <c r="BG15" i="25"/>
  <c r="BJ14" i="25"/>
  <c r="C14" i="25" s="1"/>
  <c r="BB15" i="25"/>
  <c r="AZ15" i="25"/>
  <c r="BE15" i="25"/>
  <c r="BH15" i="25"/>
  <c r="AC17" i="25"/>
  <c r="AF17" i="25"/>
  <c r="AB17" i="25"/>
  <c r="AE17" i="25"/>
  <c r="AH17" i="25"/>
  <c r="BI16" i="25"/>
  <c r="BH16" i="25"/>
  <c r="BA16" i="25"/>
  <c r="BF16" i="25"/>
  <c r="BD16" i="25"/>
  <c r="BE16" i="25"/>
  <c r="AZ16" i="25"/>
  <c r="BB16" i="25"/>
  <c r="BG16" i="25"/>
  <c r="BC16" i="25"/>
  <c r="J26" i="31"/>
  <c r="B27" i="31"/>
  <c r="B19" i="25"/>
  <c r="O18" i="25"/>
  <c r="D18" i="25"/>
  <c r="AO17" i="25"/>
  <c r="AW17" i="25"/>
  <c r="AQ17" i="25"/>
  <c r="AP17" i="25"/>
  <c r="AT17" i="25"/>
  <c r="AR17" i="25"/>
  <c r="AU17" i="25"/>
  <c r="AS17" i="25"/>
  <c r="AV17" i="25"/>
  <c r="AN17" i="25"/>
  <c r="AK18" i="25" l="1"/>
  <c r="AC18" i="25"/>
  <c r="AD18" i="25"/>
  <c r="BJ15" i="25"/>
  <c r="C15" i="25" s="1"/>
  <c r="AI18" i="25"/>
  <c r="AE18" i="25"/>
  <c r="AH18" i="25"/>
  <c r="AJ18" i="25"/>
  <c r="AF18" i="25"/>
  <c r="AB18" i="25"/>
  <c r="BH17" i="25"/>
  <c r="BD17" i="25"/>
  <c r="AG18" i="25"/>
  <c r="BJ16" i="25"/>
  <c r="C16" i="25" s="1"/>
  <c r="AZ17" i="25"/>
  <c r="BC17" i="25"/>
  <c r="BE17" i="25"/>
  <c r="BF17" i="25"/>
  <c r="BI17" i="25"/>
  <c r="BG17" i="25"/>
  <c r="BB17" i="25"/>
  <c r="BA17" i="25"/>
  <c r="AO18" i="25"/>
  <c r="AQ18" i="25"/>
  <c r="AW18" i="25"/>
  <c r="AU18" i="25"/>
  <c r="AP18" i="25"/>
  <c r="AT18" i="25"/>
  <c r="AS18" i="25"/>
  <c r="AN18" i="25"/>
  <c r="AR18" i="25"/>
  <c r="AV18" i="25"/>
  <c r="O19" i="25"/>
  <c r="B20" i="25"/>
  <c r="D19" i="25"/>
  <c r="B28" i="31"/>
  <c r="J27" i="31"/>
  <c r="AG19" i="25" l="1"/>
  <c r="AI19" i="25"/>
  <c r="AJ19" i="25"/>
  <c r="AE19" i="25"/>
  <c r="AD19" i="25"/>
  <c r="AK19" i="25"/>
  <c r="AC19" i="25"/>
  <c r="AH19" i="25"/>
  <c r="AB19" i="25"/>
  <c r="AF19" i="25"/>
  <c r="BF18" i="25"/>
  <c r="AZ18" i="25"/>
  <c r="BE18" i="25"/>
  <c r="BG18" i="25"/>
  <c r="BA18" i="25"/>
  <c r="BJ17" i="25"/>
  <c r="C17" i="25" s="1"/>
  <c r="BB18" i="25"/>
  <c r="BD18" i="25"/>
  <c r="BC18" i="25"/>
  <c r="B21" i="25"/>
  <c r="O20" i="25"/>
  <c r="D20" i="25"/>
  <c r="BH18" i="25"/>
  <c r="BI18" i="25"/>
  <c r="B29" i="31"/>
  <c r="J28" i="31"/>
  <c r="AQ19" i="25"/>
  <c r="AW19" i="25"/>
  <c r="AS19" i="25"/>
  <c r="AR19" i="25"/>
  <c r="AO19" i="25"/>
  <c r="AV19" i="25"/>
  <c r="AT19" i="25"/>
  <c r="AU19" i="25"/>
  <c r="AP19" i="25"/>
  <c r="AN19" i="25"/>
  <c r="AI20" i="25" l="1"/>
  <c r="AF20" i="25"/>
  <c r="AK20" i="25"/>
  <c r="AH20" i="25"/>
  <c r="AD20" i="25"/>
  <c r="AG20" i="25"/>
  <c r="AC20" i="25"/>
  <c r="AJ20" i="25"/>
  <c r="AB20" i="25"/>
  <c r="AE20" i="25"/>
  <c r="BJ18" i="25"/>
  <c r="C18" i="25" s="1"/>
  <c r="M16" i="28" s="1"/>
  <c r="BB19" i="25"/>
  <c r="BA19" i="25"/>
  <c r="BE19" i="25"/>
  <c r="BG19" i="25"/>
  <c r="BI19" i="25"/>
  <c r="AZ19" i="25"/>
  <c r="BD19" i="25"/>
  <c r="BC19" i="25"/>
  <c r="AV20" i="25"/>
  <c r="AO20" i="25"/>
  <c r="AU20" i="25"/>
  <c r="AP20" i="25"/>
  <c r="AT20" i="25"/>
  <c r="AN20" i="25"/>
  <c r="AR20" i="25"/>
  <c r="AW20" i="25"/>
  <c r="AS20" i="25"/>
  <c r="AQ20" i="25"/>
  <c r="BF19" i="25"/>
  <c r="BH19" i="25"/>
  <c r="O21" i="25"/>
  <c r="B22" i="25"/>
  <c r="D21" i="25"/>
  <c r="B30" i="31"/>
  <c r="J29" i="31"/>
  <c r="AK21" i="25" l="1"/>
  <c r="AG21" i="25"/>
  <c r="AC21" i="25"/>
  <c r="AF21" i="25"/>
  <c r="AI21" i="25"/>
  <c r="AJ21" i="25"/>
  <c r="AB21" i="25"/>
  <c r="AE21" i="25"/>
  <c r="AH21" i="25"/>
  <c r="AD21" i="25"/>
  <c r="C9" i="28"/>
  <c r="BD20" i="25"/>
  <c r="AZ20" i="25"/>
  <c r="BB20" i="25"/>
  <c r="BH20" i="25"/>
  <c r="BG20" i="25"/>
  <c r="BC20" i="25"/>
  <c r="BJ19" i="25"/>
  <c r="C19" i="25" s="1"/>
  <c r="BE20" i="25"/>
  <c r="BA20" i="25"/>
  <c r="AU21" i="25"/>
  <c r="AV21" i="25"/>
  <c r="AS21" i="25"/>
  <c r="AP21" i="25"/>
  <c r="AO21" i="25"/>
  <c r="AT21" i="25"/>
  <c r="AR21" i="25"/>
  <c r="AQ21" i="25"/>
  <c r="AN21" i="25"/>
  <c r="AW21" i="25"/>
  <c r="B31" i="31"/>
  <c r="J30" i="31"/>
  <c r="BI20" i="25"/>
  <c r="BF20" i="25"/>
  <c r="B23" i="25"/>
  <c r="O22" i="25"/>
  <c r="D22" i="25"/>
  <c r="AI22" i="25" l="1"/>
  <c r="AJ22" i="25"/>
  <c r="AH22" i="25"/>
  <c r="AD22" i="25"/>
  <c r="AG22" i="25"/>
  <c r="AE22" i="25"/>
  <c r="AC22" i="25"/>
  <c r="AF22" i="25"/>
  <c r="AB22" i="25"/>
  <c r="AK22" i="25"/>
  <c r="BE21" i="25"/>
  <c r="BA21" i="25"/>
  <c r="BI21" i="25"/>
  <c r="BJ20" i="25"/>
  <c r="C20" i="25" s="1"/>
  <c r="BC21" i="25"/>
  <c r="BD21" i="25"/>
  <c r="BB21" i="25"/>
  <c r="BF21" i="25"/>
  <c r="AZ21" i="25"/>
  <c r="AW22" i="25"/>
  <c r="AP22" i="25"/>
  <c r="AV22" i="25"/>
  <c r="AO22" i="25"/>
  <c r="AU22" i="25"/>
  <c r="AT22" i="25"/>
  <c r="AQ22" i="25"/>
  <c r="AN22" i="25"/>
  <c r="AS22" i="25"/>
  <c r="AR22" i="25"/>
  <c r="BG21" i="25"/>
  <c r="O23" i="25"/>
  <c r="B24" i="25"/>
  <c r="D23" i="25"/>
  <c r="J31" i="31"/>
  <c r="B32" i="31"/>
  <c r="BH21" i="25"/>
  <c r="AI23" i="25" l="1"/>
  <c r="AB23" i="25"/>
  <c r="AC23" i="25"/>
  <c r="AJ23" i="25"/>
  <c r="AE23" i="25"/>
  <c r="AD23" i="25"/>
  <c r="AH23" i="25"/>
  <c r="AK23" i="25"/>
  <c r="AG23" i="25"/>
  <c r="AF23" i="25"/>
  <c r="C37" i="28"/>
  <c r="I37" i="29" s="1"/>
  <c r="J37" i="29" s="1"/>
  <c r="K37" i="29" s="1"/>
  <c r="C34" i="28"/>
  <c r="I34" i="29" s="1"/>
  <c r="J34" i="29" s="1"/>
  <c r="K34" i="29" s="1"/>
  <c r="C27" i="28"/>
  <c r="I27" i="29" s="1"/>
  <c r="J27" i="29" s="1"/>
  <c r="K27" i="29" s="1"/>
  <c r="C16" i="28"/>
  <c r="C36" i="28"/>
  <c r="I36" i="29" s="1"/>
  <c r="J36" i="29" s="1"/>
  <c r="K36" i="29" s="1"/>
  <c r="C40" i="28"/>
  <c r="I40" i="29" s="1"/>
  <c r="J40" i="29" s="1"/>
  <c r="K40" i="29" s="1"/>
  <c r="C25" i="28"/>
  <c r="C19" i="28"/>
  <c r="C21" i="28"/>
  <c r="C39" i="28"/>
  <c r="I39" i="29" s="1"/>
  <c r="J39" i="29" s="1"/>
  <c r="K39" i="29" s="1"/>
  <c r="C22" i="28"/>
  <c r="C15" i="28"/>
  <c r="C26" i="28"/>
  <c r="C38" i="28"/>
  <c r="I38" i="29" s="1"/>
  <c r="J38" i="29" s="1"/>
  <c r="K38" i="29" s="1"/>
  <c r="C17" i="28"/>
  <c r="C14" i="28"/>
  <c r="C20" i="28"/>
  <c r="C24" i="28"/>
  <c r="C23" i="28"/>
  <c r="C31" i="28"/>
  <c r="I31" i="29" s="1"/>
  <c r="J31" i="29" s="1"/>
  <c r="K31" i="29" s="1"/>
  <c r="C18" i="28"/>
  <c r="C33" i="28"/>
  <c r="I33" i="29" s="1"/>
  <c r="J33" i="29" s="1"/>
  <c r="K33" i="29" s="1"/>
  <c r="C29" i="28"/>
  <c r="I29" i="29" s="1"/>
  <c r="J29" i="29" s="1"/>
  <c r="K29" i="29" s="1"/>
  <c r="C28" i="28"/>
  <c r="C30" i="28"/>
  <c r="I30" i="29" s="1"/>
  <c r="J30" i="29" s="1"/>
  <c r="K30" i="29" s="1"/>
  <c r="C32" i="28"/>
  <c r="I32" i="29" s="1"/>
  <c r="J32" i="29" s="1"/>
  <c r="K32" i="29" s="1"/>
  <c r="C35" i="28"/>
  <c r="I35" i="29" s="1"/>
  <c r="J35" i="29" s="1"/>
  <c r="K35" i="29" s="1"/>
  <c r="BI22" i="25"/>
  <c r="AZ22" i="25"/>
  <c r="BH22" i="25"/>
  <c r="BE22" i="25"/>
  <c r="BB22" i="25"/>
  <c r="BF22" i="25"/>
  <c r="BC22" i="25"/>
  <c r="BA22" i="25"/>
  <c r="BJ21" i="25"/>
  <c r="C21" i="25" s="1"/>
  <c r="J32" i="31"/>
  <c r="B33" i="31"/>
  <c r="BD22" i="25"/>
  <c r="BG22" i="25"/>
  <c r="B25" i="25"/>
  <c r="O24" i="25"/>
  <c r="D24" i="25"/>
  <c r="AS23" i="25"/>
  <c r="AR23" i="25"/>
  <c r="AV23" i="25"/>
  <c r="AT23" i="25"/>
  <c r="AQ23" i="25"/>
  <c r="AO23" i="25"/>
  <c r="AN23" i="25"/>
  <c r="AU23" i="25"/>
  <c r="AP23" i="25"/>
  <c r="AW23" i="25"/>
  <c r="AI24" i="25" l="1"/>
  <c r="AH24" i="25"/>
  <c r="AJ24" i="25"/>
  <c r="AK24" i="25"/>
  <c r="AG24" i="25"/>
  <c r="AC24" i="25"/>
  <c r="AF24" i="25"/>
  <c r="AB24" i="25"/>
  <c r="AE24" i="25"/>
  <c r="AD24" i="25"/>
  <c r="BF23" i="25"/>
  <c r="BD23" i="25"/>
  <c r="AZ23" i="25"/>
  <c r="BA23" i="25"/>
  <c r="BE23" i="25"/>
  <c r="BB23" i="25"/>
  <c r="BC23" i="25"/>
  <c r="BJ22" i="25"/>
  <c r="C22" i="25" s="1"/>
  <c r="BG23" i="25"/>
  <c r="BH23" i="25"/>
  <c r="J33" i="31"/>
  <c r="B34" i="31"/>
  <c r="B26" i="25"/>
  <c r="O25" i="25"/>
  <c r="D25" i="25"/>
  <c r="BI23" i="25"/>
  <c r="AQ24" i="25"/>
  <c r="AW24" i="25"/>
  <c r="AU24" i="25"/>
  <c r="AV24" i="25"/>
  <c r="AS24" i="25"/>
  <c r="AP24" i="25"/>
  <c r="AT24" i="25"/>
  <c r="AR24" i="25"/>
  <c r="AO24" i="25"/>
  <c r="AN24" i="25"/>
  <c r="AC25" i="25" l="1"/>
  <c r="AE25" i="25"/>
  <c r="AB25" i="25"/>
  <c r="AI25" i="25"/>
  <c r="AK25" i="25"/>
  <c r="AF25" i="25"/>
  <c r="AH25" i="25"/>
  <c r="AD25" i="25"/>
  <c r="AG25" i="25"/>
  <c r="AJ25" i="25"/>
  <c r="BB24" i="25"/>
  <c r="BH24" i="25"/>
  <c r="AZ24" i="25"/>
  <c r="BD24" i="25"/>
  <c r="BI24" i="25"/>
  <c r="BJ23" i="25"/>
  <c r="C23" i="25" s="1"/>
  <c r="BC24" i="25"/>
  <c r="BA24" i="25"/>
  <c r="BG24" i="25"/>
  <c r="AO25" i="25"/>
  <c r="AP25" i="25"/>
  <c r="AQ25" i="25"/>
  <c r="AT25" i="25"/>
  <c r="AW25" i="25"/>
  <c r="AN25" i="25"/>
  <c r="AV25" i="25"/>
  <c r="AU25" i="25"/>
  <c r="AS25" i="25"/>
  <c r="AR25" i="25"/>
  <c r="BE24" i="25"/>
  <c r="B27" i="25"/>
  <c r="O26" i="25"/>
  <c r="D26" i="25"/>
  <c r="BF24" i="25"/>
  <c r="J34" i="31"/>
  <c r="B35" i="31"/>
  <c r="AC26" i="25" l="1"/>
  <c r="AJ26" i="25"/>
  <c r="AF26" i="25"/>
  <c r="AI26" i="25"/>
  <c r="AE26" i="25"/>
  <c r="AH26" i="25"/>
  <c r="AD26" i="25"/>
  <c r="AK26" i="25"/>
  <c r="AG26" i="25"/>
  <c r="AB26" i="25"/>
  <c r="BB25" i="25"/>
  <c r="AZ25" i="25"/>
  <c r="BA25" i="25"/>
  <c r="BJ24" i="25"/>
  <c r="C24" i="25" s="1"/>
  <c r="BC25" i="25"/>
  <c r="B28" i="25"/>
  <c r="O27" i="25"/>
  <c r="D27" i="25"/>
  <c r="BI25" i="25"/>
  <c r="BF25" i="25"/>
  <c r="BE25" i="25"/>
  <c r="BG25" i="25"/>
  <c r="B36" i="31"/>
  <c r="J35" i="31"/>
  <c r="AS26" i="25"/>
  <c r="AV26" i="25"/>
  <c r="AP26" i="25"/>
  <c r="AQ26" i="25"/>
  <c r="AR26" i="25"/>
  <c r="AW26" i="25"/>
  <c r="AN26" i="25"/>
  <c r="AU26" i="25"/>
  <c r="AT26" i="25"/>
  <c r="AO26" i="25"/>
  <c r="BD25" i="25"/>
  <c r="BH25" i="25"/>
  <c r="AI27" i="25" l="1"/>
  <c r="AJ27" i="25"/>
  <c r="AB27" i="25"/>
  <c r="AD27" i="25"/>
  <c r="AG27" i="25"/>
  <c r="AC27" i="25"/>
  <c r="AE27" i="25"/>
  <c r="AH27" i="25"/>
  <c r="AK27" i="25"/>
  <c r="AF27" i="25"/>
  <c r="BH26" i="25"/>
  <c r="BB26" i="25"/>
  <c r="BA26" i="25"/>
  <c r="AZ26" i="25"/>
  <c r="BD26" i="25"/>
  <c r="BE26" i="25"/>
  <c r="BJ25" i="25"/>
  <c r="C25" i="25" s="1"/>
  <c r="BC26" i="25"/>
  <c r="BG26" i="25"/>
  <c r="B29" i="25"/>
  <c r="O28" i="25"/>
  <c r="D28" i="25"/>
  <c r="BI26" i="25"/>
  <c r="B37" i="31"/>
  <c r="J36" i="31"/>
  <c r="BF26" i="25"/>
  <c r="AR27" i="25"/>
  <c r="AQ27" i="25"/>
  <c r="AN27" i="25"/>
  <c r="AS27" i="25"/>
  <c r="AW27" i="25"/>
  <c r="AO27" i="25"/>
  <c r="AU27" i="25"/>
  <c r="AT27" i="25"/>
  <c r="AV27" i="25"/>
  <c r="AP27" i="25"/>
  <c r="AI28" i="25" l="1"/>
  <c r="AK28" i="25"/>
  <c r="AJ28" i="25"/>
  <c r="AE28" i="25"/>
  <c r="AH28" i="25"/>
  <c r="AG28" i="25"/>
  <c r="AC28" i="25"/>
  <c r="AF28" i="25"/>
  <c r="AB28" i="25"/>
  <c r="AD28" i="25"/>
  <c r="BA27" i="25"/>
  <c r="BH27" i="25"/>
  <c r="BB27" i="25"/>
  <c r="BI27" i="25"/>
  <c r="BJ26" i="25"/>
  <c r="C26" i="25" s="1"/>
  <c r="AZ27" i="25"/>
  <c r="BC27" i="25"/>
  <c r="B30" i="25"/>
  <c r="O29" i="25"/>
  <c r="D29" i="25"/>
  <c r="BE27" i="25"/>
  <c r="BD27" i="25"/>
  <c r="J37" i="31"/>
  <c r="B38" i="31"/>
  <c r="BF27" i="25"/>
  <c r="BG27" i="25"/>
  <c r="AQ28" i="25"/>
  <c r="AW28" i="25"/>
  <c r="AR28" i="25"/>
  <c r="AO28" i="25"/>
  <c r="AU28" i="25"/>
  <c r="AS28" i="25"/>
  <c r="AN28" i="25"/>
  <c r="AT28" i="25"/>
  <c r="AP28" i="25"/>
  <c r="AV28" i="25"/>
  <c r="AC29" i="25" l="1"/>
  <c r="AE29" i="25"/>
  <c r="AF29" i="25"/>
  <c r="AB29" i="25"/>
  <c r="AH29" i="25"/>
  <c r="AK29" i="25"/>
  <c r="AG29" i="25"/>
  <c r="AI29" i="25"/>
  <c r="AD29" i="25"/>
  <c r="AJ29" i="25"/>
  <c r="BG28" i="25"/>
  <c r="BB28" i="25"/>
  <c r="AZ28" i="25"/>
  <c r="BE28" i="25"/>
  <c r="BA28" i="25"/>
  <c r="BH28" i="25"/>
  <c r="BC28" i="25"/>
  <c r="BJ27" i="25"/>
  <c r="C27" i="25" s="1"/>
  <c r="AO29" i="25"/>
  <c r="AS29" i="25"/>
  <c r="AU29" i="25"/>
  <c r="AT29" i="25"/>
  <c r="AN29" i="25"/>
  <c r="AV29" i="25"/>
  <c r="AQ29" i="25"/>
  <c r="AP29" i="25"/>
  <c r="AR29" i="25"/>
  <c r="AW29" i="25"/>
  <c r="BD28" i="25"/>
  <c r="B31" i="25"/>
  <c r="O30" i="25"/>
  <c r="D30" i="25"/>
  <c r="BI28" i="25"/>
  <c r="J38" i="31"/>
  <c r="B39" i="31"/>
  <c r="BF28" i="25"/>
  <c r="AI30" i="25" l="1"/>
  <c r="AE30" i="25"/>
  <c r="AJ30" i="25"/>
  <c r="AH30" i="25"/>
  <c r="AF30" i="25"/>
  <c r="AD30" i="25"/>
  <c r="AG30" i="25"/>
  <c r="AC30" i="25"/>
  <c r="AK30" i="25"/>
  <c r="AB30" i="25"/>
  <c r="BG29" i="25"/>
  <c r="BI29" i="25"/>
  <c r="BC29" i="25"/>
  <c r="BJ28" i="25"/>
  <c r="C28" i="25" s="1"/>
  <c r="BF29" i="25"/>
  <c r="BB29" i="25"/>
  <c r="AZ29" i="25"/>
  <c r="BA29" i="25"/>
  <c r="AT30" i="25"/>
  <c r="AS30" i="25"/>
  <c r="AN30" i="25"/>
  <c r="AV30" i="25"/>
  <c r="AP30" i="25"/>
  <c r="AU30" i="25"/>
  <c r="AR30" i="25"/>
  <c r="AO30" i="25"/>
  <c r="AQ30" i="25"/>
  <c r="AW30" i="25"/>
  <c r="J39" i="31"/>
  <c r="B40" i="31"/>
  <c r="B32" i="25"/>
  <c r="B33" i="25" s="1"/>
  <c r="O31" i="25"/>
  <c r="D31" i="25"/>
  <c r="BD29" i="25"/>
  <c r="BH29" i="25"/>
  <c r="BE29" i="25"/>
  <c r="AK31" i="25" l="1"/>
  <c r="AH31" i="25"/>
  <c r="AE31" i="25"/>
  <c r="AJ31" i="25"/>
  <c r="AF31" i="25"/>
  <c r="AI31" i="25"/>
  <c r="AD31" i="25"/>
  <c r="AG31" i="25"/>
  <c r="AC31" i="25"/>
  <c r="AB31" i="25"/>
  <c r="D33" i="25"/>
  <c r="O33" i="25"/>
  <c r="BI30" i="25"/>
  <c r="BE30" i="25"/>
  <c r="BG30" i="25"/>
  <c r="BC30" i="25"/>
  <c r="BF30" i="25"/>
  <c r="BJ29" i="25"/>
  <c r="C29" i="25" s="1"/>
  <c r="BA30" i="25"/>
  <c r="BH30" i="25"/>
  <c r="BB30" i="25"/>
  <c r="AZ30" i="25"/>
  <c r="AQ31" i="25"/>
  <c r="AU31" i="25"/>
  <c r="AT31" i="25"/>
  <c r="AV31" i="25"/>
  <c r="AR31" i="25"/>
  <c r="AN31" i="25"/>
  <c r="AS31" i="25"/>
  <c r="AP31" i="25"/>
  <c r="AW31" i="25"/>
  <c r="AO31" i="25"/>
  <c r="O32" i="25"/>
  <c r="D32" i="25"/>
  <c r="B41" i="31"/>
  <c r="J40" i="31"/>
  <c r="BD30" i="25"/>
  <c r="AK32" i="25" l="1"/>
  <c r="AD32" i="25"/>
  <c r="AB32" i="25"/>
  <c r="AK33" i="25"/>
  <c r="AD33" i="25"/>
  <c r="AE33" i="25"/>
  <c r="AI32" i="25"/>
  <c r="AJ32" i="25"/>
  <c r="AF32" i="25"/>
  <c r="AG33" i="25"/>
  <c r="AC33" i="25"/>
  <c r="AB33" i="25"/>
  <c r="AI33" i="25"/>
  <c r="AH33" i="25"/>
  <c r="AG32" i="25"/>
  <c r="AC32" i="25"/>
  <c r="AE32" i="25"/>
  <c r="AH32" i="25"/>
  <c r="AJ33" i="25"/>
  <c r="AF33" i="25"/>
  <c r="BE31" i="25"/>
  <c r="AU33" i="25"/>
  <c r="AO33" i="25"/>
  <c r="AS33" i="25"/>
  <c r="AW33" i="25"/>
  <c r="AV33" i="25"/>
  <c r="AR33" i="25"/>
  <c r="AT33" i="25"/>
  <c r="AP33" i="25"/>
  <c r="AN33" i="25"/>
  <c r="AQ33" i="25"/>
  <c r="AZ31" i="25"/>
  <c r="BB31" i="25"/>
  <c r="BA31" i="25"/>
  <c r="BJ30" i="25"/>
  <c r="C30" i="25" s="1"/>
  <c r="BD31" i="25"/>
  <c r="BG31" i="25"/>
  <c r="BH31" i="25"/>
  <c r="BC31" i="25"/>
  <c r="BF31" i="25"/>
  <c r="BI31" i="25"/>
  <c r="AW32" i="25"/>
  <c r="AQ32" i="25"/>
  <c r="AU32" i="25"/>
  <c r="AP32" i="25"/>
  <c r="AV32" i="25"/>
  <c r="AR32" i="25"/>
  <c r="AT32" i="25"/>
  <c r="AS32" i="25"/>
  <c r="AO32" i="25"/>
  <c r="AN32" i="25"/>
  <c r="B42" i="31"/>
  <c r="J41" i="31"/>
  <c r="B56" i="25"/>
  <c r="BF33" i="25" l="1"/>
  <c r="BG32" i="25"/>
  <c r="BE33" i="25"/>
  <c r="AZ33" i="25"/>
  <c r="BD33" i="25"/>
  <c r="BA33" i="25"/>
  <c r="BH33" i="25"/>
  <c r="BI33" i="25"/>
  <c r="BC33" i="25"/>
  <c r="BG33" i="25"/>
  <c r="BB33" i="25"/>
  <c r="BF32" i="25"/>
  <c r="BA32" i="25"/>
  <c r="AZ32" i="25"/>
  <c r="BJ31" i="25"/>
  <c r="C31" i="25" s="1"/>
  <c r="BD32" i="25"/>
  <c r="BH32" i="25"/>
  <c r="BC32" i="25"/>
  <c r="BB32" i="25"/>
  <c r="BI32" i="25"/>
  <c r="BE32" i="25"/>
  <c r="B43" i="31"/>
  <c r="J42" i="31"/>
  <c r="BJ33" i="25" l="1"/>
  <c r="C33" i="25" s="1"/>
  <c r="BJ32" i="25"/>
  <c r="C32" i="25" s="1"/>
  <c r="BI35" i="25"/>
  <c r="BI34" i="25"/>
  <c r="BF34" i="25"/>
  <c r="BF35" i="25"/>
  <c r="BH34" i="25"/>
  <c r="BH35" i="25"/>
  <c r="BB35" i="25"/>
  <c r="BB34" i="25"/>
  <c r="BA35" i="25"/>
  <c r="BA34" i="25"/>
  <c r="BD34" i="25"/>
  <c r="BD35" i="25"/>
  <c r="BG35" i="25"/>
  <c r="BG34" i="25"/>
  <c r="BE34" i="25"/>
  <c r="BE35" i="25"/>
  <c r="BC35" i="25"/>
  <c r="BC34" i="25"/>
  <c r="AZ35" i="25"/>
  <c r="BJ35" i="25" s="1"/>
  <c r="AZ34" i="25"/>
  <c r="BJ34" i="25" s="1"/>
  <c r="J43" i="31"/>
  <c r="B44" i="31"/>
  <c r="B45" i="31" l="1"/>
  <c r="J44" i="31"/>
  <c r="J45" i="31" l="1"/>
  <c r="B46" i="31"/>
  <c r="J46" i="31" l="1"/>
  <c r="B47" i="31"/>
  <c r="J47" i="31" l="1"/>
  <c r="B48" i="31"/>
  <c r="J48" i="31" l="1"/>
  <c r="B49" i="31"/>
  <c r="J49" i="31" l="1"/>
  <c r="B50" i="31"/>
  <c r="J50" i="31" l="1"/>
  <c r="B51" i="31"/>
  <c r="J51" i="31" l="1"/>
  <c r="B52" i="31"/>
  <c r="J52" i="31" l="1"/>
  <c r="B53" i="31"/>
  <c r="J53" i="31" l="1"/>
  <c r="B54" i="31"/>
  <c r="J54" i="31" l="1"/>
  <c r="B55" i="31"/>
  <c r="J55" i="31" l="1"/>
  <c r="B56" i="31"/>
  <c r="B57" i="31" l="1"/>
  <c r="J56" i="31"/>
  <c r="J57" i="31" l="1"/>
  <c r="B58" i="31"/>
  <c r="J58" i="31" l="1"/>
  <c r="B59" i="31"/>
  <c r="J59" i="31" l="1"/>
  <c r="B60" i="31"/>
  <c r="J60" i="31" l="1"/>
  <c r="B61" i="31"/>
  <c r="J61" i="31" l="1"/>
  <c r="B62" i="31"/>
  <c r="J62" i="31" l="1"/>
  <c r="B63" i="31"/>
  <c r="J63" i="31" l="1"/>
  <c r="B64" i="31"/>
  <c r="J64" i="31" l="1"/>
  <c r="B65" i="31"/>
  <c r="J65" i="31" l="1"/>
  <c r="B66" i="31"/>
  <c r="J66" i="31" l="1"/>
  <c r="B67" i="31"/>
  <c r="J67" i="31" l="1"/>
  <c r="B68" i="31"/>
  <c r="J68" i="31" l="1"/>
  <c r="B69" i="31"/>
  <c r="J69" i="31" l="1"/>
  <c r="B70" i="31"/>
  <c r="J70" i="31" l="1"/>
  <c r="B71" i="31"/>
  <c r="J71" i="31" l="1"/>
  <c r="B72" i="31"/>
  <c r="J72" i="31" l="1"/>
  <c r="B73" i="31"/>
  <c r="B74" i="31" l="1"/>
  <c r="J73" i="31"/>
  <c r="J74" i="31" l="1"/>
  <c r="B75" i="31"/>
  <c r="J75" i="31" l="1"/>
  <c r="B76" i="31"/>
  <c r="B77" i="31" l="1"/>
  <c r="J76" i="31"/>
  <c r="J77" i="31" l="1"/>
  <c r="B78" i="31"/>
  <c r="J78" i="31" l="1"/>
  <c r="B79" i="31"/>
  <c r="J79" i="31" l="1"/>
  <c r="B80" i="31"/>
  <c r="J80" i="31" l="1"/>
  <c r="B81" i="31"/>
  <c r="J81" i="31" l="1"/>
  <c r="B82" i="31"/>
  <c r="J82" i="31" l="1"/>
  <c r="B83" i="31"/>
  <c r="J83" i="31" l="1"/>
  <c r="B84" i="31"/>
  <c r="J84" i="31" l="1"/>
  <c r="B85" i="31"/>
  <c r="B86" i="31" l="1"/>
  <c r="J85" i="31"/>
  <c r="J86" i="31" l="1"/>
  <c r="B87" i="31"/>
  <c r="J87" i="31" l="1"/>
  <c r="B88" i="31"/>
  <c r="J88" i="31" l="1"/>
  <c r="B89" i="31"/>
  <c r="B90" i="31" l="1"/>
  <c r="J89" i="31"/>
  <c r="J90" i="31" l="1"/>
  <c r="B91" i="31"/>
  <c r="J91" i="31" l="1"/>
  <c r="B92" i="31"/>
  <c r="B93" i="31" l="1"/>
  <c r="J92" i="31"/>
  <c r="J93" i="31" l="1"/>
  <c r="B94" i="31"/>
  <c r="J94" i="31" l="1"/>
  <c r="B95" i="31"/>
  <c r="J95" i="31" l="1"/>
  <c r="B96" i="31"/>
  <c r="J96" i="31" l="1"/>
  <c r="B97" i="31"/>
  <c r="J97" i="31" l="1"/>
  <c r="B98" i="31"/>
  <c r="J98" i="31" l="1"/>
  <c r="B99" i="31"/>
  <c r="J99" i="31" l="1"/>
  <c r="B100" i="31"/>
  <c r="J100" i="31" l="1"/>
  <c r="B101" i="31"/>
  <c r="J101" i="31" l="1"/>
  <c r="B102" i="31"/>
  <c r="J102" i="31" l="1"/>
  <c r="B103" i="31"/>
  <c r="B104" i="31" l="1"/>
  <c r="J103" i="31"/>
  <c r="J104" i="31" l="1"/>
  <c r="B105" i="31"/>
  <c r="J105" i="31" l="1"/>
  <c r="B106" i="31"/>
  <c r="J106" i="31" l="1"/>
  <c r="B107" i="31"/>
  <c r="J107" i="31" l="1"/>
  <c r="B108" i="31"/>
  <c r="J108" i="31" l="1"/>
  <c r="B109" i="31"/>
  <c r="J109" i="31" l="1"/>
  <c r="B110" i="31"/>
  <c r="B111" i="31" l="1"/>
  <c r="J110" i="31"/>
  <c r="J111" i="31" l="1"/>
  <c r="B112" i="31"/>
  <c r="B113" i="31" l="1"/>
  <c r="J112" i="31"/>
  <c r="J113" i="31" l="1"/>
  <c r="B114" i="31"/>
  <c r="B115" i="31" l="1"/>
  <c r="J114" i="31"/>
  <c r="J115" i="31" l="1"/>
  <c r="B116" i="31"/>
  <c r="J116" i="31" l="1"/>
  <c r="B117" i="31"/>
  <c r="J117" i="31" l="1"/>
  <c r="B118" i="31"/>
  <c r="J118" i="31" l="1"/>
  <c r="B119" i="31"/>
  <c r="B120" i="31" l="1"/>
  <c r="J119" i="31"/>
  <c r="J120" i="31" l="1"/>
  <c r="B121" i="31"/>
  <c r="J121" i="31" l="1"/>
  <c r="B122" i="31"/>
  <c r="J122" i="31" l="1"/>
  <c r="B123" i="31"/>
  <c r="J123" i="31" l="1"/>
  <c r="B124" i="31"/>
  <c r="J124" i="31" l="1"/>
  <c r="B125" i="31"/>
  <c r="J125" i="31" l="1"/>
  <c r="B126" i="31"/>
  <c r="J126" i="31" l="1"/>
  <c r="B127" i="31"/>
  <c r="J127" i="31" l="1"/>
  <c r="B128" i="31"/>
  <c r="J128" i="31" l="1"/>
  <c r="B129" i="31"/>
  <c r="J129" i="31" l="1"/>
  <c r="B130" i="31"/>
  <c r="J130" i="31" l="1"/>
  <c r="B131" i="31"/>
  <c r="J131" i="31" l="1"/>
  <c r="B132" i="31"/>
  <c r="J132" i="31" l="1"/>
  <c r="B133" i="31"/>
  <c r="J133" i="31" l="1"/>
  <c r="B134" i="31"/>
  <c r="J134" i="31" l="1"/>
  <c r="B135" i="31"/>
  <c r="B136" i="31" l="1"/>
  <c r="J135" i="31"/>
  <c r="J136" i="31" l="1"/>
  <c r="B137" i="31"/>
  <c r="B138" i="31" l="1"/>
  <c r="J137" i="31"/>
  <c r="J138" i="31" l="1"/>
  <c r="B139" i="31"/>
  <c r="J139" i="31" l="1"/>
  <c r="B140" i="31"/>
  <c r="L20" i="31"/>
  <c r="J140" i="31" l="1"/>
  <c r="B141" i="31"/>
  <c r="J141" i="31" l="1"/>
  <c r="B142" i="31"/>
  <c r="J142" i="31" l="1"/>
  <c r="B143" i="31"/>
  <c r="J143" i="31" l="1"/>
  <c r="B144" i="31"/>
  <c r="J144" i="31" l="1"/>
  <c r="B145" i="31"/>
  <c r="B146" i="31" l="1"/>
  <c r="J145" i="31"/>
  <c r="J146" i="31" l="1"/>
  <c r="B147" i="31"/>
  <c r="J147" i="31" l="1"/>
  <c r="B148" i="31"/>
  <c r="J148" i="31" l="1"/>
  <c r="B149" i="31"/>
  <c r="J149" i="31" l="1"/>
  <c r="B150" i="31"/>
  <c r="J150" i="31" l="1"/>
  <c r="B151" i="31"/>
  <c r="J151" i="31" l="1"/>
  <c r="B152" i="31"/>
  <c r="J152" i="31" l="1"/>
  <c r="B153" i="31"/>
  <c r="J153" i="31" l="1"/>
  <c r="B154" i="31"/>
  <c r="J154" i="31" l="1"/>
  <c r="B155" i="31"/>
  <c r="J155" i="31" l="1"/>
  <c r="B156" i="31"/>
  <c r="J156" i="31" l="1"/>
  <c r="B157" i="31"/>
  <c r="B158" i="31" l="1"/>
  <c r="J157" i="31"/>
  <c r="J158" i="31" l="1"/>
  <c r="B159" i="31"/>
  <c r="B160" i="31" l="1"/>
  <c r="J159" i="31"/>
  <c r="J160" i="31" l="1"/>
  <c r="B161" i="31"/>
  <c r="J161" i="31" l="1"/>
  <c r="B162" i="31"/>
  <c r="J162" i="31" l="1"/>
  <c r="B163" i="31"/>
  <c r="J163" i="31" l="1"/>
  <c r="B164" i="31"/>
  <c r="J164" i="31" l="1"/>
  <c r="B165" i="31"/>
  <c r="J165" i="31" l="1"/>
  <c r="B166" i="31"/>
  <c r="J166" i="31" l="1"/>
  <c r="B167" i="31"/>
  <c r="J167" i="31" l="1"/>
  <c r="B168" i="31"/>
  <c r="B169" i="31" l="1"/>
  <c r="J168" i="31"/>
  <c r="J169" i="31" l="1"/>
  <c r="B170" i="31"/>
  <c r="J170" i="31" l="1"/>
  <c r="B171" i="31"/>
  <c r="B172" i="31" l="1"/>
  <c r="J171" i="31"/>
  <c r="J172" i="31" l="1"/>
  <c r="B173" i="31"/>
  <c r="J173" i="31" l="1"/>
  <c r="B174" i="31"/>
  <c r="J174" i="31" l="1"/>
  <c r="B175" i="31"/>
  <c r="J175" i="31" l="1"/>
  <c r="B176" i="31"/>
  <c r="J176" i="31" l="1"/>
  <c r="B177" i="31"/>
  <c r="J177" i="31" l="1"/>
  <c r="B178" i="31"/>
  <c r="J178" i="31" l="1"/>
  <c r="B179" i="31"/>
  <c r="B180" i="31" l="1"/>
  <c r="J179" i="31"/>
  <c r="J180" i="31" l="1"/>
  <c r="B181" i="31"/>
  <c r="J181" i="31" l="1"/>
  <c r="B182" i="31"/>
  <c r="B183" i="31" l="1"/>
  <c r="J182" i="31"/>
  <c r="J183" i="31" l="1"/>
  <c r="B184" i="31"/>
  <c r="J184" i="31" l="1"/>
  <c r="B185" i="31"/>
  <c r="J185" i="31" l="1"/>
  <c r="B186" i="31"/>
  <c r="J186" i="31" l="1"/>
  <c r="B187" i="31"/>
  <c r="J187" i="31" l="1"/>
  <c r="B188" i="31"/>
  <c r="J188" i="31" l="1"/>
  <c r="B189" i="31"/>
  <c r="J189" i="31" l="1"/>
  <c r="B190" i="31"/>
  <c r="J190" i="31" l="1"/>
  <c r="B191" i="31"/>
  <c r="J191" i="31" l="1"/>
  <c r="B192" i="31"/>
  <c r="B193" i="31" l="1"/>
  <c r="J192" i="31"/>
  <c r="J193" i="31" l="1"/>
  <c r="B194" i="31"/>
  <c r="J194" i="31" l="1"/>
  <c r="B195" i="31"/>
  <c r="J195" i="31" l="1"/>
  <c r="B196" i="31"/>
  <c r="J196" i="31" l="1"/>
  <c r="B197" i="31"/>
  <c r="J197" i="31" l="1"/>
  <c r="B198" i="31"/>
  <c r="J198" i="31" l="1"/>
  <c r="B199" i="31"/>
  <c r="J199" i="31" l="1"/>
  <c r="B200" i="31"/>
  <c r="B201" i="31" l="1"/>
  <c r="J200" i="31"/>
  <c r="J201" i="31" l="1"/>
  <c r="B202" i="31"/>
  <c r="J202" i="31" l="1"/>
  <c r="B203" i="31"/>
  <c r="J203" i="31" l="1"/>
  <c r="B204" i="31"/>
  <c r="J204" i="31" l="1"/>
  <c r="B205" i="31"/>
  <c r="B206" i="31" l="1"/>
  <c r="J205" i="31"/>
  <c r="J206" i="31" l="1"/>
  <c r="B207" i="31"/>
  <c r="J207" i="31" l="1"/>
  <c r="B208" i="31"/>
  <c r="B209" i="31" l="1"/>
  <c r="J208" i="31"/>
  <c r="J209" i="31" l="1"/>
  <c r="B210" i="31"/>
  <c r="J210" i="31" l="1"/>
  <c r="B211" i="31"/>
  <c r="J211" i="31" l="1"/>
  <c r="B212" i="31"/>
  <c r="J212" i="31" l="1"/>
  <c r="B213" i="31"/>
  <c r="J213" i="31" l="1"/>
  <c r="B214" i="31"/>
  <c r="J214" i="31" l="1"/>
  <c r="B215" i="31"/>
  <c r="J215" i="31" l="1"/>
  <c r="B216" i="31"/>
  <c r="J216" i="31" l="1"/>
  <c r="B217" i="31"/>
  <c r="J217" i="31" l="1"/>
  <c r="B218" i="31"/>
  <c r="J218" i="31" l="1"/>
  <c r="B219" i="31"/>
  <c r="J219" i="31" l="1"/>
  <c r="B220" i="31"/>
  <c r="J220" i="31" l="1"/>
  <c r="B221" i="31"/>
  <c r="J221" i="31" l="1"/>
  <c r="B222" i="31"/>
  <c r="J222" i="31" l="1"/>
  <c r="B223" i="31"/>
  <c r="J223" i="31" l="1"/>
  <c r="B224" i="31"/>
  <c r="J224" i="31" l="1"/>
  <c r="B225" i="31"/>
  <c r="J225" i="31" l="1"/>
  <c r="B226" i="31"/>
  <c r="J226" i="31" l="1"/>
  <c r="B227" i="31"/>
  <c r="J227" i="31" l="1"/>
  <c r="B228" i="31"/>
  <c r="B229" i="31" l="1"/>
  <c r="J228" i="31"/>
  <c r="J229" i="31" l="1"/>
  <c r="B230" i="31"/>
  <c r="J230" i="31" l="1"/>
  <c r="B231" i="31"/>
  <c r="B232" i="31" l="1"/>
  <c r="J231" i="31"/>
  <c r="J232" i="31" l="1"/>
  <c r="B233" i="31"/>
  <c r="J233" i="31" l="1"/>
  <c r="B234" i="31"/>
  <c r="J234" i="31" l="1"/>
  <c r="B235" i="31"/>
  <c r="J235" i="31" l="1"/>
  <c r="B236" i="31"/>
  <c r="J236" i="31" l="1"/>
  <c r="B237" i="31"/>
  <c r="J237" i="31" l="1"/>
  <c r="B238" i="31"/>
  <c r="J238" i="31" l="1"/>
  <c r="B239" i="31"/>
  <c r="J239" i="31" l="1"/>
  <c r="B240" i="31"/>
  <c r="J240" i="31" l="1"/>
  <c r="B241" i="31"/>
  <c r="J241" i="31" l="1"/>
  <c r="B242" i="31"/>
  <c r="J242" i="31" l="1"/>
  <c r="B243" i="31"/>
  <c r="J243" i="31" l="1"/>
  <c r="B244" i="31"/>
  <c r="B245" i="31" l="1"/>
  <c r="J244" i="31"/>
  <c r="J245" i="31" l="1"/>
  <c r="B246" i="31"/>
  <c r="J246" i="31" l="1"/>
  <c r="B247" i="31"/>
  <c r="J247" i="31" l="1"/>
  <c r="B248" i="31"/>
  <c r="B249" i="31" l="1"/>
  <c r="J248" i="31"/>
  <c r="J249" i="31" l="1"/>
  <c r="B250" i="31"/>
  <c r="J250" i="31" l="1"/>
  <c r="B251" i="31"/>
  <c r="J251" i="31" l="1"/>
  <c r="B252" i="31"/>
  <c r="J252" i="31" l="1"/>
  <c r="B253" i="31"/>
  <c r="J253" i="31" l="1"/>
  <c r="B254" i="31"/>
  <c r="J254" i="31" l="1"/>
  <c r="B255" i="31"/>
  <c r="B256" i="31" l="1"/>
  <c r="J255" i="31"/>
  <c r="J256" i="31" l="1"/>
  <c r="B257" i="31"/>
  <c r="J257" i="31" l="1"/>
  <c r="B258" i="31"/>
  <c r="J258" i="31" l="1"/>
  <c r="B259" i="31"/>
  <c r="J259" i="31" l="1"/>
  <c r="B260" i="31"/>
  <c r="J260" i="31" l="1"/>
  <c r="B273" i="31"/>
  <c r="B261" i="31"/>
  <c r="J261" i="31" l="1"/>
  <c r="B262" i="31"/>
  <c r="J262" i="31" l="1"/>
  <c r="B263" i="31"/>
  <c r="J263" i="31" l="1"/>
  <c r="B264" i="31"/>
  <c r="J264" i="31" l="1"/>
  <c r="B265" i="31"/>
  <c r="J265" i="31" l="1"/>
  <c r="B266" i="31"/>
  <c r="J266" i="31" l="1"/>
  <c r="B267" i="31"/>
  <c r="J267" i="31" l="1"/>
  <c r="B268" i="31"/>
  <c r="J268" i="31" l="1"/>
  <c r="B269" i="31"/>
  <c r="J269" i="31" l="1"/>
  <c r="B270" i="31"/>
  <c r="J270" i="31" l="1"/>
  <c r="B271" i="31"/>
  <c r="J271" i="31" s="1"/>
  <c r="I64" i="25" l="1"/>
  <c r="F138" i="31" l="1"/>
  <c r="F134" i="31"/>
  <c r="F129" i="31"/>
  <c r="F126" i="31"/>
  <c r="F123" i="31"/>
  <c r="F119" i="31"/>
  <c r="F114" i="31"/>
  <c r="F112" i="31"/>
  <c r="F139" i="31"/>
  <c r="F137" i="31"/>
  <c r="F133" i="31"/>
  <c r="F125" i="31"/>
  <c r="F121" i="31"/>
  <c r="F118" i="31"/>
  <c r="F131" i="31"/>
  <c r="F128" i="31"/>
  <c r="F124" i="31"/>
  <c r="F116" i="31"/>
  <c r="F105" i="31"/>
  <c r="F99" i="31"/>
  <c r="F96" i="31"/>
  <c r="F91" i="31"/>
  <c r="F89" i="31"/>
  <c r="F85" i="31"/>
  <c r="F82" i="31"/>
  <c r="F77" i="31"/>
  <c r="F74" i="31"/>
  <c r="F70" i="31"/>
  <c r="F63" i="31"/>
  <c r="F59" i="31"/>
  <c r="F52" i="31"/>
  <c r="F48" i="31"/>
  <c r="F43" i="31"/>
  <c r="F42" i="31"/>
  <c r="F38" i="31"/>
  <c r="F33" i="31"/>
  <c r="F32" i="31"/>
  <c r="F30" i="31"/>
  <c r="F26" i="31"/>
  <c r="F22" i="31"/>
  <c r="F132" i="31"/>
  <c r="F127" i="31"/>
  <c r="F117" i="31"/>
  <c r="F111" i="31"/>
  <c r="F108" i="31"/>
  <c r="F104" i="31"/>
  <c r="F103" i="31"/>
  <c r="F101" i="31"/>
  <c r="F97" i="31"/>
  <c r="F93" i="31"/>
  <c r="F92" i="31"/>
  <c r="F90" i="31"/>
  <c r="F86" i="31"/>
  <c r="F81" i="31"/>
  <c r="F75" i="31"/>
  <c r="F72" i="31"/>
  <c r="F64" i="31"/>
  <c r="F60" i="31"/>
  <c r="F56" i="31"/>
  <c r="F55" i="31"/>
  <c r="F53" i="31"/>
  <c r="F49" i="31"/>
  <c r="F46" i="31"/>
  <c r="F44" i="31"/>
  <c r="F41" i="31"/>
  <c r="F37" i="31"/>
  <c r="F34" i="31"/>
  <c r="F27" i="31"/>
  <c r="F23" i="31"/>
  <c r="F135" i="31"/>
  <c r="F120" i="31"/>
  <c r="F113" i="31"/>
  <c r="F110" i="31"/>
  <c r="F107" i="31"/>
  <c r="F102" i="31"/>
  <c r="F98" i="31"/>
  <c r="F94" i="31"/>
  <c r="F87" i="31"/>
  <c r="F83" i="31"/>
  <c r="F78" i="31"/>
  <c r="F71" i="31"/>
  <c r="F68" i="31"/>
  <c r="F67" i="31"/>
  <c r="F65" i="31"/>
  <c r="F62" i="31"/>
  <c r="F58" i="31"/>
  <c r="F54" i="31"/>
  <c r="F50" i="31"/>
  <c r="F45" i="31"/>
  <c r="F39" i="31"/>
  <c r="F36" i="31"/>
  <c r="F28" i="31"/>
  <c r="F25" i="31"/>
  <c r="F20" i="31"/>
  <c r="F136" i="31"/>
  <c r="F130" i="31"/>
  <c r="F122" i="31"/>
  <c r="F115" i="31"/>
  <c r="F109" i="31"/>
  <c r="F106" i="31"/>
  <c r="F100" i="31"/>
  <c r="F95" i="31"/>
  <c r="F88" i="31"/>
  <c r="F84" i="31"/>
  <c r="F80" i="31"/>
  <c r="F79" i="31"/>
  <c r="F76" i="31"/>
  <c r="F73" i="31"/>
  <c r="F69" i="31"/>
  <c r="F66" i="31"/>
  <c r="F61" i="31"/>
  <c r="F57" i="31"/>
  <c r="F51" i="31"/>
  <c r="F47" i="31"/>
  <c r="F40" i="31"/>
  <c r="F35" i="31"/>
  <c r="F31" i="31"/>
  <c r="F29" i="31"/>
  <c r="F24" i="31"/>
  <c r="F21" i="31"/>
  <c r="F9" i="31" l="1"/>
  <c r="F17" i="31"/>
  <c r="F18" i="31"/>
  <c r="F16" i="31"/>
  <c r="F15" i="31"/>
  <c r="F14" i="31"/>
  <c r="F19" i="31"/>
  <c r="F13" i="31"/>
  <c r="K29" i="31"/>
  <c r="D29" i="31"/>
  <c r="K61" i="31"/>
  <c r="D61" i="31"/>
  <c r="K76" i="31"/>
  <c r="D76" i="31"/>
  <c r="D88" i="31"/>
  <c r="K88" i="31"/>
  <c r="D106" i="31"/>
  <c r="K106" i="31"/>
  <c r="K130" i="31"/>
  <c r="D130" i="31"/>
  <c r="D25" i="31"/>
  <c r="K25" i="31"/>
  <c r="K39" i="31"/>
  <c r="D39" i="31"/>
  <c r="K58" i="31"/>
  <c r="D58" i="31"/>
  <c r="D68" i="31"/>
  <c r="K68" i="31"/>
  <c r="O27" i="31"/>
  <c r="K83" i="31"/>
  <c r="D83" i="31"/>
  <c r="D102" i="31"/>
  <c r="K102" i="31"/>
  <c r="K113" i="31"/>
  <c r="D113" i="31"/>
  <c r="D23" i="31"/>
  <c r="K23" i="31"/>
  <c r="K41" i="31"/>
  <c r="D41" i="31"/>
  <c r="D53" i="31"/>
  <c r="K53" i="31"/>
  <c r="D64" i="31"/>
  <c r="K64" i="31"/>
  <c r="D81" i="31"/>
  <c r="K81" i="31"/>
  <c r="K93" i="31"/>
  <c r="D93" i="31"/>
  <c r="K104" i="31"/>
  <c r="O30" i="31"/>
  <c r="D104" i="31"/>
  <c r="K127" i="31"/>
  <c r="D127" i="31"/>
  <c r="D26" i="31"/>
  <c r="K26" i="31"/>
  <c r="D38" i="31"/>
  <c r="K38" i="31"/>
  <c r="K52" i="31"/>
  <c r="D52" i="31"/>
  <c r="K74" i="31"/>
  <c r="D74" i="31"/>
  <c r="K89" i="31"/>
  <c r="D89" i="31"/>
  <c r="D105" i="31"/>
  <c r="K105" i="31"/>
  <c r="K131" i="31"/>
  <c r="D131" i="31"/>
  <c r="D133" i="31"/>
  <c r="K133" i="31"/>
  <c r="D123" i="31"/>
  <c r="K123" i="31"/>
  <c r="D138" i="31"/>
  <c r="K138" i="31"/>
  <c r="K47" i="31"/>
  <c r="D47" i="31"/>
  <c r="K66" i="31"/>
  <c r="D66" i="31"/>
  <c r="D79" i="31"/>
  <c r="K79" i="31"/>
  <c r="D109" i="31"/>
  <c r="K109" i="31"/>
  <c r="D136" i="31"/>
  <c r="K136" i="31"/>
  <c r="K28" i="31"/>
  <c r="D28" i="31"/>
  <c r="D45" i="31"/>
  <c r="K45" i="31"/>
  <c r="K62" i="31"/>
  <c r="D62" i="31"/>
  <c r="D71" i="31"/>
  <c r="K71" i="31"/>
  <c r="D87" i="31"/>
  <c r="K87" i="31"/>
  <c r="K120" i="31"/>
  <c r="D120" i="31"/>
  <c r="D27" i="31"/>
  <c r="K27" i="31"/>
  <c r="O25" i="31"/>
  <c r="D44" i="31"/>
  <c r="K44" i="31"/>
  <c r="D55" i="31"/>
  <c r="K55" i="31"/>
  <c r="D86" i="31"/>
  <c r="K86" i="31"/>
  <c r="D97" i="31"/>
  <c r="K97" i="31"/>
  <c r="D108" i="31"/>
  <c r="K108" i="31"/>
  <c r="D132" i="31"/>
  <c r="K132" i="31"/>
  <c r="D30" i="31"/>
  <c r="K30" i="31"/>
  <c r="K42" i="31"/>
  <c r="D42" i="31"/>
  <c r="D59" i="31"/>
  <c r="K59" i="31"/>
  <c r="K77" i="31"/>
  <c r="D77" i="31"/>
  <c r="D91" i="31"/>
  <c r="K91" i="31"/>
  <c r="O31" i="31"/>
  <c r="D116" i="31"/>
  <c r="K116" i="31"/>
  <c r="K118" i="31"/>
  <c r="D118" i="31"/>
  <c r="K137" i="31"/>
  <c r="D137" i="31"/>
  <c r="K112" i="31"/>
  <c r="D112" i="31"/>
  <c r="K126" i="31"/>
  <c r="D126" i="31"/>
  <c r="K24" i="31"/>
  <c r="D24" i="31"/>
  <c r="D31" i="31"/>
  <c r="K31" i="31"/>
  <c r="K21" i="31"/>
  <c r="D21" i="31"/>
  <c r="K35" i="31"/>
  <c r="D35" i="31"/>
  <c r="D51" i="31"/>
  <c r="K51" i="31"/>
  <c r="K69" i="31"/>
  <c r="D69" i="31"/>
  <c r="O28" i="31"/>
  <c r="D80" i="31"/>
  <c r="K80" i="31"/>
  <c r="D95" i="31"/>
  <c r="K95" i="31"/>
  <c r="D115" i="31"/>
  <c r="K115" i="31"/>
  <c r="K50" i="31"/>
  <c r="D50" i="31"/>
  <c r="K65" i="31"/>
  <c r="D65" i="31"/>
  <c r="K78" i="31"/>
  <c r="D78" i="31"/>
  <c r="K94" i="31"/>
  <c r="D94" i="31"/>
  <c r="K107" i="31"/>
  <c r="D107" i="31"/>
  <c r="K34" i="31"/>
  <c r="D34" i="31"/>
  <c r="K46" i="31"/>
  <c r="D46" i="31"/>
  <c r="K56" i="31"/>
  <c r="D56" i="31"/>
  <c r="O26" i="31"/>
  <c r="K72" i="31"/>
  <c r="D72" i="31"/>
  <c r="D90" i="31"/>
  <c r="K90" i="31"/>
  <c r="K101" i="31"/>
  <c r="D101" i="31"/>
  <c r="D111" i="31"/>
  <c r="K111" i="31"/>
  <c r="O24" i="31"/>
  <c r="D12" i="31"/>
  <c r="G12" i="31" s="1"/>
  <c r="D32" i="31"/>
  <c r="K32" i="31"/>
  <c r="K43" i="31"/>
  <c r="D43" i="31"/>
  <c r="K63" i="31"/>
  <c r="D63" i="31"/>
  <c r="K82" i="31"/>
  <c r="D82" i="31"/>
  <c r="D96" i="31"/>
  <c r="K96" i="31"/>
  <c r="K124" i="31"/>
  <c r="D124" i="31"/>
  <c r="D121" i="31"/>
  <c r="K121" i="31"/>
  <c r="D139" i="31"/>
  <c r="K139" i="31"/>
  <c r="D114" i="31"/>
  <c r="K114" i="31"/>
  <c r="K129" i="31"/>
  <c r="D129" i="31"/>
  <c r="K40" i="31"/>
  <c r="D40" i="31"/>
  <c r="D57" i="31"/>
  <c r="K57" i="31"/>
  <c r="D73" i="31"/>
  <c r="K73" i="31"/>
  <c r="D84" i="31"/>
  <c r="K84" i="31"/>
  <c r="D100" i="31"/>
  <c r="K100" i="31"/>
  <c r="D122" i="31"/>
  <c r="K122" i="31"/>
  <c r="D20" i="31"/>
  <c r="O23" i="31"/>
  <c r="K20" i="31"/>
  <c r="D36" i="31"/>
  <c r="K36" i="31"/>
  <c r="K54" i="31"/>
  <c r="D54" i="31"/>
  <c r="K67" i="31"/>
  <c r="D67" i="31"/>
  <c r="D98" i="31"/>
  <c r="K98" i="31"/>
  <c r="D110" i="31"/>
  <c r="K110" i="31"/>
  <c r="K135" i="31"/>
  <c r="D135" i="31"/>
  <c r="K37" i="31"/>
  <c r="D37" i="31"/>
  <c r="D49" i="31"/>
  <c r="K49" i="31"/>
  <c r="D60" i="31"/>
  <c r="K60" i="31"/>
  <c r="K75" i="31"/>
  <c r="D75" i="31"/>
  <c r="K92" i="31"/>
  <c r="D92" i="31"/>
  <c r="O29" i="31"/>
  <c r="D103" i="31"/>
  <c r="K103" i="31"/>
  <c r="D117" i="31"/>
  <c r="K117" i="31"/>
  <c r="D22" i="31"/>
  <c r="K22" i="31"/>
  <c r="K33" i="31"/>
  <c r="D33" i="31"/>
  <c r="D48" i="31"/>
  <c r="K48" i="31"/>
  <c r="K70" i="31"/>
  <c r="D70" i="31"/>
  <c r="K85" i="31"/>
  <c r="D85" i="31"/>
  <c r="K99" i="31"/>
  <c r="D99" i="31"/>
  <c r="D128" i="31"/>
  <c r="K128" i="31"/>
  <c r="K125" i="31"/>
  <c r="D125" i="31"/>
  <c r="K119" i="31"/>
  <c r="D119" i="31"/>
  <c r="K134" i="31"/>
  <c r="D134" i="31"/>
  <c r="D9" i="31" l="1"/>
  <c r="D13" i="31"/>
  <c r="D16" i="31"/>
  <c r="D15" i="31"/>
  <c r="D19" i="31"/>
  <c r="D18" i="31"/>
  <c r="D14" i="31"/>
  <c r="D17" i="31"/>
  <c r="O22" i="31"/>
  <c r="K13" i="31"/>
  <c r="K19" i="31"/>
  <c r="M7" i="31"/>
  <c r="K14" i="31"/>
  <c r="K15" i="31"/>
  <c r="K16" i="31"/>
  <c r="K18" i="31"/>
  <c r="K17" i="31"/>
  <c r="N29" i="31"/>
  <c r="N26" i="31"/>
  <c r="N25" i="31"/>
  <c r="N30" i="31"/>
  <c r="N32" i="31"/>
  <c r="N28" i="31"/>
  <c r="N27" i="31"/>
  <c r="N23" i="31"/>
  <c r="N24" i="31"/>
  <c r="N31" i="31"/>
  <c r="N22" i="31" l="1"/>
  <c r="R22" i="31" s="1"/>
  <c r="B5" i="25"/>
  <c r="B5" i="47" s="1"/>
  <c r="K5" i="31"/>
  <c r="G9" i="25"/>
  <c r="R26" i="31"/>
  <c r="R23" i="31"/>
  <c r="R30" i="31"/>
  <c r="R31" i="31"/>
  <c r="R27" i="31"/>
  <c r="R25" i="31"/>
  <c r="R29" i="31"/>
  <c r="R24" i="31"/>
  <c r="R28" i="31"/>
  <c r="B5" i="28" l="1"/>
  <c r="B4" i="31"/>
  <c r="C66" i="31"/>
  <c r="E66" i="31" s="1"/>
  <c r="C86" i="31"/>
  <c r="E86" i="31" s="1"/>
  <c r="G86" i="31" l="1"/>
  <c r="G66" i="31"/>
  <c r="J18" i="47"/>
  <c r="N16" i="47"/>
  <c r="C124" i="31"/>
  <c r="E124" i="31" s="1"/>
  <c r="C67" i="31"/>
  <c r="E67" i="31" s="1"/>
  <c r="C50" i="31"/>
  <c r="E50" i="31" s="1"/>
  <c r="G124" i="31" l="1"/>
  <c r="G50" i="31"/>
  <c r="G67" i="31"/>
  <c r="C47" i="31"/>
  <c r="E47" i="31" s="1"/>
  <c r="C33" i="31"/>
  <c r="E33" i="31" s="1"/>
  <c r="C56" i="31"/>
  <c r="L21" i="47"/>
  <c r="J15" i="47"/>
  <c r="O16" i="47"/>
  <c r="C132" i="31"/>
  <c r="E132" i="31" s="1"/>
  <c r="C104" i="31"/>
  <c r="C80" i="31"/>
  <c r="C53" i="31"/>
  <c r="E53" i="31" s="1"/>
  <c r="C78" i="31"/>
  <c r="E78" i="31" s="1"/>
  <c r="C101" i="31"/>
  <c r="E101" i="31" s="1"/>
  <c r="C38" i="31"/>
  <c r="E38" i="31" s="1"/>
  <c r="C57" i="31"/>
  <c r="E57" i="31" s="1"/>
  <c r="C94" i="31"/>
  <c r="E94" i="31" s="1"/>
  <c r="C128" i="31"/>
  <c r="G33" i="31" l="1"/>
  <c r="G38" i="31"/>
  <c r="G47" i="31"/>
  <c r="G53" i="31"/>
  <c r="G101" i="31"/>
  <c r="G57" i="31"/>
  <c r="G94" i="31"/>
  <c r="G78" i="31"/>
  <c r="G132" i="31"/>
  <c r="E128" i="31"/>
  <c r="E56" i="31"/>
  <c r="E80" i="31"/>
  <c r="E104" i="31"/>
  <c r="G15" i="47"/>
  <c r="D22" i="47"/>
  <c r="H22" i="47"/>
  <c r="M15" i="47"/>
  <c r="D20" i="47"/>
  <c r="E14" i="47"/>
  <c r="F19" i="47"/>
  <c r="D18" i="47"/>
  <c r="J14" i="47"/>
  <c r="D16" i="47"/>
  <c r="M19" i="47"/>
  <c r="E16" i="47"/>
  <c r="N17" i="47"/>
  <c r="C135" i="31"/>
  <c r="E135" i="31" s="1"/>
  <c r="C130" i="31"/>
  <c r="E130" i="31" s="1"/>
  <c r="C127" i="31"/>
  <c r="E127" i="31" s="1"/>
  <c r="C98" i="31"/>
  <c r="E98" i="31" s="1"/>
  <c r="C95" i="31"/>
  <c r="E95" i="31" s="1"/>
  <c r="C111" i="31"/>
  <c r="E111" i="31" s="1"/>
  <c r="C89" i="31"/>
  <c r="E89" i="31" s="1"/>
  <c r="C41" i="31"/>
  <c r="E41" i="31" s="1"/>
  <c r="C82" i="31"/>
  <c r="E82" i="31" s="1"/>
  <c r="C96" i="31"/>
  <c r="E96" i="31" s="1"/>
  <c r="C110" i="31"/>
  <c r="E110" i="31" s="1"/>
  <c r="C62" i="31"/>
  <c r="E62" i="31" s="1"/>
  <c r="C58" i="31"/>
  <c r="E58" i="31" s="1"/>
  <c r="C84" i="31"/>
  <c r="E84" i="31" s="1"/>
  <c r="C107" i="31"/>
  <c r="E107" i="31" s="1"/>
  <c r="C108" i="31"/>
  <c r="E108" i="31" s="1"/>
  <c r="C134" i="31"/>
  <c r="E134" i="31" s="1"/>
  <c r="C40" i="31"/>
  <c r="E40" i="31" s="1"/>
  <c r="C125" i="31"/>
  <c r="E125" i="31" s="1"/>
  <c r="C139" i="31"/>
  <c r="E139" i="31" s="1"/>
  <c r="C118" i="31"/>
  <c r="E118" i="31" s="1"/>
  <c r="C119" i="31"/>
  <c r="E119" i="31" s="1"/>
  <c r="C70" i="31"/>
  <c r="E70" i="31" s="1"/>
  <c r="C72" i="31"/>
  <c r="E72" i="31" s="1"/>
  <c r="C39" i="31"/>
  <c r="E39" i="31" s="1"/>
  <c r="C114" i="31"/>
  <c r="E114" i="31" s="1"/>
  <c r="C138" i="31"/>
  <c r="E138" i="31" s="1"/>
  <c r="C131" i="31"/>
  <c r="E131" i="31" s="1"/>
  <c r="C103" i="31"/>
  <c r="E103" i="31" s="1"/>
  <c r="C76" i="31"/>
  <c r="E76" i="31" s="1"/>
  <c r="C115" i="31"/>
  <c r="E115" i="31" s="1"/>
  <c r="C113" i="31"/>
  <c r="E113" i="31" s="1"/>
  <c r="C49" i="31"/>
  <c r="E49" i="31" s="1"/>
  <c r="C117" i="31"/>
  <c r="E117" i="31" s="1"/>
  <c r="C75" i="31"/>
  <c r="E75" i="31" s="1"/>
  <c r="C46" i="31"/>
  <c r="E46" i="31" s="1"/>
  <c r="C42" i="31"/>
  <c r="E42" i="31" s="1"/>
  <c r="C37" i="31"/>
  <c r="E37" i="31" s="1"/>
  <c r="C64" i="31"/>
  <c r="E64" i="31" s="1"/>
  <c r="C126" i="31"/>
  <c r="E126" i="31" s="1"/>
  <c r="C122" i="31"/>
  <c r="E122" i="31" s="1"/>
  <c r="C43" i="31"/>
  <c r="E43" i="31" s="1"/>
  <c r="C48" i="31"/>
  <c r="E48" i="31" s="1"/>
  <c r="C90" i="31"/>
  <c r="E90" i="31" s="1"/>
  <c r="C74" i="31"/>
  <c r="E74" i="31" s="1"/>
  <c r="C133" i="31"/>
  <c r="E133" i="31" s="1"/>
  <c r="C88" i="31"/>
  <c r="E88" i="31" s="1"/>
  <c r="C120" i="31"/>
  <c r="E120" i="31" s="1"/>
  <c r="C34" i="31"/>
  <c r="E34" i="31" s="1"/>
  <c r="C54" i="31"/>
  <c r="E54" i="31" s="1"/>
  <c r="C36" i="31"/>
  <c r="E36" i="31" s="1"/>
  <c r="C87" i="31"/>
  <c r="E87" i="31" s="1"/>
  <c r="C93" i="31"/>
  <c r="E93" i="31" s="1"/>
  <c r="C121" i="31"/>
  <c r="E121" i="31" s="1"/>
  <c r="C83" i="31"/>
  <c r="E83" i="31" s="1"/>
  <c r="C100" i="31"/>
  <c r="E100" i="31" s="1"/>
  <c r="C85" i="31"/>
  <c r="E85" i="31" s="1"/>
  <c r="C65" i="31"/>
  <c r="E65" i="31" s="1"/>
  <c r="C51" i="31"/>
  <c r="E51" i="31" s="1"/>
  <c r="C61" i="31"/>
  <c r="E61" i="31" s="1"/>
  <c r="C109" i="31"/>
  <c r="E109" i="31" s="1"/>
  <c r="C35" i="31"/>
  <c r="E35" i="31" s="1"/>
  <c r="C99" i="31"/>
  <c r="E99" i="31" s="1"/>
  <c r="C69" i="31"/>
  <c r="E69" i="31" s="1"/>
  <c r="C73" i="31"/>
  <c r="E73" i="31" s="1"/>
  <c r="C137" i="31"/>
  <c r="E137" i="31" s="1"/>
  <c r="C52" i="31"/>
  <c r="E52" i="31" s="1"/>
  <c r="C60" i="31"/>
  <c r="E60" i="31" s="1"/>
  <c r="C45" i="31"/>
  <c r="E45" i="31" s="1"/>
  <c r="C112" i="31"/>
  <c r="E112" i="31" s="1"/>
  <c r="C136" i="31"/>
  <c r="E136" i="31" s="1"/>
  <c r="C91" i="31"/>
  <c r="E91" i="31" s="1"/>
  <c r="C71" i="31"/>
  <c r="E71" i="31" s="1"/>
  <c r="C55" i="31"/>
  <c r="E55" i="31" s="1"/>
  <c r="C79" i="31"/>
  <c r="E79" i="31" s="1"/>
  <c r="C97" i="31"/>
  <c r="E97" i="31" s="1"/>
  <c r="C106" i="31"/>
  <c r="E106" i="31" s="1"/>
  <c r="C63" i="31"/>
  <c r="E63" i="31" s="1"/>
  <c r="C102" i="31"/>
  <c r="E102" i="31" s="1"/>
  <c r="C123" i="31"/>
  <c r="E123" i="31" s="1"/>
  <c r="C31" i="31"/>
  <c r="C29" i="31"/>
  <c r="C21" i="31"/>
  <c r="E21" i="31" s="1"/>
  <c r="C25" i="31"/>
  <c r="C30" i="31"/>
  <c r="C22" i="31"/>
  <c r="E22" i="31" s="1"/>
  <c r="C24" i="31"/>
  <c r="E24" i="31" s="1"/>
  <c r="C27" i="31"/>
  <c r="C23" i="31"/>
  <c r="E23" i="31" s="1"/>
  <c r="C26" i="31"/>
  <c r="C28" i="31"/>
  <c r="E26" i="31" l="1"/>
  <c r="C14" i="31"/>
  <c r="E14" i="31" s="1"/>
  <c r="G14" i="31" s="1"/>
  <c r="E31" i="31"/>
  <c r="C19" i="31"/>
  <c r="E19" i="31" s="1"/>
  <c r="G19" i="31" s="1"/>
  <c r="E25" i="31"/>
  <c r="C13" i="31"/>
  <c r="E29" i="31"/>
  <c r="C17" i="31"/>
  <c r="E17" i="31" s="1"/>
  <c r="G17" i="31" s="1"/>
  <c r="E30" i="31"/>
  <c r="C18" i="31"/>
  <c r="E18" i="31" s="1"/>
  <c r="G18" i="31" s="1"/>
  <c r="E27" i="31"/>
  <c r="C15" i="31"/>
  <c r="E15" i="31" s="1"/>
  <c r="G15" i="31" s="1"/>
  <c r="E28" i="31"/>
  <c r="C16" i="31"/>
  <c r="E16" i="31" s="1"/>
  <c r="G16" i="31" s="1"/>
  <c r="G91" i="31"/>
  <c r="G61" i="31"/>
  <c r="G87" i="31"/>
  <c r="G120" i="31"/>
  <c r="G90" i="31"/>
  <c r="G126" i="31"/>
  <c r="G46" i="31"/>
  <c r="G113" i="31"/>
  <c r="G131" i="31"/>
  <c r="G72" i="31"/>
  <c r="G139" i="31"/>
  <c r="G108" i="31"/>
  <c r="G62" i="31"/>
  <c r="G41" i="31"/>
  <c r="G98" i="31"/>
  <c r="G22" i="31"/>
  <c r="G63" i="31"/>
  <c r="G55" i="31"/>
  <c r="G112" i="31"/>
  <c r="G137" i="31"/>
  <c r="G35" i="31"/>
  <c r="G65" i="31"/>
  <c r="G121" i="31"/>
  <c r="G54" i="31"/>
  <c r="G133" i="31"/>
  <c r="G43" i="31"/>
  <c r="G37" i="31"/>
  <c r="G117" i="31"/>
  <c r="G76" i="31"/>
  <c r="G114" i="31"/>
  <c r="G119" i="31"/>
  <c r="G40" i="31"/>
  <c r="G84" i="31"/>
  <c r="G96" i="31"/>
  <c r="G111" i="31"/>
  <c r="G130" i="31"/>
  <c r="G23" i="31"/>
  <c r="G106" i="31"/>
  <c r="G71" i="31"/>
  <c r="G45" i="31"/>
  <c r="G73" i="31"/>
  <c r="G109" i="31"/>
  <c r="G85" i="31"/>
  <c r="G93" i="31"/>
  <c r="G34" i="31"/>
  <c r="G74" i="31"/>
  <c r="G122" i="31"/>
  <c r="G42" i="31"/>
  <c r="G49" i="31"/>
  <c r="G103" i="31"/>
  <c r="G39" i="31"/>
  <c r="G118" i="31"/>
  <c r="G134" i="31"/>
  <c r="G58" i="31"/>
  <c r="G82" i="31"/>
  <c r="G95" i="31"/>
  <c r="G135" i="31"/>
  <c r="G123" i="31"/>
  <c r="G97" i="31"/>
  <c r="G60" i="31"/>
  <c r="G69" i="31"/>
  <c r="G100" i="31"/>
  <c r="G24" i="31"/>
  <c r="G21" i="31"/>
  <c r="G102" i="31"/>
  <c r="G79" i="31"/>
  <c r="G136" i="31"/>
  <c r="G52" i="31"/>
  <c r="G99" i="31"/>
  <c r="G51" i="31"/>
  <c r="G83" i="31"/>
  <c r="G36" i="31"/>
  <c r="G88" i="31"/>
  <c r="G48" i="31"/>
  <c r="G64" i="31"/>
  <c r="G75" i="31"/>
  <c r="G115" i="31"/>
  <c r="G138" i="31"/>
  <c r="G70" i="31"/>
  <c r="G125" i="31"/>
  <c r="G107" i="31"/>
  <c r="G110" i="31"/>
  <c r="G89" i="31"/>
  <c r="G127" i="31"/>
  <c r="G56" i="31"/>
  <c r="G80" i="31"/>
  <c r="G104" i="31"/>
  <c r="G128" i="31"/>
  <c r="C77" i="31"/>
  <c r="E77" i="31" s="1"/>
  <c r="L22" i="47"/>
  <c r="O22" i="47"/>
  <c r="M22" i="47"/>
  <c r="N22" i="47"/>
  <c r="K22" i="47"/>
  <c r="G22" i="47"/>
  <c r="J22" i="47"/>
  <c r="I22" i="47"/>
  <c r="F22" i="47"/>
  <c r="I17" i="47"/>
  <c r="M16" i="47"/>
  <c r="N15" i="47"/>
  <c r="H21" i="47"/>
  <c r="O14" i="47"/>
  <c r="L17" i="47"/>
  <c r="H20" i="47"/>
  <c r="J13" i="47"/>
  <c r="I13" i="47"/>
  <c r="N19" i="47"/>
  <c r="O15" i="47"/>
  <c r="G18" i="47"/>
  <c r="F14" i="47"/>
  <c r="H15" i="47"/>
  <c r="I14" i="47"/>
  <c r="F15" i="47"/>
  <c r="E21" i="47"/>
  <c r="O19" i="47"/>
  <c r="H17" i="47"/>
  <c r="F21" i="47"/>
  <c r="J16" i="47"/>
  <c r="M14" i="47"/>
  <c r="K20" i="47"/>
  <c r="O21" i="47"/>
  <c r="L13" i="47"/>
  <c r="K13" i="47"/>
  <c r="L15" i="47"/>
  <c r="I20" i="47"/>
  <c r="N21" i="47"/>
  <c r="H18" i="47"/>
  <c r="J20" i="47"/>
  <c r="I19" i="47"/>
  <c r="O17" i="47"/>
  <c r="H16" i="47"/>
  <c r="E17" i="47"/>
  <c r="I16" i="47"/>
  <c r="L19" i="47"/>
  <c r="L18" i="47"/>
  <c r="J17" i="47"/>
  <c r="J21" i="47"/>
  <c r="L16" i="47"/>
  <c r="M20" i="47"/>
  <c r="K14" i="47"/>
  <c r="M21" i="47"/>
  <c r="G20" i="47"/>
  <c r="H19" i="47"/>
  <c r="O13" i="47"/>
  <c r="N18" i="47"/>
  <c r="O20" i="47"/>
  <c r="N20" i="47"/>
  <c r="G21" i="47"/>
  <c r="G19" i="47"/>
  <c r="F13" i="47"/>
  <c r="K16" i="47"/>
  <c r="O18" i="47"/>
  <c r="G13" i="47"/>
  <c r="F20" i="47"/>
  <c r="L20" i="47"/>
  <c r="G14" i="47"/>
  <c r="K15" i="47"/>
  <c r="E19" i="47"/>
  <c r="H14" i="47"/>
  <c r="H13" i="47"/>
  <c r="N13" i="47"/>
  <c r="E13" i="47"/>
  <c r="M13" i="47"/>
  <c r="K21" i="47"/>
  <c r="G17" i="47"/>
  <c r="E15" i="47"/>
  <c r="K19" i="47"/>
  <c r="I18" i="47"/>
  <c r="I21" i="47"/>
  <c r="K18" i="47"/>
  <c r="N14" i="47"/>
  <c r="K17" i="47"/>
  <c r="I15" i="47"/>
  <c r="F17" i="47"/>
  <c r="L14" i="47"/>
  <c r="F16" i="47"/>
  <c r="F18" i="47"/>
  <c r="M18" i="47"/>
  <c r="J19" i="47"/>
  <c r="C32" i="31"/>
  <c r="C44" i="31"/>
  <c r="C59" i="31"/>
  <c r="E59" i="31" s="1"/>
  <c r="C81" i="31"/>
  <c r="C129" i="31"/>
  <c r="C105" i="31"/>
  <c r="C68" i="31"/>
  <c r="C92" i="31"/>
  <c r="C116" i="31"/>
  <c r="C20" i="31"/>
  <c r="C9" i="31" s="1"/>
  <c r="G9" i="31" s="1"/>
  <c r="G27" i="31" l="1"/>
  <c r="G30" i="31"/>
  <c r="E12" i="25"/>
  <c r="E13" i="31"/>
  <c r="M22" i="31"/>
  <c r="G29" i="31"/>
  <c r="G31" i="31"/>
  <c r="G28" i="31"/>
  <c r="G26" i="31"/>
  <c r="G25" i="31"/>
  <c r="G77" i="31"/>
  <c r="G59" i="31"/>
  <c r="M23" i="31"/>
  <c r="E13" i="25"/>
  <c r="E20" i="31"/>
  <c r="M29" i="31"/>
  <c r="E19" i="25"/>
  <c r="E92" i="31"/>
  <c r="E81" i="31"/>
  <c r="M28" i="31"/>
  <c r="E18" i="25"/>
  <c r="E16" i="25"/>
  <c r="E32" i="31"/>
  <c r="E14" i="25"/>
  <c r="M24" i="31"/>
  <c r="M26" i="31"/>
  <c r="E129" i="31"/>
  <c r="E15" i="25"/>
  <c r="E44" i="31"/>
  <c r="M25" i="31"/>
  <c r="M31" i="31"/>
  <c r="E21" i="25"/>
  <c r="E116" i="31"/>
  <c r="E105" i="31"/>
  <c r="E20" i="25"/>
  <c r="M30" i="31"/>
  <c r="M27" i="31"/>
  <c r="E68" i="31"/>
  <c r="E17" i="25"/>
  <c r="G16" i="25"/>
  <c r="M17" i="47"/>
  <c r="E22" i="47"/>
  <c r="D15" i="47"/>
  <c r="D14" i="47"/>
  <c r="D19" i="47"/>
  <c r="E18" i="47"/>
  <c r="E20" i="47"/>
  <c r="D21" i="47"/>
  <c r="D13" i="47"/>
  <c r="D17" i="47"/>
  <c r="G16" i="47"/>
  <c r="E9" i="31" l="1"/>
  <c r="Q22" i="31"/>
  <c r="P22" i="31"/>
  <c r="G13" i="31"/>
  <c r="I12" i="47" s="1" a="1"/>
  <c r="G12" i="25"/>
  <c r="Q31" i="31"/>
  <c r="P31" i="31"/>
  <c r="P26" i="31"/>
  <c r="Q26" i="31"/>
  <c r="G19" i="25"/>
  <c r="G92" i="31"/>
  <c r="G17" i="25"/>
  <c r="G68" i="31"/>
  <c r="G105" i="31"/>
  <c r="G20" i="25"/>
  <c r="P24" i="31"/>
  <c r="Q24" i="31"/>
  <c r="P27" i="31"/>
  <c r="Q27" i="31"/>
  <c r="G21" i="25"/>
  <c r="G116" i="31"/>
  <c r="Q28" i="31"/>
  <c r="P28" i="31"/>
  <c r="P29" i="31"/>
  <c r="Q29" i="31"/>
  <c r="Q23" i="31"/>
  <c r="P23" i="31"/>
  <c r="P25" i="31"/>
  <c r="Q25" i="31"/>
  <c r="Q30" i="31"/>
  <c r="P30" i="31"/>
  <c r="G15" i="25"/>
  <c r="G44" i="31"/>
  <c r="G129" i="31"/>
  <c r="G14" i="25"/>
  <c r="G32" i="31"/>
  <c r="G81" i="31"/>
  <c r="G18" i="25"/>
  <c r="G13" i="25"/>
  <c r="G20" i="31"/>
  <c r="I12" i="47" l="1"/>
  <c r="L12" i="47"/>
  <c r="J12" i="47"/>
  <c r="O12" i="47"/>
  <c r="M12" i="47"/>
  <c r="N12" i="47"/>
  <c r="K12" i="47"/>
  <c r="C15" i="47"/>
  <c r="C16" i="47"/>
  <c r="C17" i="47"/>
  <c r="C14" i="47"/>
  <c r="C13" i="47"/>
  <c r="C21" i="47"/>
  <c r="C22" i="47"/>
  <c r="C18" i="47"/>
  <c r="C20" i="47"/>
  <c r="C19" i="47"/>
  <c r="F147" i="31" l="1"/>
  <c r="F223" i="31"/>
  <c r="F217" i="31"/>
  <c r="F161" i="31"/>
  <c r="F240" i="31"/>
  <c r="F245" i="31"/>
  <c r="F158" i="31"/>
  <c r="F253" i="31"/>
  <c r="F242" i="31"/>
  <c r="F157" i="31"/>
  <c r="F183" i="31"/>
  <c r="F205" i="31"/>
  <c r="F228" i="31"/>
  <c r="F213" i="31"/>
  <c r="F219" i="31"/>
  <c r="F146" i="31"/>
  <c r="F177" i="31"/>
  <c r="F221" i="31"/>
  <c r="F190" i="31"/>
  <c r="F249" i="31"/>
  <c r="F168" i="31"/>
  <c r="F206" i="31"/>
  <c r="F207" i="31"/>
  <c r="F196" i="31"/>
  <c r="F195" i="31"/>
  <c r="F202" i="31"/>
  <c r="F144" i="31"/>
  <c r="F181" i="31"/>
  <c r="F142" i="31"/>
  <c r="F176" i="31"/>
  <c r="F257" i="31"/>
  <c r="F255" i="31"/>
  <c r="F140" i="31"/>
  <c r="F234" i="31"/>
  <c r="F250" i="31"/>
  <c r="F185" i="31"/>
  <c r="F178" i="31"/>
  <c r="F246" i="31"/>
  <c r="F214" i="31"/>
  <c r="F200" i="31"/>
  <c r="F143" i="31"/>
  <c r="F231" i="31"/>
  <c r="F171" i="31"/>
  <c r="F159" i="31"/>
  <c r="F186" i="31"/>
  <c r="F191" i="31"/>
  <c r="F199" i="31"/>
  <c r="F179" i="31"/>
  <c r="F180" i="31"/>
  <c r="F254" i="31"/>
  <c r="F152" i="31"/>
  <c r="F172" i="31"/>
  <c r="F252" i="31"/>
  <c r="F259" i="31"/>
  <c r="F203" i="31"/>
  <c r="F189" i="31"/>
  <c r="F248" i="31"/>
  <c r="F145" i="31"/>
  <c r="F192" i="31"/>
  <c r="F193" i="31"/>
  <c r="F149" i="31"/>
  <c r="F153" i="31"/>
  <c r="F210" i="31"/>
  <c r="F188" i="31"/>
  <c r="F197" i="31"/>
  <c r="F244" i="31"/>
  <c r="F225" i="31"/>
  <c r="F251" i="31"/>
  <c r="F226" i="31"/>
  <c r="F155" i="31"/>
  <c r="F173" i="31"/>
  <c r="F163" i="31"/>
  <c r="F209" i="31"/>
  <c r="F187" i="31"/>
  <c r="F258" i="31"/>
  <c r="F216" i="31"/>
  <c r="F243" i="31"/>
  <c r="F148" i="31"/>
  <c r="F154" i="31"/>
  <c r="F150" i="31"/>
  <c r="F141" i="31"/>
  <c r="F194" i="31"/>
  <c r="F233" i="31"/>
  <c r="F230" i="31"/>
  <c r="F166" i="31"/>
  <c r="F211" i="31"/>
  <c r="F229" i="31"/>
  <c r="F222" i="31"/>
  <c r="F224" i="31"/>
  <c r="F165" i="31"/>
  <c r="F162" i="31"/>
  <c r="F164" i="31"/>
  <c r="F235" i="31"/>
  <c r="F175" i="31"/>
  <c r="F182" i="31"/>
  <c r="F160" i="31"/>
  <c r="F247" i="31"/>
  <c r="F232" i="31"/>
  <c r="F236" i="31"/>
  <c r="F201" i="31"/>
  <c r="F170" i="31"/>
  <c r="F220" i="31"/>
  <c r="F241" i="31"/>
  <c r="F208" i="31"/>
  <c r="F212" i="31"/>
  <c r="F156" i="31"/>
  <c r="F256" i="31"/>
  <c r="F218" i="31"/>
  <c r="F169" i="31"/>
  <c r="F167" i="31"/>
  <c r="F238" i="31"/>
  <c r="F151" i="31"/>
  <c r="F237" i="31"/>
  <c r="F239" i="31"/>
  <c r="F215" i="31"/>
  <c r="F204" i="31"/>
  <c r="F227" i="31"/>
  <c r="F184" i="31"/>
  <c r="F174" i="31"/>
  <c r="F198" i="31"/>
  <c r="O32" i="31" l="1"/>
  <c r="R32" i="31" s="1"/>
  <c r="G22" i="25"/>
  <c r="K184" i="31"/>
  <c r="D184" i="31"/>
  <c r="D215" i="31"/>
  <c r="K215" i="31"/>
  <c r="K169" i="31"/>
  <c r="D169" i="31"/>
  <c r="K156" i="31"/>
  <c r="D156" i="31"/>
  <c r="D220" i="31"/>
  <c r="K220" i="31"/>
  <c r="K232" i="31"/>
  <c r="D232" i="31"/>
  <c r="D163" i="31"/>
  <c r="K163" i="31"/>
  <c r="K193" i="31"/>
  <c r="D193" i="31"/>
  <c r="D189" i="31"/>
  <c r="K189" i="31"/>
  <c r="K172" i="31"/>
  <c r="D172" i="31"/>
  <c r="D199" i="31"/>
  <c r="K199" i="31"/>
  <c r="D186" i="31"/>
  <c r="K186" i="31"/>
  <c r="K234" i="31"/>
  <c r="D234" i="31"/>
  <c r="K195" i="31"/>
  <c r="D195" i="31"/>
  <c r="D207" i="31"/>
  <c r="K207" i="31"/>
  <c r="K221" i="31"/>
  <c r="D221" i="31"/>
  <c r="K228" i="31"/>
  <c r="D228" i="31"/>
  <c r="K245" i="31"/>
  <c r="D245" i="31"/>
  <c r="D240" i="31"/>
  <c r="K240" i="31"/>
  <c r="K223" i="31"/>
  <c r="D223" i="31"/>
  <c r="D174" i="31"/>
  <c r="K174" i="31"/>
  <c r="D227" i="31"/>
  <c r="K227" i="31"/>
  <c r="K256" i="31"/>
  <c r="D256" i="31"/>
  <c r="D201" i="31"/>
  <c r="K201" i="31"/>
  <c r="D160" i="31"/>
  <c r="K160" i="31"/>
  <c r="K235" i="31"/>
  <c r="D235" i="31"/>
  <c r="D162" i="31"/>
  <c r="K162" i="31"/>
  <c r="K229" i="31"/>
  <c r="D229" i="31"/>
  <c r="D230" i="31"/>
  <c r="K230" i="31"/>
  <c r="K150" i="31"/>
  <c r="D150" i="31"/>
  <c r="D216" i="31"/>
  <c r="K216" i="31"/>
  <c r="K226" i="31"/>
  <c r="D226" i="31"/>
  <c r="D203" i="31"/>
  <c r="K203" i="31"/>
  <c r="K179" i="31"/>
  <c r="D179" i="31"/>
  <c r="D231" i="31"/>
  <c r="K231" i="31"/>
  <c r="O38" i="31"/>
  <c r="K200" i="31"/>
  <c r="D200" i="31"/>
  <c r="D246" i="31"/>
  <c r="K246" i="31"/>
  <c r="D250" i="31"/>
  <c r="K250" i="31"/>
  <c r="D140" i="31"/>
  <c r="K140" i="31"/>
  <c r="O33" i="31"/>
  <c r="F7" i="31"/>
  <c r="F10" i="31"/>
  <c r="D257" i="31"/>
  <c r="K257" i="31"/>
  <c r="K142" i="31"/>
  <c r="D142" i="31"/>
  <c r="D144" i="31"/>
  <c r="K144" i="31"/>
  <c r="K202" i="31"/>
  <c r="D202" i="31"/>
  <c r="K249" i="31"/>
  <c r="D249" i="31"/>
  <c r="D219" i="31"/>
  <c r="K219" i="31"/>
  <c r="K183" i="31"/>
  <c r="D183" i="31"/>
  <c r="K242" i="31"/>
  <c r="D242" i="31"/>
  <c r="D253" i="31"/>
  <c r="K253" i="31"/>
  <c r="K217" i="31"/>
  <c r="D217" i="31"/>
  <c r="K147" i="31"/>
  <c r="D147" i="31"/>
  <c r="K237" i="31"/>
  <c r="D237" i="31"/>
  <c r="D164" i="31"/>
  <c r="O35" i="31"/>
  <c r="K164" i="31"/>
  <c r="D211" i="31"/>
  <c r="K211" i="31"/>
  <c r="D187" i="31"/>
  <c r="K187" i="31"/>
  <c r="K239" i="31"/>
  <c r="D239" i="31"/>
  <c r="K167" i="31"/>
  <c r="D167" i="31"/>
  <c r="D212" i="31"/>
  <c r="O39" i="31"/>
  <c r="K212" i="31"/>
  <c r="D247" i="31"/>
  <c r="K247" i="31"/>
  <c r="K182" i="31"/>
  <c r="D182" i="31"/>
  <c r="D224" i="31"/>
  <c r="O40" i="31"/>
  <c r="K224" i="31"/>
  <c r="D166" i="31"/>
  <c r="K166" i="31"/>
  <c r="D194" i="31"/>
  <c r="K194" i="31"/>
  <c r="K209" i="31"/>
  <c r="D209" i="31"/>
  <c r="D173" i="31"/>
  <c r="K173" i="31"/>
  <c r="K225" i="31"/>
  <c r="D225" i="31"/>
  <c r="K244" i="31"/>
  <c r="D244" i="31"/>
  <c r="D188" i="31"/>
  <c r="K188" i="31"/>
  <c r="O37" i="31"/>
  <c r="D153" i="31"/>
  <c r="K153" i="31"/>
  <c r="K149" i="31"/>
  <c r="D149" i="31"/>
  <c r="D192" i="31"/>
  <c r="K192" i="31"/>
  <c r="K248" i="31"/>
  <c r="D248" i="31"/>
  <c r="D252" i="31"/>
  <c r="K252" i="31"/>
  <c r="K254" i="31"/>
  <c r="D254" i="31"/>
  <c r="D191" i="31"/>
  <c r="K191" i="31"/>
  <c r="D159" i="31"/>
  <c r="K159" i="31"/>
  <c r="D178" i="31"/>
  <c r="K178" i="31"/>
  <c r="D196" i="31"/>
  <c r="K196" i="31"/>
  <c r="D206" i="31"/>
  <c r="K206" i="31"/>
  <c r="D177" i="31"/>
  <c r="K177" i="31"/>
  <c r="D146" i="31"/>
  <c r="K146" i="31"/>
  <c r="D205" i="31"/>
  <c r="K205" i="31"/>
  <c r="K157" i="31"/>
  <c r="D157" i="31"/>
  <c r="K158" i="31"/>
  <c r="D158" i="31"/>
  <c r="K161" i="31"/>
  <c r="D161" i="31"/>
  <c r="D198" i="31"/>
  <c r="K198" i="31"/>
  <c r="D238" i="31"/>
  <c r="K238" i="31"/>
  <c r="D208" i="31"/>
  <c r="K208" i="31"/>
  <c r="K165" i="31"/>
  <c r="D165" i="31"/>
  <c r="D141" i="31"/>
  <c r="K141" i="31"/>
  <c r="K148" i="31"/>
  <c r="D148" i="31"/>
  <c r="K197" i="31"/>
  <c r="D197" i="31"/>
  <c r="D210" i="31"/>
  <c r="K210" i="31"/>
  <c r="K145" i="31"/>
  <c r="D145" i="31"/>
  <c r="K204" i="31"/>
  <c r="D204" i="31"/>
  <c r="D151" i="31"/>
  <c r="K151" i="31"/>
  <c r="K218" i="31"/>
  <c r="D218" i="31"/>
  <c r="D241" i="31"/>
  <c r="K241" i="31"/>
  <c r="K170" i="31"/>
  <c r="D170" i="31"/>
  <c r="O41" i="31"/>
  <c r="K236" i="31"/>
  <c r="D236" i="31"/>
  <c r="D175" i="31"/>
  <c r="K175" i="31"/>
  <c r="D222" i="31"/>
  <c r="K222" i="31"/>
  <c r="D233" i="31"/>
  <c r="K233" i="31"/>
  <c r="K154" i="31"/>
  <c r="D154" i="31"/>
  <c r="K243" i="31"/>
  <c r="D243" i="31"/>
  <c r="D258" i="31"/>
  <c r="K258" i="31"/>
  <c r="D155" i="31"/>
  <c r="K155" i="31"/>
  <c r="D251" i="31"/>
  <c r="K251" i="31"/>
  <c r="K259" i="31"/>
  <c r="D259" i="31"/>
  <c r="F264" i="31"/>
  <c r="F260" i="31"/>
  <c r="F262" i="31"/>
  <c r="F265" i="31"/>
  <c r="F263" i="31"/>
  <c r="F261" i="31"/>
  <c r="O34" i="31"/>
  <c r="D152" i="31"/>
  <c r="K152" i="31"/>
  <c r="D180" i="31"/>
  <c r="K180" i="31"/>
  <c r="D171" i="31"/>
  <c r="K171" i="31"/>
  <c r="K143" i="31"/>
  <c r="D143" i="31"/>
  <c r="K214" i="31"/>
  <c r="D214" i="31"/>
  <c r="K185" i="31"/>
  <c r="D185" i="31"/>
  <c r="K255" i="31"/>
  <c r="D255" i="31"/>
  <c r="K176" i="31"/>
  <c r="O36" i="31"/>
  <c r="D176" i="31"/>
  <c r="D181" i="31"/>
  <c r="K181" i="31"/>
  <c r="D168" i="31"/>
  <c r="K168" i="31"/>
  <c r="K190" i="31"/>
  <c r="D190" i="31"/>
  <c r="D213" i="31"/>
  <c r="K213" i="31"/>
  <c r="O42" i="31" l="1"/>
  <c r="N40" i="31"/>
  <c r="G261" i="31"/>
  <c r="E261" i="31"/>
  <c r="K261" i="31"/>
  <c r="D261" i="31"/>
  <c r="K260" i="31"/>
  <c r="E260" i="31"/>
  <c r="G260" i="31"/>
  <c r="D260" i="31"/>
  <c r="N42" i="31"/>
  <c r="N33" i="31"/>
  <c r="D7" i="31"/>
  <c r="C48" i="25" s="1"/>
  <c r="D10" i="31"/>
  <c r="C45" i="25" s="1"/>
  <c r="N38" i="31"/>
  <c r="G263" i="31"/>
  <c r="E263" i="31"/>
  <c r="D263" i="31"/>
  <c r="K263" i="31"/>
  <c r="E264" i="31"/>
  <c r="K264" i="31"/>
  <c r="D264" i="31"/>
  <c r="G264" i="31"/>
  <c r="N41" i="31"/>
  <c r="N35" i="31"/>
  <c r="G262" i="31"/>
  <c r="E262" i="31"/>
  <c r="D262" i="31"/>
  <c r="K262" i="31"/>
  <c r="N36" i="31"/>
  <c r="N34" i="31"/>
  <c r="K265" i="31"/>
  <c r="E265" i="31"/>
  <c r="G265" i="31"/>
  <c r="D265" i="31"/>
  <c r="N37" i="31"/>
  <c r="N39" i="31"/>
  <c r="R39" i="31" l="1"/>
  <c r="R35" i="31"/>
  <c r="R37" i="31"/>
  <c r="R41" i="31"/>
  <c r="R40" i="31"/>
  <c r="R34" i="31"/>
  <c r="R33" i="31"/>
  <c r="R36" i="31"/>
  <c r="R38" i="31"/>
  <c r="R42" i="31"/>
  <c r="G33" i="25"/>
  <c r="K6" i="31"/>
  <c r="B5" i="31" s="1"/>
  <c r="N43" i="31"/>
  <c r="C250" i="31" l="1"/>
  <c r="C186" i="31"/>
  <c r="E186" i="31" s="1"/>
  <c r="C185" i="31"/>
  <c r="E185" i="31" s="1"/>
  <c r="C219" i="31"/>
  <c r="E219" i="31" s="1"/>
  <c r="C143" i="31"/>
  <c r="E143" i="31" s="1"/>
  <c r="C243" i="31"/>
  <c r="E243" i="31" s="1"/>
  <c r="C163" i="31"/>
  <c r="E163" i="31" s="1"/>
  <c r="C233" i="31"/>
  <c r="E233" i="31" s="1"/>
  <c r="C170" i="31"/>
  <c r="E170" i="31" s="1"/>
  <c r="C228" i="31"/>
  <c r="E228" i="31" s="1"/>
  <c r="C203" i="31"/>
  <c r="E203" i="31" s="1"/>
  <c r="C191" i="31"/>
  <c r="E191" i="31" s="1"/>
  <c r="C253" i="31"/>
  <c r="C171" i="31"/>
  <c r="E171" i="31" s="1"/>
  <c r="C153" i="31"/>
  <c r="E153" i="31" s="1"/>
  <c r="C252" i="31"/>
  <c r="C249" i="31"/>
  <c r="C217" i="31"/>
  <c r="E217" i="31" s="1"/>
  <c r="C231" i="31"/>
  <c r="E231" i="31" s="1"/>
  <c r="C227" i="31"/>
  <c r="E227" i="31" s="1"/>
  <c r="C196" i="31"/>
  <c r="E196" i="31" s="1"/>
  <c r="C257" i="31"/>
  <c r="E257" i="31" s="1"/>
  <c r="C232" i="31"/>
  <c r="E232" i="31" s="1"/>
  <c r="C175" i="31"/>
  <c r="E175" i="31" s="1"/>
  <c r="C209" i="31"/>
  <c r="E209" i="31" s="1"/>
  <c r="C144" i="31"/>
  <c r="E144" i="31" s="1"/>
  <c r="C150" i="31"/>
  <c r="E150" i="31" s="1"/>
  <c r="C157" i="31"/>
  <c r="E157" i="31" s="1"/>
  <c r="C162" i="31"/>
  <c r="E162" i="31" s="1"/>
  <c r="C247" i="31"/>
  <c r="E247" i="31" s="1"/>
  <c r="C194" i="31"/>
  <c r="E194" i="31" s="1"/>
  <c r="C235" i="31"/>
  <c r="E235" i="31" s="1"/>
  <c r="C167" i="31"/>
  <c r="E167" i="31" s="1"/>
  <c r="C151" i="31"/>
  <c r="E151" i="31" s="1"/>
  <c r="C230" i="31"/>
  <c r="E230" i="31" s="1"/>
  <c r="C259" i="31"/>
  <c r="E259" i="31" s="1"/>
  <c r="C218" i="31"/>
  <c r="E218" i="31" s="1"/>
  <c r="C154" i="31"/>
  <c r="E154" i="31" s="1"/>
  <c r="C160" i="31"/>
  <c r="E160" i="31" s="1"/>
  <c r="C184" i="31"/>
  <c r="E184" i="31" s="1"/>
  <c r="C244" i="31"/>
  <c r="E244" i="31" s="1"/>
  <c r="C195" i="31"/>
  <c r="E195" i="31" s="1"/>
  <c r="C251" i="31"/>
  <c r="C256" i="31"/>
  <c r="E256" i="31" s="1"/>
  <c r="C245" i="31"/>
  <c r="E245" i="31" s="1"/>
  <c r="C201" i="31"/>
  <c r="E201" i="31" s="1"/>
  <c r="C254" i="31"/>
  <c r="E254" i="31" s="1"/>
  <c r="C206" i="31"/>
  <c r="E206" i="31" s="1"/>
  <c r="C221" i="31"/>
  <c r="E221" i="31" s="1"/>
  <c r="C222" i="31"/>
  <c r="E222" i="31" s="1"/>
  <c r="C213" i="31"/>
  <c r="E213" i="31" s="1"/>
  <c r="C192" i="31"/>
  <c r="E192" i="31" s="1"/>
  <c r="C204" i="31"/>
  <c r="E204" i="31" s="1"/>
  <c r="C181" i="31"/>
  <c r="E181" i="31" s="1"/>
  <c r="C156" i="31"/>
  <c r="E156" i="31" s="1"/>
  <c r="C147" i="31"/>
  <c r="E147" i="31" s="1"/>
  <c r="C141" i="31"/>
  <c r="E141" i="31" s="1"/>
  <c r="C142" i="31"/>
  <c r="E142" i="31" s="1"/>
  <c r="C180" i="31"/>
  <c r="E180" i="31" s="1"/>
  <c r="C178" i="31"/>
  <c r="E178" i="31" s="1"/>
  <c r="C193" i="31"/>
  <c r="E193" i="31" s="1"/>
  <c r="C234" i="31"/>
  <c r="E234" i="31" s="1"/>
  <c r="C182" i="31"/>
  <c r="E182" i="31" s="1"/>
  <c r="C168" i="31"/>
  <c r="E168" i="31" s="1"/>
  <c r="C198" i="31"/>
  <c r="E198" i="31" s="1"/>
  <c r="C179" i="31"/>
  <c r="E179" i="31" s="1"/>
  <c r="C225" i="31"/>
  <c r="E225" i="31" s="1"/>
  <c r="C246" i="31"/>
  <c r="E246" i="31" s="1"/>
  <c r="C240" i="31"/>
  <c r="E240" i="31" s="1"/>
  <c r="C199" i="31"/>
  <c r="E199" i="31" s="1"/>
  <c r="C165" i="31"/>
  <c r="E165" i="31" s="1"/>
  <c r="C255" i="31"/>
  <c r="E255" i="31" s="1"/>
  <c r="C155" i="31"/>
  <c r="E155" i="31" s="1"/>
  <c r="C158" i="31"/>
  <c r="E158" i="31" s="1"/>
  <c r="C241" i="31"/>
  <c r="E241" i="31" s="1"/>
  <c r="C258" i="31"/>
  <c r="E258" i="31" s="1"/>
  <c r="C226" i="31"/>
  <c r="E226" i="31" s="1"/>
  <c r="C242" i="31"/>
  <c r="E242" i="31" s="1"/>
  <c r="C146" i="31"/>
  <c r="E146" i="31" s="1"/>
  <c r="C239" i="31"/>
  <c r="E239" i="31" s="1"/>
  <c r="C197" i="31"/>
  <c r="E197" i="31" s="1"/>
  <c r="C210" i="31"/>
  <c r="E210" i="31" s="1"/>
  <c r="C220" i="31"/>
  <c r="E220" i="31" s="1"/>
  <c r="C161" i="31"/>
  <c r="E161" i="31" s="1"/>
  <c r="C169" i="31"/>
  <c r="E169" i="31" s="1"/>
  <c r="C189" i="31"/>
  <c r="E189" i="31" s="1"/>
  <c r="C148" i="31"/>
  <c r="E148" i="31" s="1"/>
  <c r="C172" i="31"/>
  <c r="E172" i="31" s="1"/>
  <c r="C214" i="31"/>
  <c r="E214" i="31" s="1"/>
  <c r="C187" i="31"/>
  <c r="E187" i="31" s="1"/>
  <c r="C238" i="31"/>
  <c r="E238" i="31" s="1"/>
  <c r="C237" i="31"/>
  <c r="E237" i="31" s="1"/>
  <c r="C149" i="31"/>
  <c r="E149" i="31" s="1"/>
  <c r="C205" i="31"/>
  <c r="E205" i="31" s="1"/>
  <c r="C216" i="31"/>
  <c r="E216" i="31" s="1"/>
  <c r="C190" i="31"/>
  <c r="E190" i="31" s="1"/>
  <c r="C215" i="31"/>
  <c r="E215" i="31" s="1"/>
  <c r="C223" i="31"/>
  <c r="E223" i="31" s="1"/>
  <c r="C145" i="31"/>
  <c r="E145" i="31" s="1"/>
  <c r="C208" i="31"/>
  <c r="E208" i="31" s="1"/>
  <c r="C159" i="31"/>
  <c r="E159" i="31" s="1"/>
  <c r="C229" i="31"/>
  <c r="E229" i="31" s="1"/>
  <c r="C174" i="31"/>
  <c r="E174" i="31" s="1"/>
  <c r="C166" i="31"/>
  <c r="E166" i="31" s="1"/>
  <c r="C211" i="31"/>
  <c r="E211" i="31" s="1"/>
  <c r="C207" i="31"/>
  <c r="E207" i="31" s="1"/>
  <c r="C202" i="31"/>
  <c r="E202" i="31" s="1"/>
  <c r="C173" i="31"/>
  <c r="E173" i="31" s="1"/>
  <c r="C177" i="31"/>
  <c r="E177" i="31" s="1"/>
  <c r="C183" i="31"/>
  <c r="E183" i="31" s="1"/>
  <c r="E249" i="31" l="1"/>
  <c r="C261" i="31"/>
  <c r="E253" i="31"/>
  <c r="C265" i="31"/>
  <c r="E250" i="31"/>
  <c r="C262" i="31"/>
  <c r="E252" i="31"/>
  <c r="C264" i="31"/>
  <c r="E251" i="31"/>
  <c r="C263" i="31"/>
  <c r="G207" i="31"/>
  <c r="G202" i="31"/>
  <c r="G166" i="31"/>
  <c r="G174" i="31"/>
  <c r="G229" i="31"/>
  <c r="G145" i="31"/>
  <c r="G215" i="31"/>
  <c r="G238" i="31"/>
  <c r="G214" i="31"/>
  <c r="G197" i="31"/>
  <c r="G226" i="31"/>
  <c r="G155" i="31"/>
  <c r="G255" i="31"/>
  <c r="G199" i="31"/>
  <c r="G142" i="31"/>
  <c r="G147" i="31"/>
  <c r="G204" i="31"/>
  <c r="G213" i="31"/>
  <c r="G218" i="31"/>
  <c r="G235" i="31"/>
  <c r="G162" i="31"/>
  <c r="G144" i="31"/>
  <c r="G175" i="31"/>
  <c r="G196" i="31"/>
  <c r="G252" i="31"/>
  <c r="G186" i="31"/>
  <c r="G205" i="31"/>
  <c r="G187" i="31"/>
  <c r="G239" i="31"/>
  <c r="G242" i="31"/>
  <c r="G158" i="31"/>
  <c r="G225" i="31"/>
  <c r="G180" i="31"/>
  <c r="G156" i="31"/>
  <c r="G181" i="31"/>
  <c r="G222" i="31"/>
  <c r="G221" i="31"/>
  <c r="G259" i="31"/>
  <c r="G167" i="31"/>
  <c r="G247" i="31"/>
  <c r="G150" i="31"/>
  <c r="G257" i="31"/>
  <c r="G231" i="31"/>
  <c r="G217" i="31"/>
  <c r="G171" i="31"/>
  <c r="G203" i="31"/>
  <c r="G170" i="31"/>
  <c r="G163" i="31"/>
  <c r="G219" i="31"/>
  <c r="G216" i="31"/>
  <c r="G183" i="31"/>
  <c r="G177" i="31"/>
  <c r="G173" i="31"/>
  <c r="G237" i="31"/>
  <c r="G172" i="31"/>
  <c r="G189" i="31"/>
  <c r="G169" i="31"/>
  <c r="G220" i="31"/>
  <c r="G240" i="31"/>
  <c r="G198" i="31"/>
  <c r="G182" i="31"/>
  <c r="G193" i="31"/>
  <c r="G141" i="31"/>
  <c r="G192" i="31"/>
  <c r="G201" i="31"/>
  <c r="G244" i="31"/>
  <c r="G160" i="31"/>
  <c r="G154" i="31"/>
  <c r="G151" i="31"/>
  <c r="G194" i="31"/>
  <c r="G209" i="31"/>
  <c r="G153" i="31"/>
  <c r="G191" i="31"/>
  <c r="G228" i="31"/>
  <c r="G143" i="31"/>
  <c r="G185" i="31"/>
  <c r="G211" i="31"/>
  <c r="G159" i="31"/>
  <c r="G208" i="31"/>
  <c r="G223" i="31"/>
  <c r="G190" i="31"/>
  <c r="G149" i="31"/>
  <c r="G148" i="31"/>
  <c r="G161" i="31"/>
  <c r="G210" i="31"/>
  <c r="G146" i="31"/>
  <c r="G258" i="31"/>
  <c r="G241" i="31"/>
  <c r="G165" i="31"/>
  <c r="G246" i="31"/>
  <c r="G179" i="31"/>
  <c r="G168" i="31"/>
  <c r="G234" i="31"/>
  <c r="G178" i="31"/>
  <c r="G206" i="31"/>
  <c r="G254" i="31"/>
  <c r="G245" i="31"/>
  <c r="G256" i="31"/>
  <c r="G195" i="31"/>
  <c r="G184" i="31"/>
  <c r="G230" i="31"/>
  <c r="G157" i="31"/>
  <c r="G232" i="31"/>
  <c r="G227" i="31"/>
  <c r="G233" i="31"/>
  <c r="G243" i="31"/>
  <c r="C152" i="31"/>
  <c r="C176" i="31"/>
  <c r="C248" i="31"/>
  <c r="C236" i="31"/>
  <c r="C140" i="31"/>
  <c r="C164" i="31"/>
  <c r="C200" i="31"/>
  <c r="C224" i="31"/>
  <c r="C212" i="31"/>
  <c r="C188" i="31"/>
  <c r="G249" i="31" l="1"/>
  <c r="G253" i="31"/>
  <c r="G250" i="31"/>
  <c r="G251" i="31"/>
  <c r="E22" i="25"/>
  <c r="M32" i="31"/>
  <c r="C260" i="31"/>
  <c r="E33" i="25" s="1"/>
  <c r="O24" i="47"/>
  <c r="J25" i="47"/>
  <c r="O25" i="47"/>
  <c r="G25" i="47"/>
  <c r="H28" i="47"/>
  <c r="E26" i="47"/>
  <c r="N24" i="47"/>
  <c r="M24" i="47"/>
  <c r="L27" i="47"/>
  <c r="I24" i="47"/>
  <c r="I27" i="47"/>
  <c r="E25" i="47"/>
  <c r="I25" i="47"/>
  <c r="F27" i="47"/>
  <c r="N25" i="47"/>
  <c r="O26" i="47"/>
  <c r="L28" i="47"/>
  <c r="O27" i="47"/>
  <c r="N26" i="47"/>
  <c r="G23" i="47"/>
  <c r="G27" i="47"/>
  <c r="H26" i="47"/>
  <c r="M27" i="47"/>
  <c r="K29" i="47"/>
  <c r="O31" i="47"/>
  <c r="N29" i="47"/>
  <c r="H29" i="47"/>
  <c r="F31" i="47"/>
  <c r="I32" i="47"/>
  <c r="J30" i="47"/>
  <c r="N30" i="47"/>
  <c r="O29" i="47"/>
  <c r="G29" i="47"/>
  <c r="H31" i="47"/>
  <c r="M25" i="47"/>
  <c r="N28" i="47"/>
  <c r="E23" i="47"/>
  <c r="M23" i="47"/>
  <c r="I23" i="47"/>
  <c r="N23" i="47"/>
  <c r="J27" i="47"/>
  <c r="H24" i="47"/>
  <c r="J23" i="47"/>
  <c r="H25" i="47"/>
  <c r="I29" i="47"/>
  <c r="O32" i="47"/>
  <c r="E30" i="47"/>
  <c r="H32" i="47"/>
  <c r="F32" i="47"/>
  <c r="E32" i="47"/>
  <c r="L32" i="47"/>
  <c r="N31" i="47"/>
  <c r="O30" i="47"/>
  <c r="I30" i="47"/>
  <c r="L29" i="47"/>
  <c r="K25" i="47"/>
  <c r="E24" i="47"/>
  <c r="F23" i="47"/>
  <c r="G26" i="47"/>
  <c r="K28" i="47"/>
  <c r="L24" i="47"/>
  <c r="H27" i="47"/>
  <c r="N27" i="47"/>
  <c r="L25" i="47"/>
  <c r="F28" i="47"/>
  <c r="O28" i="47"/>
  <c r="K27" i="47"/>
  <c r="O23" i="47"/>
  <c r="I26" i="47"/>
  <c r="K30" i="47"/>
  <c r="G32" i="47"/>
  <c r="J31" i="47"/>
  <c r="J29" i="47"/>
  <c r="K31" i="47"/>
  <c r="G30" i="47"/>
  <c r="M31" i="47"/>
  <c r="I31" i="47"/>
  <c r="E29" i="47"/>
  <c r="H30" i="47"/>
  <c r="E31" i="47"/>
  <c r="G28" i="47"/>
  <c r="H23" i="47"/>
  <c r="K23" i="47"/>
  <c r="I28" i="47"/>
  <c r="K26" i="47"/>
  <c r="F26" i="47"/>
  <c r="J24" i="47"/>
  <c r="L23" i="47"/>
  <c r="M26" i="47"/>
  <c r="M28" i="47"/>
  <c r="F24" i="47"/>
  <c r="E28" i="47"/>
  <c r="J26" i="47"/>
  <c r="G24" i="47"/>
  <c r="E27" i="47"/>
  <c r="F25" i="47"/>
  <c r="K24" i="47"/>
  <c r="L26" i="47"/>
  <c r="J28" i="47"/>
  <c r="M32" i="47"/>
  <c r="M29" i="47"/>
  <c r="G31" i="47"/>
  <c r="F29" i="47"/>
  <c r="M30" i="47"/>
  <c r="L30" i="47"/>
  <c r="J32" i="47"/>
  <c r="N32" i="47"/>
  <c r="K32" i="47"/>
  <c r="L31" i="47"/>
  <c r="F30" i="47"/>
  <c r="E224" i="31"/>
  <c r="E30" i="25"/>
  <c r="M40" i="31"/>
  <c r="M33" i="31"/>
  <c r="E23" i="25"/>
  <c r="E140" i="31"/>
  <c r="C7" i="31"/>
  <c r="C10" i="31"/>
  <c r="E26" i="25"/>
  <c r="E176" i="31"/>
  <c r="M36" i="31"/>
  <c r="E188" i="31"/>
  <c r="M37" i="31"/>
  <c r="E27" i="25"/>
  <c r="M38" i="31"/>
  <c r="E200" i="31"/>
  <c r="E28" i="25"/>
  <c r="E24" i="25"/>
  <c r="M34" i="31"/>
  <c r="E152" i="31"/>
  <c r="E29" i="25"/>
  <c r="E212" i="31"/>
  <c r="M39" i="31"/>
  <c r="M41" i="31"/>
  <c r="E31" i="25"/>
  <c r="E236" i="31"/>
  <c r="E248" i="31"/>
  <c r="M42" i="31"/>
  <c r="E32" i="25"/>
  <c r="M35" i="31"/>
  <c r="E164" i="31"/>
  <c r="E25" i="25"/>
  <c r="M43" i="31" l="1"/>
  <c r="Q32" i="31"/>
  <c r="P32" i="31"/>
  <c r="C31" i="47"/>
  <c r="D27" i="47"/>
  <c r="D28" i="47"/>
  <c r="D24" i="47"/>
  <c r="D32" i="47"/>
  <c r="C23" i="47"/>
  <c r="D23" i="47"/>
  <c r="D31" i="47"/>
  <c r="C32" i="47"/>
  <c r="D25" i="47"/>
  <c r="D30" i="47"/>
  <c r="C29" i="47"/>
  <c r="C30" i="47"/>
  <c r="D26" i="47"/>
  <c r="D29" i="47"/>
  <c r="Q42" i="31"/>
  <c r="P42" i="31"/>
  <c r="P41" i="31"/>
  <c r="Q41" i="31"/>
  <c r="G24" i="25"/>
  <c r="G152" i="31"/>
  <c r="G200" i="31"/>
  <c r="G28" i="25"/>
  <c r="G27" i="25"/>
  <c r="G188" i="31"/>
  <c r="E46" i="25"/>
  <c r="G10" i="31"/>
  <c r="G46" i="25" s="1"/>
  <c r="Q33" i="31"/>
  <c r="P33" i="31"/>
  <c r="G25" i="25"/>
  <c r="G164" i="31"/>
  <c r="G248" i="31"/>
  <c r="G32" i="25"/>
  <c r="Q39" i="31"/>
  <c r="P39" i="31"/>
  <c r="P34" i="31"/>
  <c r="Q34" i="31"/>
  <c r="Q38" i="31"/>
  <c r="P38" i="31"/>
  <c r="Q36" i="31"/>
  <c r="P36" i="31"/>
  <c r="E49" i="25"/>
  <c r="G7" i="31"/>
  <c r="G49" i="25" s="1"/>
  <c r="Q40" i="31"/>
  <c r="P40" i="31"/>
  <c r="Q35" i="31"/>
  <c r="P35" i="31"/>
  <c r="G236" i="31"/>
  <c r="G31" i="25"/>
  <c r="G212" i="31"/>
  <c r="G29" i="25"/>
  <c r="G26" i="25"/>
  <c r="G176" i="31"/>
  <c r="G23" i="25"/>
  <c r="E7" i="31"/>
  <c r="E10" i="31"/>
  <c r="G140" i="31"/>
  <c r="P37" i="31"/>
  <c r="Q37" i="31"/>
  <c r="G224" i="31"/>
  <c r="G30" i="25"/>
  <c r="C25" i="47" l="1"/>
  <c r="C26" i="47"/>
  <c r="C24" i="47"/>
  <c r="C27" i="47"/>
  <c r="C28" i="47"/>
  <c r="I63" i="25"/>
</calcChain>
</file>

<file path=xl/comments1.xml><?xml version="1.0" encoding="utf-8"?>
<comments xmlns="http://schemas.openxmlformats.org/spreadsheetml/2006/main">
  <authors>
    <author>PacifiCorp</author>
  </authors>
  <commentList>
    <comment ref="G5" authorId="0" shapeId="0">
      <text>
        <r>
          <rPr>
            <b/>
            <sz val="8"/>
            <color indexed="81"/>
            <rFont val="Tahoma"/>
            <family val="2"/>
          </rPr>
          <t>PacifiCorp:</t>
        </r>
        <r>
          <rPr>
            <sz val="8"/>
            <color indexed="81"/>
            <rFont val="Tahoma"/>
            <family val="2"/>
          </rPr>
          <t xml:space="preserve">
Date that deal is evaluated.</t>
        </r>
      </text>
    </comment>
  </commentList>
</comments>
</file>

<file path=xl/sharedStrings.xml><?xml version="1.0" encoding="utf-8"?>
<sst xmlns="http://schemas.openxmlformats.org/spreadsheetml/2006/main" count="810" uniqueCount="205">
  <si>
    <t>Year</t>
  </si>
  <si>
    <t>(a)</t>
  </si>
  <si>
    <t>(b)</t>
  </si>
  <si>
    <t>(c)</t>
  </si>
  <si>
    <t>(d)</t>
  </si>
  <si>
    <t>(e)</t>
  </si>
  <si>
    <t>Capacity</t>
  </si>
  <si>
    <t>(f)</t>
  </si>
  <si>
    <t>$/kW</t>
  </si>
  <si>
    <t>$/kW-yr</t>
  </si>
  <si>
    <t>Estimated Capital Cost</t>
  </si>
  <si>
    <t>Fixed Capital Cost at Real Levelized Rate</t>
  </si>
  <si>
    <t>Fixed O&amp;M</t>
  </si>
  <si>
    <t>Variable O&amp;M</t>
  </si>
  <si>
    <t>Total O&amp;M at Expected CF</t>
  </si>
  <si>
    <t>Total Resource Fixed Costs</t>
  </si>
  <si>
    <t>Source: (a)(c)(d)</t>
  </si>
  <si>
    <t>Total Price @</t>
  </si>
  <si>
    <t>Capacity Factor</t>
  </si>
  <si>
    <t>Footnotes:</t>
  </si>
  <si>
    <t xml:space="preserve"> $/kW-yr</t>
  </si>
  <si>
    <t>Avoided Cost Prices</t>
  </si>
  <si>
    <t>Energy</t>
  </si>
  <si>
    <t>Only Price</t>
  </si>
  <si>
    <t>Table 1</t>
  </si>
  <si>
    <t>(2)   'Energy Only' is the GRID calculated costs and includes some capacity costs.</t>
  </si>
  <si>
    <t>Fuel Cost</t>
  </si>
  <si>
    <t>$/MMBtu</t>
  </si>
  <si>
    <t>(g)</t>
  </si>
  <si>
    <t>(h)</t>
  </si>
  <si>
    <t>(i)</t>
  </si>
  <si>
    <t>Sources, Inputs and Assumptions</t>
  </si>
  <si>
    <t>PacifiCorp</t>
  </si>
  <si>
    <t>Delivered</t>
  </si>
  <si>
    <t>CCCT</t>
  </si>
  <si>
    <t>Duct Firing</t>
  </si>
  <si>
    <t>Peak Type:</t>
  </si>
  <si>
    <t>Quote Date</t>
  </si>
  <si>
    <t>Burnertip Natural Gas Price Forecast</t>
  </si>
  <si>
    <t>$/MWh</t>
  </si>
  <si>
    <t>CCCT Statistics</t>
  </si>
  <si>
    <t>MW</t>
  </si>
  <si>
    <t>Percent</t>
  </si>
  <si>
    <t>Cap Cost</t>
  </si>
  <si>
    <t>Fixed</t>
  </si>
  <si>
    <t>Capacity Weighted</t>
  </si>
  <si>
    <t>CF</t>
  </si>
  <si>
    <t>aMW</t>
  </si>
  <si>
    <t>Variable</t>
  </si>
  <si>
    <t>Heat Rate</t>
  </si>
  <si>
    <t>Energy Weighted</t>
  </si>
  <si>
    <t>Rounded</t>
  </si>
  <si>
    <t>Appendix B</t>
  </si>
  <si>
    <t xml:space="preserve">  Heat Rate in btu/kWh</t>
  </si>
  <si>
    <t xml:space="preserve">  Payment Factor</t>
  </si>
  <si>
    <t xml:space="preserve">  Capacity Factor</t>
  </si>
  <si>
    <t xml:space="preserve">  Energy Weighted Capacity Factor</t>
  </si>
  <si>
    <t>Start</t>
  </si>
  <si>
    <t>Resource Capacity</t>
  </si>
  <si>
    <t>Nominal Avoided Costs Calculated Monthly</t>
  </si>
  <si>
    <t>End</t>
  </si>
  <si>
    <t>Capacity $</t>
  </si>
  <si>
    <t>Total</t>
  </si>
  <si>
    <t>Month</t>
  </si>
  <si>
    <t>Avoided $</t>
  </si>
  <si>
    <t>MWH</t>
  </si>
  <si>
    <t>Offset</t>
  </si>
  <si>
    <t>Date Test</t>
  </si>
  <si>
    <t>Net Power Cost</t>
  </si>
  <si>
    <t>Dollars</t>
  </si>
  <si>
    <t>AC Price</t>
  </si>
  <si>
    <t>East</t>
  </si>
  <si>
    <t>Total Resource Energy Cost</t>
  </si>
  <si>
    <t>Total Resource Costs</t>
  </si>
  <si>
    <r>
      <t>$/MWh</t>
    </r>
    <r>
      <rPr>
        <vertAlign val="superscript"/>
        <sz val="9"/>
        <rFont val="Times New Roman"/>
        <family val="1"/>
      </rPr>
      <t xml:space="preserve"> (2)</t>
    </r>
  </si>
  <si>
    <t xml:space="preserve">  Fixed Pipeline</t>
  </si>
  <si>
    <t>Study_Name:</t>
  </si>
  <si>
    <t xml:space="preserve">  MW Plant Capacity</t>
  </si>
  <si>
    <t xml:space="preserve">  Plant Capacity Cost</t>
  </si>
  <si>
    <t xml:space="preserve">  Fixed O&amp;M &amp; Capitalized O&amp;M</t>
  </si>
  <si>
    <t xml:space="preserve">  Fixed O&amp;M Including Fixed Pipeline &amp; Capitalized O&amp;M ($/kW-Yr)</t>
  </si>
  <si>
    <t xml:space="preserve">  Variable O&amp;M Costs &amp; Capitalized Variable O&amp;M ($/MWh)</t>
  </si>
  <si>
    <t>CCCT Dry "J" - Turbine</t>
  </si>
  <si>
    <t>CCCT Dry "J" - Duct Firing</t>
  </si>
  <si>
    <t>Table 4</t>
  </si>
  <si>
    <t>Table 3</t>
  </si>
  <si>
    <t>&lt;---- Calculated Monthly</t>
  </si>
  <si>
    <t>Capacity Contribution</t>
  </si>
  <si>
    <t>Type</t>
  </si>
  <si>
    <t xml:space="preserve">Wind </t>
  </si>
  <si>
    <t>Tracking</t>
  </si>
  <si>
    <t xml:space="preserve">Gas </t>
  </si>
  <si>
    <t xml:space="preserve">Hydro </t>
  </si>
  <si>
    <t>CCCT Resource Costs - 2017 Integrated Resource Plan</t>
  </si>
  <si>
    <t>Willamette Valley - 436 MW - CCCT Dry "G/H", 1x1 - West Side Resource (1,500')</t>
  </si>
  <si>
    <t>CCCT Dry "G/H", 1x1 - Turbine</t>
  </si>
  <si>
    <t>CCCT Dry "G/H", 1x1 - Duct Firing</t>
  </si>
  <si>
    <t>Discount Rate - 2017 IRP</t>
  </si>
  <si>
    <t>IRP - Utah Greenfield</t>
  </si>
  <si>
    <t>IRP West Side</t>
  </si>
  <si>
    <t>Pacific NW</t>
  </si>
  <si>
    <t>IRP - Wyo NE</t>
  </si>
  <si>
    <t xml:space="preserve">Plant Costs  - 2017 IRP - Table 6.1 &amp; 6.2 </t>
  </si>
  <si>
    <t>2016 $</t>
  </si>
  <si>
    <t>UT N - 200 MW - SCCT Frame "F" x1 - East Side Resource (5,050')</t>
  </si>
  <si>
    <t>SCCT</t>
  </si>
  <si>
    <t>SCCT Dry "F" - Turbine</t>
  </si>
  <si>
    <t>WYNE  DJohns - 477 MW - CCCT Dry "J/HA.02", 1x1 - East Side Resource (5,050')</t>
  </si>
  <si>
    <t>WYNE DJohns- 200 MW - SCCT Frame "F" x1 - East Side Resource (5,050')</t>
  </si>
  <si>
    <t>Fixed Costs</t>
  </si>
  <si>
    <t>Tax Credit</t>
  </si>
  <si>
    <t>Wind Integration Cost</t>
  </si>
  <si>
    <t>Source:</t>
  </si>
  <si>
    <t>(c)(f)</t>
  </si>
  <si>
    <t xml:space="preserve">  Plant capacity cost</t>
  </si>
  <si>
    <t>Wind</t>
  </si>
  <si>
    <t>Cost and Input Assumptions</t>
  </si>
  <si>
    <t xml:space="preserve">  Fixed O&amp;M, plus on-going capital cost</t>
  </si>
  <si>
    <t xml:space="preserve">  Variable O&amp;M</t>
  </si>
  <si>
    <t>$/MWH</t>
  </si>
  <si>
    <t xml:space="preserve">  Tax Credit $/MWh</t>
  </si>
  <si>
    <t>Solar</t>
  </si>
  <si>
    <t>Integration Cost</t>
  </si>
  <si>
    <t>Avoided Cost (before Integration Cost)</t>
  </si>
  <si>
    <t>Payment Factor</t>
  </si>
  <si>
    <t>Total Capital Cost</t>
  </si>
  <si>
    <t>22% ITC assumption</t>
  </si>
  <si>
    <t>10% ITC assumption</t>
  </si>
  <si>
    <t>IRP17 - 2033 - 200 MW SCCT - Wyo NE</t>
  </si>
  <si>
    <t>IRP17 - 2033 - 477 MW CCCT - Wyo NE</t>
  </si>
  <si>
    <t>energy</t>
  </si>
  <si>
    <t>capacity</t>
  </si>
  <si>
    <t>IRP17 Dave Johnston Wind</t>
  </si>
  <si>
    <t>IRP17 Goshen Wind 2</t>
  </si>
  <si>
    <t>Total Resource Cost</t>
  </si>
  <si>
    <t>IRP17 Yakima Solar</t>
  </si>
  <si>
    <t>IRP17 Utah South Solar</t>
  </si>
  <si>
    <t>IRP17 Aeolus Wind</t>
  </si>
  <si>
    <t>IRP17 - 2029 - 30 MW Geothermal West</t>
  </si>
  <si>
    <t>IRP17 - 2029 - 200 MW SCCT - Utah N</t>
  </si>
  <si>
    <t>IRP17 - 2030 - 436 MW CCCT - West M</t>
  </si>
  <si>
    <t>Deferral (Capacity Contribution MW)</t>
  </si>
  <si>
    <t>Deferral (Nameplate MW)</t>
  </si>
  <si>
    <t>Resource Cost ($/kw-year)</t>
  </si>
  <si>
    <t>Deferred Cost (Millions $/year)</t>
  </si>
  <si>
    <t>West</t>
  </si>
  <si>
    <t>Total Capacity Deferral</t>
  </si>
  <si>
    <t>$/kw-year</t>
  </si>
  <si>
    <t>Millions $/year</t>
  </si>
  <si>
    <t>IRP2017 Chapter 8, page 220</t>
  </si>
  <si>
    <t>15 Year starting 2020</t>
  </si>
  <si>
    <t>15 Year Starting 2018</t>
  </si>
  <si>
    <t>15 year-2018-2032</t>
  </si>
  <si>
    <t>15 year-2020-2034</t>
  </si>
  <si>
    <t>QF - Sch37 - UT - Solar T</t>
  </si>
  <si>
    <t>Utah Sch 37 Solar T</t>
  </si>
  <si>
    <t>Table 2</t>
  </si>
  <si>
    <t>Avoided Energy Costs - Scheduled Hours ($/MWh)</t>
  </si>
  <si>
    <t>Winter Season</t>
  </si>
  <si>
    <t>Summer Season</t>
  </si>
  <si>
    <t>Annual</t>
  </si>
  <si>
    <t>Jan</t>
  </si>
  <si>
    <t>Feb</t>
  </si>
  <si>
    <t>Mar</t>
  </si>
  <si>
    <t>Apr</t>
  </si>
  <si>
    <t>May</t>
  </si>
  <si>
    <t>Jun</t>
  </si>
  <si>
    <t>Jul</t>
  </si>
  <si>
    <t>Aug</t>
  </si>
  <si>
    <t>Sep</t>
  </si>
  <si>
    <t>Oct</t>
  </si>
  <si>
    <t>Nov</t>
  </si>
  <si>
    <t>Dec</t>
  </si>
  <si>
    <t>Energy Only</t>
  </si>
  <si>
    <t>2017 Inflation rate</t>
  </si>
  <si>
    <t>2017 IRP Wyoming Wind Resource</t>
  </si>
  <si>
    <t>2017 IRP Wyoming DJ Wind Resource</t>
  </si>
  <si>
    <t>2017 IRP Utah Solar Resource</t>
  </si>
  <si>
    <t>2017 IRP Yakima Solar Resource</t>
  </si>
  <si>
    <t>2017 IRP Geothermal PPA West Side Resource</t>
  </si>
  <si>
    <t>SCCT Resource Costs - 2017 Integrated Resource Plan</t>
  </si>
  <si>
    <t>SCCT Statistics</t>
  </si>
  <si>
    <t>2017 IRP ID Wind Resource</t>
  </si>
  <si>
    <t>Plant Costs  - 2017 IRP - Table 6.1 &amp; 6.2</t>
  </si>
  <si>
    <t>10 Year Starting 2018</t>
  </si>
  <si>
    <t>PTC Rate Calculation</t>
  </si>
  <si>
    <t>This workpaper is calculating the yearly adjusted PTC Rate taking into account inflation factors announced yearly by the service.  The calculation is based on IRC Sec 45 (b) (2) and then rounded to nearest 0.1 cent.</t>
  </si>
  <si>
    <t>Variables</t>
  </si>
  <si>
    <t>Inflation is based on the Company's standard inflation forecast</t>
  </si>
  <si>
    <t>Net to Gross Bump-up Factor</t>
  </si>
  <si>
    <t>Tax Year</t>
  </si>
  <si>
    <t>PTC  - $/MWh</t>
  </si>
  <si>
    <t>Inflation Adjustment Factor</t>
  </si>
  <si>
    <t>Base PTC Rate</t>
  </si>
  <si>
    <t>Wind Adjusted PTC Rate</t>
  </si>
  <si>
    <t>Reference/Forecast Inflation</t>
  </si>
  <si>
    <t>Net to Gross $/kWh</t>
  </si>
  <si>
    <t>Operating Revenue</t>
  </si>
  <si>
    <t>Actual</t>
  </si>
  <si>
    <t>Notice 2015-32, 2015-20 IRB 967</t>
  </si>
  <si>
    <t>Estimate</t>
  </si>
  <si>
    <t>State Income Tax @ 4.54%</t>
  </si>
  <si>
    <t>Sub-Total</t>
  </si>
  <si>
    <t>Federal Income Tax @ 35.00%</t>
  </si>
  <si>
    <t>Net Operating Income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</si>
</sst>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quot;$&quot;#,##0.00"/>
    <numFmt numFmtId="167" formatCode="0.0%"/>
    <numFmt numFmtId="168" formatCode="_(* #,##0.00_);_(* \(#,##0.00\);_(* &quot;-&quot;_);_(@_)"/>
    <numFmt numFmtId="169" formatCode="_(* #,##0.000_);_(* \(#,##0.000\);_(* &quot;-&quot;_);_(@_)"/>
    <numFmt numFmtId="170" formatCode="_(&quot;$&quot;* #,##0_);_(&quot;$&quot;* \(#,##0\);_(&quot;$&quot;* &quot;-&quot;??_);_(@_)"/>
    <numFmt numFmtId="171" formatCode="mmm\ yyyy&quot;   &quot;"/>
    <numFmt numFmtId="172" formatCode="_(* #,##0_);[Red]_(* \(#,##0\);_(* &quot;-&quot;_);_(@_)"/>
    <numFmt numFmtId="173" formatCode="_(* #,##0.00_);[Red]_(* \(#,##0.00\);_(* &quot;-&quot;_);_(@_)"/>
    <numFmt numFmtId="174" formatCode="_(* #,##0.0_);[Red]_(* \(#,##0.0\);_(* &quot;-&quot;_);_(@_)"/>
    <numFmt numFmtId="175" formatCode="0.000%"/>
    <numFmt numFmtId="176" formatCode="&quot;$&quot;###0;[Red]\(&quot;$&quot;###0\)"/>
    <numFmt numFmtId="177" formatCode="0.0"/>
    <numFmt numFmtId="178" formatCode="&quot;$&quot;#,##0.00_)\(\5\)"/>
    <numFmt numFmtId="179" formatCode="&quot;$&quot;#,##0.000_);[Red]\(&quot;$&quot;#,##0.000\)"/>
    <numFmt numFmtId="180" formatCode="#,##0\ ;\(#,##0\)"/>
    <numFmt numFmtId="181" formatCode="0.0000"/>
    <numFmt numFmtId="182" formatCode="_(* #,##0.00000_);_(* \(#,##0.00000\);_(* &quot;-&quot;?????_);_(@_)"/>
    <numFmt numFmtId="183" formatCode="_(* #,##0.00000_);_(* \(#,##0.00000\);_(* &quot;-&quot;??_);_(@_)"/>
  </numFmts>
  <fonts count="40">
    <font>
      <sz val="10"/>
      <name val="Times New Roman"/>
      <family val="1"/>
    </font>
    <font>
      <sz val="11"/>
      <color theme="1"/>
      <name val="Calibri"/>
      <family val="2"/>
      <scheme val="minor"/>
    </font>
    <font>
      <sz val="10"/>
      <name val="Arial"/>
      <family val="2"/>
    </font>
    <font>
      <b/>
      <sz val="10"/>
      <name val="Times New Roman"/>
      <family val="1"/>
    </font>
    <font>
      <sz val="10"/>
      <name val="Times New Roman"/>
      <family val="1"/>
    </font>
    <font>
      <b/>
      <sz val="12"/>
      <name val="Times New Roman"/>
      <family val="1"/>
    </font>
    <font>
      <b/>
      <sz val="11"/>
      <name val="Times New Roman"/>
      <family val="1"/>
    </font>
    <font>
      <sz val="8"/>
      <name val="Times New Roman"/>
      <family val="1"/>
    </font>
    <font>
      <b/>
      <sz val="9"/>
      <name val="Times New Roman"/>
      <family val="1"/>
    </font>
    <font>
      <b/>
      <i/>
      <sz val="8"/>
      <color indexed="18"/>
      <name val="Helv"/>
    </font>
    <font>
      <vertAlign val="superscript"/>
      <sz val="9"/>
      <name val="Times New Roman"/>
      <family val="1"/>
    </font>
    <font>
      <b/>
      <sz val="8"/>
      <name val="Times New Roman"/>
      <family val="1"/>
    </font>
    <font>
      <sz val="6"/>
      <name val="Times New Roman"/>
      <family val="1"/>
    </font>
    <font>
      <sz val="8"/>
      <name val="Arial"/>
      <family val="2"/>
    </font>
    <font>
      <b/>
      <sz val="10"/>
      <name val="Arial"/>
      <family val="2"/>
    </font>
    <font>
      <b/>
      <sz val="8"/>
      <name val="Arial"/>
      <family val="2"/>
    </font>
    <font>
      <b/>
      <sz val="8"/>
      <color indexed="81"/>
      <name val="Tahoma"/>
      <family val="2"/>
    </font>
    <font>
      <sz val="8"/>
      <color indexed="81"/>
      <name val="Tahoma"/>
      <family val="2"/>
    </font>
    <font>
      <u/>
      <sz val="10"/>
      <name val="Times New Roman"/>
      <family val="1"/>
    </font>
    <font>
      <sz val="9"/>
      <name val="Arial"/>
      <family val="2"/>
    </font>
    <font>
      <b/>
      <u/>
      <sz val="12"/>
      <name val="Times New Roman"/>
      <family val="1"/>
    </font>
    <font>
      <sz val="8"/>
      <color indexed="12"/>
      <name val="Arial"/>
      <family val="2"/>
    </font>
    <font>
      <sz val="8"/>
      <color indexed="48"/>
      <name val="Arial"/>
      <family val="2"/>
    </font>
    <font>
      <sz val="9"/>
      <name val="Times New Roman"/>
      <family val="1"/>
    </font>
    <font>
      <sz val="8"/>
      <name val="Helv"/>
    </font>
    <font>
      <b/>
      <sz val="12"/>
      <name val="Arial"/>
      <family val="2"/>
    </font>
    <font>
      <sz val="10"/>
      <name val="Calibri"/>
      <family val="2"/>
      <scheme val="minor"/>
    </font>
    <font>
      <sz val="10"/>
      <color theme="1"/>
      <name val="Calibri"/>
      <family val="2"/>
      <scheme val="minor"/>
    </font>
    <font>
      <sz val="10"/>
      <color theme="2" tint="-0.249977111117893"/>
      <name val="Arial"/>
      <family val="2"/>
    </font>
    <font>
      <sz val="10"/>
      <color rgb="FFFF0000"/>
      <name val="Arial"/>
      <family val="2"/>
    </font>
    <font>
      <u/>
      <sz val="7.5"/>
      <color indexed="12"/>
      <name val="Arial"/>
      <family val="2"/>
    </font>
    <font>
      <b/>
      <sz val="9"/>
      <name val="CS Times"/>
    </font>
    <font>
      <sz val="9"/>
      <color indexed="12"/>
      <name val="CS Times"/>
    </font>
    <font>
      <sz val="12"/>
      <name val="Times New Roman"/>
      <family val="1"/>
    </font>
    <font>
      <sz val="11"/>
      <name val="Times New Roman"/>
      <family val="1"/>
    </font>
    <font>
      <sz val="7"/>
      <name val="Times New Roman"/>
      <family val="1"/>
    </font>
    <font>
      <b/>
      <sz val="11"/>
      <color theme="1"/>
      <name val="Calibri"/>
      <family val="2"/>
      <scheme val="minor"/>
    </font>
    <font>
      <b/>
      <sz val="10"/>
      <color theme="1"/>
      <name val="Arial"/>
      <family val="2"/>
    </font>
    <font>
      <b/>
      <u/>
      <sz val="10"/>
      <name val="Arial"/>
      <family val="2"/>
    </font>
    <font>
      <b/>
      <i/>
      <sz val="10"/>
      <name val="Arial"/>
      <family val="2"/>
    </font>
  </fonts>
  <fills count="11">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41"/>
        <bgColor indexed="64"/>
      </patternFill>
    </fill>
    <fill>
      <patternFill patternType="solid">
        <fgColor theme="3" tint="0.79998168889431442"/>
        <bgColor indexed="64"/>
      </patternFill>
    </fill>
    <fill>
      <patternFill patternType="solid">
        <fgColor rgb="FFFFFF00"/>
        <bgColor indexed="64"/>
      </patternFill>
    </fill>
    <fill>
      <patternFill patternType="solid">
        <fgColor indexed="55"/>
        <bgColor indexed="64"/>
      </patternFill>
    </fill>
    <fill>
      <patternFill patternType="solid">
        <fgColor indexed="43"/>
        <bgColor indexed="64"/>
      </patternFill>
    </fill>
    <fill>
      <patternFill patternType="solid">
        <fgColor indexed="14"/>
        <bgColor indexed="64"/>
      </patternFill>
    </fill>
    <fill>
      <patternFill patternType="solid">
        <fgColor theme="7" tint="0.79998168889431442"/>
        <bgColor indexed="64"/>
      </patternFill>
    </fill>
  </fills>
  <borders count="26">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double">
        <color indexed="64"/>
      </bottom>
      <diagonal/>
    </border>
  </borders>
  <cellStyleXfs count="35">
    <xf numFmtId="172" fontId="0" fillId="0" borderId="0"/>
    <xf numFmtId="43" fontId="2" fillId="0" borderId="0" applyFont="0" applyFill="0" applyBorder="0" applyAlignment="0" applyProtection="0"/>
    <xf numFmtId="44" fontId="2" fillId="0" borderId="0" applyFont="0" applyFill="0" applyBorder="0" applyAlignment="0" applyProtection="0"/>
    <xf numFmtId="0" fontId="9" fillId="0" borderId="0" applyNumberFormat="0" applyFill="0" applyBorder="0" applyAlignment="0">
      <protection locked="0"/>
    </xf>
    <xf numFmtId="41" fontId="4" fillId="0" borderId="0"/>
    <xf numFmtId="172" fontId="4" fillId="0" borderId="0"/>
    <xf numFmtId="0" fontId="2" fillId="0" borderId="0"/>
    <xf numFmtId="0" fontId="4" fillId="0" borderId="0"/>
    <xf numFmtId="9" fontId="2" fillId="0" borderId="0" applyFont="0" applyFill="0" applyBorder="0" applyAlignment="0" applyProtection="0"/>
    <xf numFmtId="167" fontId="2" fillId="0" borderId="0"/>
    <xf numFmtId="167" fontId="2" fillId="0" borderId="0"/>
    <xf numFmtId="41" fontId="4" fillId="0" borderId="0"/>
    <xf numFmtId="172" fontId="4" fillId="0" borderId="0"/>
    <xf numFmtId="172" fontId="2" fillId="0" borderId="0"/>
    <xf numFmtId="43" fontId="2" fillId="0" borderId="0" applyFont="0" applyFill="0" applyBorder="0" applyAlignment="0" applyProtection="0"/>
    <xf numFmtId="44" fontId="2" fillId="0" borderId="0" applyFont="0" applyFill="0" applyBorder="0" applyAlignment="0" applyProtection="0"/>
    <xf numFmtId="176" fontId="24" fillId="0" borderId="0" applyFont="0" applyFill="0" applyBorder="0" applyProtection="0">
      <alignment horizontal="right"/>
    </xf>
    <xf numFmtId="177" fontId="15" fillId="0" borderId="0" applyNumberFormat="0" applyFill="0" applyBorder="0" applyAlignment="0" applyProtection="0"/>
    <xf numFmtId="0" fontId="13" fillId="0" borderId="21" applyNumberFormat="0" applyBorder="0" applyAlignment="0"/>
    <xf numFmtId="12" fontId="25" fillId="7" borderId="20">
      <alignment horizontal="left"/>
    </xf>
    <xf numFmtId="37" fontId="13" fillId="8" borderId="0" applyNumberFormat="0" applyBorder="0" applyAlignment="0" applyProtection="0"/>
    <xf numFmtId="37" fontId="13" fillId="0" borderId="0"/>
    <xf numFmtId="3" fontId="21" fillId="9" borderId="22" applyProtection="0"/>
    <xf numFmtId="172" fontId="2" fillId="0" borderId="0"/>
    <xf numFmtId="9" fontId="2" fillId="0" borderId="0" applyFont="0" applyFill="0" applyBorder="0" applyAlignment="0" applyProtection="0"/>
    <xf numFmtId="172" fontId="4" fillId="0" borderId="0"/>
    <xf numFmtId="0" fontId="2" fillId="0" borderId="0"/>
    <xf numFmtId="172" fontId="2" fillId="0" borderId="0"/>
    <xf numFmtId="0" fontId="30" fillId="0" borderId="0" applyNumberFormat="0" applyFill="0" applyBorder="0" applyAlignment="0" applyProtection="0">
      <alignment vertical="top"/>
      <protection locked="0"/>
    </xf>
    <xf numFmtId="172" fontId="1" fillId="0" borderId="0"/>
    <xf numFmtId="0" fontId="1" fillId="0" borderId="0"/>
    <xf numFmtId="0" fontId="1" fillId="0" borderId="0"/>
    <xf numFmtId="0" fontId="2" fillId="0" borderId="0"/>
    <xf numFmtId="9" fontId="2" fillId="0" borderId="0" applyFont="0" applyFill="0" applyBorder="0" applyAlignment="0" applyProtection="0"/>
    <xf numFmtId="44" fontId="1" fillId="0" borderId="0" applyFont="0" applyFill="0" applyBorder="0" applyAlignment="0" applyProtection="0"/>
  </cellStyleXfs>
  <cellXfs count="382">
    <xf numFmtId="172" fontId="0" fillId="0" borderId="0" xfId="0"/>
    <xf numFmtId="172" fontId="5" fillId="0" borderId="0" xfId="0" applyFont="1" applyFill="1" applyAlignment="1">
      <alignment horizontal="centerContinuous"/>
    </xf>
    <xf numFmtId="172" fontId="7" fillId="0" borderId="0" xfId="0" quotePrefix="1" applyFont="1" applyFill="1" applyBorder="1" applyAlignment="1">
      <alignment horizontal="center"/>
    </xf>
    <xf numFmtId="172" fontId="8" fillId="0" borderId="0" xfId="0" applyFont="1" applyFill="1" applyAlignment="1">
      <alignment horizontal="centerContinuous"/>
    </xf>
    <xf numFmtId="172" fontId="4" fillId="0" borderId="0" xfId="0" applyFont="1" applyFill="1"/>
    <xf numFmtId="172" fontId="6" fillId="0" borderId="0" xfId="0" applyFont="1" applyFill="1" applyAlignment="1">
      <alignment horizontal="centerContinuous"/>
    </xf>
    <xf numFmtId="172" fontId="4" fillId="0" borderId="0" xfId="0" applyFont="1" applyFill="1" applyBorder="1"/>
    <xf numFmtId="172" fontId="4" fillId="0" borderId="0" xfId="0" applyFont="1" applyFill="1" applyAlignment="1">
      <alignment horizontal="center"/>
    </xf>
    <xf numFmtId="8" fontId="4" fillId="0" borderId="0" xfId="0" applyNumberFormat="1" applyFont="1" applyFill="1"/>
    <xf numFmtId="8" fontId="4" fillId="0" borderId="2" xfId="0" applyNumberFormat="1" applyFont="1" applyFill="1" applyBorder="1" applyAlignment="1">
      <alignment horizontal="center"/>
    </xf>
    <xf numFmtId="8" fontId="4" fillId="0" borderId="0" xfId="0" applyNumberFormat="1" applyFont="1" applyFill="1" applyBorder="1" applyAlignment="1">
      <alignment horizontal="center"/>
    </xf>
    <xf numFmtId="172" fontId="4" fillId="0" borderId="0" xfId="0" quotePrefix="1" applyFont="1" applyFill="1"/>
    <xf numFmtId="172" fontId="4" fillId="0" borderId="0" xfId="0" applyFont="1" applyFill="1" applyAlignment="1">
      <alignment horizontal="centerContinuous"/>
    </xf>
    <xf numFmtId="172" fontId="4" fillId="0" borderId="0" xfId="0" applyFont="1" applyFill="1" applyBorder="1" applyAlignment="1">
      <alignment horizontal="center"/>
    </xf>
    <xf numFmtId="8" fontId="4" fillId="0" borderId="8" xfId="0" applyNumberFormat="1" applyFont="1" applyFill="1" applyBorder="1" applyAlignment="1">
      <alignment horizontal="center"/>
    </xf>
    <xf numFmtId="8" fontId="4" fillId="0" borderId="11" xfId="0" applyNumberFormat="1" applyFont="1" applyFill="1" applyBorder="1" applyAlignment="1">
      <alignment horizontal="center"/>
    </xf>
    <xf numFmtId="0" fontId="4" fillId="0" borderId="10" xfId="0" applyNumberFormat="1" applyFont="1" applyFill="1" applyBorder="1" applyAlignment="1">
      <alignment horizontal="center"/>
    </xf>
    <xf numFmtId="172" fontId="3" fillId="0" borderId="0" xfId="0" applyFont="1" applyFill="1" applyAlignment="1">
      <alignment horizontal="right"/>
    </xf>
    <xf numFmtId="172" fontId="3" fillId="0" borderId="5" xfId="0" applyFont="1" applyFill="1" applyBorder="1" applyAlignment="1">
      <alignment horizontal="center"/>
    </xf>
    <xf numFmtId="172" fontId="3" fillId="0" borderId="5" xfId="0" applyFont="1" applyFill="1" applyBorder="1" applyAlignment="1">
      <alignment horizontal="center" wrapText="1"/>
    </xf>
    <xf numFmtId="172" fontId="3" fillId="0" borderId="5" xfId="0" applyFont="1" applyFill="1" applyBorder="1" applyAlignment="1">
      <alignment horizontal="centerContinuous" wrapText="1"/>
    </xf>
    <xf numFmtId="172" fontId="8" fillId="0" borderId="6" xfId="0" applyFont="1" applyFill="1" applyBorder="1" applyAlignment="1">
      <alignment horizontal="centerContinuous"/>
    </xf>
    <xf numFmtId="172" fontId="11" fillId="0" borderId="6" xfId="0" quotePrefix="1" applyFont="1" applyFill="1" applyBorder="1" applyAlignment="1">
      <alignment horizontal="center" wrapText="1"/>
    </xf>
    <xf numFmtId="172" fontId="11" fillId="0" borderId="6" xfId="0" applyFont="1" applyFill="1" applyBorder="1" applyAlignment="1">
      <alignment horizontal="center" wrapText="1"/>
    </xf>
    <xf numFmtId="172" fontId="3" fillId="0" borderId="0" xfId="0" applyFont="1" applyFill="1" applyAlignment="1">
      <alignment horizontal="centerContinuous"/>
    </xf>
    <xf numFmtId="172" fontId="3" fillId="0" borderId="5" xfId="0" applyFont="1" applyFill="1" applyBorder="1"/>
    <xf numFmtId="172" fontId="3" fillId="0" borderId="13" xfId="0" applyFont="1" applyFill="1" applyBorder="1" applyAlignment="1">
      <alignment horizontal="center"/>
    </xf>
    <xf numFmtId="172" fontId="3" fillId="0" borderId="6" xfId="0" applyFont="1" applyFill="1" applyBorder="1"/>
    <xf numFmtId="172" fontId="3" fillId="0" borderId="6" xfId="0" applyFont="1" applyFill="1" applyBorder="1" applyAlignment="1">
      <alignment horizontal="center"/>
    </xf>
    <xf numFmtId="8" fontId="12" fillId="0" borderId="0" xfId="0" applyNumberFormat="1" applyFont="1" applyFill="1" applyAlignment="1">
      <alignment horizontal="center"/>
    </xf>
    <xf numFmtId="0" fontId="3" fillId="0" borderId="0" xfId="0" applyNumberFormat="1" applyFont="1" applyFill="1" applyAlignment="1">
      <alignment horizontal="center"/>
    </xf>
    <xf numFmtId="166" fontId="4" fillId="0" borderId="0" xfId="0" applyNumberFormat="1" applyFont="1" applyFill="1" applyBorder="1" applyAlignment="1">
      <alignment horizontal="center"/>
    </xf>
    <xf numFmtId="172" fontId="3" fillId="0" borderId="9" xfId="0" applyFont="1" applyFill="1" applyBorder="1" applyAlignment="1">
      <alignment horizontal="centerContinuous"/>
    </xf>
    <xf numFmtId="172" fontId="6" fillId="0" borderId="7" xfId="0" applyFont="1" applyFill="1" applyBorder="1" applyAlignment="1">
      <alignment horizontal="centerContinuous"/>
    </xf>
    <xf numFmtId="172" fontId="13" fillId="2" borderId="0" xfId="0" applyFont="1" applyFill="1" applyAlignment="1">
      <alignment horizontal="centerContinuous"/>
    </xf>
    <xf numFmtId="172" fontId="15" fillId="2" borderId="0" xfId="0" applyFont="1" applyFill="1" applyBorder="1" applyAlignment="1">
      <alignment horizontal="centerContinuous"/>
    </xf>
    <xf numFmtId="171" fontId="13" fillId="2" borderId="0" xfId="1" applyNumberFormat="1" applyFont="1" applyFill="1" applyAlignment="1">
      <alignment horizontal="centerContinuous"/>
    </xf>
    <xf numFmtId="172" fontId="13" fillId="0" borderId="0" xfId="0" applyFont="1" applyFill="1" applyBorder="1"/>
    <xf numFmtId="172" fontId="15" fillId="0" borderId="0" xfId="0" applyFont="1" applyFill="1" applyBorder="1" applyAlignment="1">
      <alignment wrapText="1"/>
    </xf>
    <xf numFmtId="172" fontId="13" fillId="0" borderId="0" xfId="0" applyFont="1" applyFill="1" applyBorder="1" applyAlignment="1">
      <alignment horizontal="center"/>
    </xf>
    <xf numFmtId="168" fontId="13" fillId="0" borderId="0" xfId="0" applyNumberFormat="1" applyFont="1" applyFill="1" applyBorder="1"/>
    <xf numFmtId="172" fontId="3" fillId="0" borderId="7" xfId="0" applyFont="1" applyFill="1" applyBorder="1" applyAlignment="1">
      <alignment horizontal="center"/>
    </xf>
    <xf numFmtId="172" fontId="3" fillId="0" borderId="7" xfId="0" applyFont="1" applyFill="1" applyBorder="1" applyAlignment="1">
      <alignment horizontal="centerContinuous"/>
    </xf>
    <xf numFmtId="172" fontId="18" fillId="0" borderId="0" xfId="0" applyFont="1" applyFill="1"/>
    <xf numFmtId="167" fontId="18" fillId="0" borderId="0" xfId="8" applyNumberFormat="1" applyFont="1" applyFill="1"/>
    <xf numFmtId="43" fontId="18" fillId="0" borderId="0" xfId="2" applyNumberFormat="1" applyFont="1" applyFill="1"/>
    <xf numFmtId="164" fontId="18" fillId="0" borderId="0" xfId="0" applyNumberFormat="1" applyFont="1" applyFill="1" applyAlignment="1">
      <alignment horizontal="center"/>
    </xf>
    <xf numFmtId="164" fontId="7" fillId="0" borderId="0" xfId="0" applyNumberFormat="1" applyFont="1" applyFill="1" applyAlignment="1">
      <alignment horizontal="right"/>
    </xf>
    <xf numFmtId="41" fontId="18" fillId="0" borderId="0" xfId="0" applyNumberFormat="1" applyFont="1" applyFill="1"/>
    <xf numFmtId="8" fontId="18" fillId="0" borderId="0" xfId="2" applyNumberFormat="1" applyFont="1" applyFill="1"/>
    <xf numFmtId="2" fontId="4" fillId="0" borderId="0" xfId="0" applyNumberFormat="1" applyFont="1" applyFill="1" applyAlignment="1">
      <alignment horizontal="center"/>
    </xf>
    <xf numFmtId="2" fontId="4" fillId="0" borderId="0" xfId="0" applyNumberFormat="1" applyFont="1" applyFill="1" applyBorder="1" applyAlignment="1">
      <alignment horizontal="center"/>
    </xf>
    <xf numFmtId="39" fontId="4" fillId="0" borderId="0" xfId="0" applyNumberFormat="1" applyFont="1" applyFill="1" applyBorder="1" applyAlignment="1">
      <alignment horizontal="center"/>
    </xf>
    <xf numFmtId="172" fontId="3" fillId="0" borderId="0" xfId="0" applyFont="1" applyFill="1" applyBorder="1" applyAlignment="1">
      <alignment horizontal="center"/>
    </xf>
    <xf numFmtId="172" fontId="3" fillId="0" borderId="16" xfId="0" applyFont="1" applyFill="1" applyBorder="1" applyAlignment="1">
      <alignment horizontal="centerContinuous"/>
    </xf>
    <xf numFmtId="172" fontId="3" fillId="0" borderId="17" xfId="0" applyFont="1" applyFill="1" applyBorder="1" applyAlignment="1">
      <alignment horizontal="centerContinuous"/>
    </xf>
    <xf numFmtId="172" fontId="3" fillId="0" borderId="18" xfId="0" applyFont="1" applyFill="1" applyBorder="1" applyAlignment="1">
      <alignment horizontal="centerContinuous"/>
    </xf>
    <xf numFmtId="167" fontId="0" fillId="0" borderId="0" xfId="8" applyNumberFormat="1" applyFont="1" applyFill="1"/>
    <xf numFmtId="172" fontId="3" fillId="0" borderId="16" xfId="5" applyFont="1" applyFill="1" applyBorder="1" applyAlignment="1">
      <alignment horizontal="centerContinuous"/>
    </xf>
    <xf numFmtId="172" fontId="3" fillId="0" borderId="3" xfId="5" applyFont="1" applyFill="1" applyBorder="1" applyAlignment="1">
      <alignment horizontal="centerContinuous"/>
    </xf>
    <xf numFmtId="172" fontId="20" fillId="0" borderId="0" xfId="5" applyFont="1" applyFill="1" applyBorder="1"/>
    <xf numFmtId="8" fontId="4" fillId="0" borderId="0" xfId="0" quotePrefix="1" applyNumberFormat="1" applyFont="1" applyFill="1" applyBorder="1" applyAlignment="1">
      <alignment horizontal="center"/>
    </xf>
    <xf numFmtId="172" fontId="13" fillId="0" borderId="0" xfId="0" applyFont="1" applyFill="1" applyAlignment="1">
      <alignment horizontal="centerContinuous"/>
    </xf>
    <xf numFmtId="172" fontId="4" fillId="0" borderId="0" xfId="0" applyFont="1" applyFill="1" applyBorder="1" applyAlignment="1">
      <alignment horizontal="left" indent="1"/>
    </xf>
    <xf numFmtId="172" fontId="4" fillId="0" borderId="0" xfId="0" applyFont="1" applyFill="1" applyAlignment="1">
      <alignment horizontal="left" indent="1"/>
    </xf>
    <xf numFmtId="172" fontId="0" fillId="0" borderId="0" xfId="0" applyFill="1"/>
    <xf numFmtId="43" fontId="0" fillId="0" borderId="0" xfId="1" applyFont="1" applyFill="1"/>
    <xf numFmtId="172" fontId="0" fillId="0" borderId="0" xfId="0" quotePrefix="1" applyFont="1" applyFill="1"/>
    <xf numFmtId="167" fontId="4" fillId="0" borderId="0" xfId="8" applyNumberFormat="1" applyFont="1" applyFill="1" applyAlignment="1">
      <alignment horizontal="center"/>
    </xf>
    <xf numFmtId="41" fontId="4" fillId="0" borderId="0" xfId="11"/>
    <xf numFmtId="41" fontId="4" fillId="0" borderId="0" xfId="11" applyFont="1" applyFill="1"/>
    <xf numFmtId="0" fontId="0" fillId="0" borderId="0" xfId="11" applyNumberFormat="1" applyFont="1" applyFill="1" applyAlignment="1">
      <alignment horizontal="left"/>
    </xf>
    <xf numFmtId="172" fontId="2" fillId="0" borderId="0" xfId="10" applyNumberFormat="1" applyFont="1"/>
    <xf numFmtId="17" fontId="2" fillId="0" borderId="0" xfId="10" applyNumberFormat="1" applyFont="1"/>
    <xf numFmtId="174" fontId="2" fillId="5" borderId="0" xfId="10" applyNumberFormat="1" applyFont="1" applyFill="1"/>
    <xf numFmtId="170" fontId="2" fillId="0" borderId="0" xfId="2" applyNumberFormat="1" applyFont="1"/>
    <xf numFmtId="10" fontId="2" fillId="0" borderId="0" xfId="8" applyNumberFormat="1" applyFont="1"/>
    <xf numFmtId="172" fontId="2" fillId="0" borderId="5" xfId="10" applyNumberFormat="1" applyFont="1" applyBorder="1"/>
    <xf numFmtId="172" fontId="2" fillId="0" borderId="7" xfId="10" applyNumberFormat="1" applyFont="1" applyBorder="1" applyAlignment="1">
      <alignment horizontal="center"/>
    </xf>
    <xf numFmtId="172" fontId="2" fillId="0" borderId="3" xfId="10" applyNumberFormat="1" applyFont="1" applyBorder="1" applyAlignment="1">
      <alignment horizontal="centerContinuous"/>
    </xf>
    <xf numFmtId="172" fontId="2" fillId="0" borderId="4" xfId="10" applyNumberFormat="1" applyFont="1" applyBorder="1" applyAlignment="1">
      <alignment horizontal="centerContinuous"/>
    </xf>
    <xf numFmtId="172" fontId="2" fillId="0" borderId="6" xfId="10" applyNumberFormat="1" applyFont="1" applyBorder="1"/>
    <xf numFmtId="172" fontId="2" fillId="0" borderId="4" xfId="10" applyNumberFormat="1" applyFont="1" applyBorder="1" applyAlignment="1">
      <alignment horizontal="center"/>
    </xf>
    <xf numFmtId="172" fontId="2" fillId="0" borderId="3" xfId="10" applyNumberFormat="1" applyFont="1" applyBorder="1" applyAlignment="1">
      <alignment horizontal="center"/>
    </xf>
    <xf numFmtId="172" fontId="2" fillId="0" borderId="6" xfId="10" applyNumberFormat="1" applyFont="1" applyBorder="1" applyAlignment="1">
      <alignment horizontal="center"/>
    </xf>
    <xf numFmtId="172" fontId="2" fillId="0" borderId="9" xfId="10" applyNumberFormat="1" applyFont="1" applyBorder="1" applyAlignment="1">
      <alignment horizontal="centerContinuous"/>
    </xf>
    <xf numFmtId="172" fontId="2" fillId="0" borderId="2" xfId="10" applyNumberFormat="1" applyFont="1" applyBorder="1"/>
    <xf numFmtId="41" fontId="2" fillId="0" borderId="8" xfId="10" applyNumberFormat="1" applyFont="1" applyBorder="1"/>
    <xf numFmtId="41" fontId="2" fillId="0" borderId="11" xfId="10" applyNumberFormat="1" applyFont="1" applyBorder="1"/>
    <xf numFmtId="168" fontId="2" fillId="0" borderId="8" xfId="10" applyNumberFormat="1" applyFont="1" applyBorder="1"/>
    <xf numFmtId="0" fontId="2" fillId="0" borderId="0" xfId="10" applyNumberFormat="1" applyFont="1"/>
    <xf numFmtId="17" fontId="2" fillId="0" borderId="5" xfId="10" applyNumberFormat="1" applyFont="1" applyBorder="1" applyAlignment="1">
      <alignment horizontal="center"/>
    </xf>
    <xf numFmtId="172" fontId="2" fillId="0" borderId="0" xfId="10" applyNumberFormat="1" applyFont="1" applyBorder="1"/>
    <xf numFmtId="168" fontId="2" fillId="0" borderId="11" xfId="10" applyNumberFormat="1" applyFont="1" applyBorder="1"/>
    <xf numFmtId="172" fontId="2" fillId="0" borderId="13" xfId="10" applyNumberFormat="1" applyFont="1" applyBorder="1"/>
    <xf numFmtId="17" fontId="2" fillId="0" borderId="13" xfId="10" applyNumberFormat="1" applyFont="1" applyBorder="1" applyAlignment="1">
      <alignment horizontal="center"/>
    </xf>
    <xf numFmtId="172" fontId="2" fillId="0" borderId="1" xfId="10" applyNumberFormat="1" applyFont="1" applyBorder="1"/>
    <xf numFmtId="41" fontId="2" fillId="0" borderId="12" xfId="10" applyNumberFormat="1" applyFont="1" applyBorder="1"/>
    <xf numFmtId="168" fontId="2" fillId="0" borderId="12" xfId="10" applyNumberFormat="1" applyFont="1" applyBorder="1"/>
    <xf numFmtId="17" fontId="2" fillId="0" borderId="6" xfId="10" applyNumberFormat="1" applyFont="1" applyBorder="1" applyAlignment="1">
      <alignment horizontal="center"/>
    </xf>
    <xf numFmtId="172" fontId="2" fillId="5" borderId="2" xfId="10" applyNumberFormat="1" applyFont="1" applyFill="1" applyBorder="1"/>
    <xf numFmtId="41" fontId="2" fillId="5" borderId="8" xfId="10" applyNumberFormat="1" applyFont="1" applyFill="1" applyBorder="1"/>
    <xf numFmtId="168" fontId="2" fillId="5" borderId="8" xfId="10" applyNumberFormat="1" applyFont="1" applyFill="1" applyBorder="1"/>
    <xf numFmtId="172" fontId="2" fillId="5" borderId="0" xfId="10" applyNumberFormat="1" applyFont="1" applyFill="1" applyBorder="1"/>
    <xf numFmtId="41" fontId="2" fillId="5" borderId="11" xfId="10" applyNumberFormat="1" applyFont="1" applyFill="1" applyBorder="1"/>
    <xf numFmtId="168" fontId="2" fillId="5" borderId="11" xfId="10" applyNumberFormat="1" applyFont="1" applyFill="1" applyBorder="1"/>
    <xf numFmtId="172" fontId="2" fillId="0" borderId="0" xfId="10" applyNumberFormat="1" applyFont="1" applyAlignment="1">
      <alignment horizontal="center"/>
    </xf>
    <xf numFmtId="172" fontId="14" fillId="0" borderId="0" xfId="10" applyNumberFormat="1" applyFont="1" applyAlignment="1">
      <alignment horizontal="centerContinuous"/>
    </xf>
    <xf numFmtId="0" fontId="0" fillId="0" borderId="0" xfId="7" applyFont="1" applyFill="1" applyBorder="1" applyAlignment="1">
      <alignment horizontal="center"/>
    </xf>
    <xf numFmtId="172" fontId="0" fillId="0" borderId="0" xfId="0" applyFont="1" applyFill="1" applyAlignment="1">
      <alignment horizontal="centerContinuous"/>
    </xf>
    <xf numFmtId="172" fontId="0" fillId="0" borderId="0" xfId="0" applyFont="1" applyFill="1"/>
    <xf numFmtId="172" fontId="0" fillId="0" borderId="0" xfId="0" applyFont="1" applyFill="1" applyBorder="1" applyAlignment="1">
      <alignment horizontal="centerContinuous"/>
    </xf>
    <xf numFmtId="172" fontId="0" fillId="0" borderId="0" xfId="0" applyFont="1" applyFill="1" applyBorder="1"/>
    <xf numFmtId="0" fontId="0" fillId="0" borderId="0" xfId="0" applyNumberFormat="1" applyFont="1" applyFill="1"/>
    <xf numFmtId="6" fontId="0" fillId="0" borderId="0" xfId="0" applyNumberFormat="1" applyFont="1" applyFill="1" applyAlignment="1">
      <alignment horizontal="right"/>
    </xf>
    <xf numFmtId="8" fontId="0" fillId="0" borderId="0" xfId="0" applyNumberFormat="1" applyFont="1" applyFill="1" applyAlignment="1">
      <alignment horizontal="right"/>
    </xf>
    <xf numFmtId="8" fontId="0" fillId="0" borderId="0" xfId="0" applyNumberFormat="1" applyFont="1" applyFill="1"/>
    <xf numFmtId="8" fontId="0" fillId="0" borderId="0" xfId="0" applyNumberFormat="1" applyFont="1" applyFill="1" applyBorder="1"/>
    <xf numFmtId="165" fontId="0" fillId="0" borderId="0" xfId="0" applyNumberFormat="1" applyFont="1" applyFill="1" applyAlignment="1">
      <alignment horizontal="center"/>
    </xf>
    <xf numFmtId="8" fontId="0" fillId="0" borderId="0" xfId="0" applyNumberFormat="1" applyFont="1" applyFill="1" applyBorder="1" applyAlignment="1">
      <alignment horizontal="right"/>
    </xf>
    <xf numFmtId="169" fontId="0" fillId="0" borderId="0" xfId="0" applyNumberFormat="1" applyFont="1" applyFill="1"/>
    <xf numFmtId="41" fontId="0" fillId="0" borderId="0" xfId="4" applyFont="1" applyFill="1"/>
    <xf numFmtId="172" fontId="0" fillId="0" borderId="0" xfId="0" applyFont="1" applyFill="1" applyAlignment="1">
      <alignment horizontal="center"/>
    </xf>
    <xf numFmtId="172" fontId="0" fillId="0" borderId="19" xfId="0" applyFont="1" applyFill="1" applyBorder="1" applyAlignment="1">
      <alignment horizontal="centerContinuous"/>
    </xf>
    <xf numFmtId="41" fontId="0" fillId="0" borderId="0" xfId="0" applyNumberFormat="1" applyFont="1" applyFill="1"/>
    <xf numFmtId="6" fontId="0" fillId="0" borderId="0" xfId="2" applyNumberFormat="1" applyFont="1" applyFill="1"/>
    <xf numFmtId="8" fontId="0" fillId="0" borderId="0" xfId="2" applyNumberFormat="1" applyFont="1" applyFill="1"/>
    <xf numFmtId="172" fontId="0" fillId="0" borderId="0" xfId="0" applyFont="1" applyFill="1" applyAlignment="1">
      <alignment horizontal="left"/>
    </xf>
    <xf numFmtId="164" fontId="0" fillId="0" borderId="0" xfId="0" applyNumberFormat="1" applyFont="1" applyFill="1" applyAlignment="1">
      <alignment horizontal="center"/>
    </xf>
    <xf numFmtId="167" fontId="0" fillId="0" borderId="0" xfId="0" applyNumberFormat="1" applyFont="1" applyFill="1"/>
    <xf numFmtId="164" fontId="0" fillId="0" borderId="0" xfId="0" applyNumberFormat="1" applyFont="1" applyFill="1"/>
    <xf numFmtId="172" fontId="0" fillId="0" borderId="9" xfId="0" applyFont="1" applyFill="1" applyBorder="1" applyAlignment="1">
      <alignment horizontal="centerContinuous"/>
    </xf>
    <xf numFmtId="172" fontId="0" fillId="0" borderId="4" xfId="0" applyFont="1" applyFill="1" applyBorder="1" applyAlignment="1">
      <alignment horizontal="centerContinuous"/>
    </xf>
    <xf numFmtId="170" fontId="0" fillId="0" borderId="0" xfId="2" applyNumberFormat="1" applyFont="1" applyFill="1"/>
    <xf numFmtId="9" fontId="0" fillId="0" borderId="0" xfId="0" applyNumberFormat="1" applyFont="1" applyFill="1"/>
    <xf numFmtId="1" fontId="0" fillId="0" borderId="0" xfId="6" applyNumberFormat="1" applyFont="1" applyFill="1" applyAlignment="1" applyProtection="1">
      <alignment horizontal="center"/>
      <protection locked="0"/>
    </xf>
    <xf numFmtId="172" fontId="4" fillId="0" borderId="0" xfId="10" applyNumberFormat="1" applyFont="1"/>
    <xf numFmtId="173" fontId="0" fillId="0" borderId="0" xfId="0" applyNumberFormat="1"/>
    <xf numFmtId="6" fontId="0" fillId="0" borderId="0" xfId="2" applyNumberFormat="1" applyFont="1" applyFill="1" applyAlignment="1">
      <alignment horizontal="center"/>
    </xf>
    <xf numFmtId="6" fontId="18" fillId="0" borderId="0" xfId="2" applyNumberFormat="1" applyFont="1" applyFill="1" applyAlignment="1">
      <alignment horizontal="center"/>
    </xf>
    <xf numFmtId="8" fontId="0" fillId="0" borderId="0" xfId="2" applyNumberFormat="1" applyFont="1" applyFill="1" applyAlignment="1">
      <alignment horizontal="center"/>
    </xf>
    <xf numFmtId="8" fontId="18" fillId="0" borderId="0" xfId="2" applyNumberFormat="1" applyFont="1" applyFill="1" applyAlignment="1">
      <alignment horizontal="center"/>
    </xf>
    <xf numFmtId="10" fontId="0" fillId="0" borderId="0" xfId="8" applyNumberFormat="1" applyFont="1" applyFill="1"/>
    <xf numFmtId="172" fontId="19" fillId="6" borderId="0" xfId="10" applyNumberFormat="1" applyFont="1" applyFill="1"/>
    <xf numFmtId="8" fontId="0" fillId="0" borderId="20" xfId="0" applyNumberFormat="1" applyFont="1" applyFill="1" applyBorder="1"/>
    <xf numFmtId="7" fontId="2" fillId="0" borderId="0" xfId="2" applyNumberFormat="1" applyFont="1"/>
    <xf numFmtId="17" fontId="2" fillId="5" borderId="5" xfId="10" applyNumberFormat="1" applyFont="1" applyFill="1" applyBorder="1" applyAlignment="1">
      <alignment horizontal="center"/>
    </xf>
    <xf numFmtId="17" fontId="2" fillId="5" borderId="13" xfId="10" applyNumberFormat="1" applyFont="1" applyFill="1" applyBorder="1" applyAlignment="1">
      <alignment horizontal="center"/>
    </xf>
    <xf numFmtId="17" fontId="2" fillId="5" borderId="6" xfId="10" applyNumberFormat="1" applyFont="1" applyFill="1" applyBorder="1" applyAlignment="1">
      <alignment horizontal="center"/>
    </xf>
    <xf numFmtId="172" fontId="2" fillId="0" borderId="5" xfId="10" applyNumberFormat="1" applyFont="1" applyBorder="1" applyAlignment="1">
      <alignment horizontal="center"/>
    </xf>
    <xf numFmtId="175" fontId="2" fillId="0" borderId="0" xfId="8" applyNumberFormat="1" applyFont="1"/>
    <xf numFmtId="175" fontId="0" fillId="0" borderId="0" xfId="0" applyNumberFormat="1" applyFont="1" applyFill="1" applyBorder="1"/>
    <xf numFmtId="8" fontId="0" fillId="0" borderId="0" xfId="5" applyNumberFormat="1" applyFont="1" applyFill="1" applyBorder="1"/>
    <xf numFmtId="41" fontId="0" fillId="0" borderId="0" xfId="5" applyNumberFormat="1" applyFont="1" applyFill="1" applyBorder="1"/>
    <xf numFmtId="172" fontId="0" fillId="0" borderId="0" xfId="5" applyFont="1" applyFill="1"/>
    <xf numFmtId="172" fontId="3" fillId="0" borderId="7" xfId="5" applyFont="1" applyFill="1" applyBorder="1" applyAlignment="1">
      <alignment horizontal="centerContinuous"/>
    </xf>
    <xf numFmtId="172" fontId="0" fillId="0" borderId="0" xfId="5" applyFont="1" applyFill="1" applyAlignment="1">
      <alignment horizontal="left"/>
    </xf>
    <xf numFmtId="0" fontId="0" fillId="0" borderId="0" xfId="5" applyNumberFormat="1" applyFont="1" applyFill="1"/>
    <xf numFmtId="165" fontId="0" fillId="0" borderId="0" xfId="5" applyNumberFormat="1" applyFont="1" applyFill="1" applyAlignment="1">
      <alignment horizontal="center"/>
    </xf>
    <xf numFmtId="172" fontId="7" fillId="0" borderId="0" xfId="0" applyFont="1" applyFill="1"/>
    <xf numFmtId="172" fontId="15" fillId="2" borderId="0" xfId="0" applyFont="1" applyFill="1" applyBorder="1" applyAlignment="1">
      <alignment horizontal="center"/>
    </xf>
    <xf numFmtId="14" fontId="21" fillId="3" borderId="7" xfId="0" applyNumberFormat="1" applyFont="1" applyFill="1" applyBorder="1" applyAlignment="1">
      <alignment horizontal="center"/>
    </xf>
    <xf numFmtId="172" fontId="15" fillId="2" borderId="0" xfId="0" applyFont="1" applyFill="1" applyAlignment="1">
      <alignment horizontal="centerContinuous"/>
    </xf>
    <xf numFmtId="172" fontId="7" fillId="0" borderId="0" xfId="0" applyFont="1" applyFill="1" applyBorder="1"/>
    <xf numFmtId="14" fontId="22" fillId="2" borderId="0" xfId="0" applyNumberFormat="1" applyFont="1" applyFill="1" applyBorder="1" applyAlignment="1">
      <alignment horizontal="centerContinuous" vertical="center"/>
    </xf>
    <xf numFmtId="172" fontId="7" fillId="0" borderId="0" xfId="0" applyFont="1" applyFill="1" applyBorder="1" applyAlignment="1">
      <alignment horizontal="center"/>
    </xf>
    <xf numFmtId="172" fontId="13" fillId="2" borderId="0" xfId="0" applyFont="1" applyFill="1" applyBorder="1" applyAlignment="1">
      <alignment horizontal="centerContinuous" wrapText="1"/>
    </xf>
    <xf numFmtId="172" fontId="7" fillId="0" borderId="0" xfId="0" applyFont="1" applyFill="1" applyAlignment="1">
      <alignment horizontal="center"/>
    </xf>
    <xf numFmtId="172" fontId="13" fillId="0" borderId="15" xfId="0" applyFont="1" applyBorder="1" applyAlignment="1">
      <alignment horizontal="center"/>
    </xf>
    <xf numFmtId="0" fontId="7" fillId="0" borderId="0" xfId="0" applyNumberFormat="1" applyFont="1" applyFill="1" applyAlignment="1">
      <alignment horizontal="center"/>
    </xf>
    <xf numFmtId="172" fontId="7" fillId="4" borderId="14" xfId="0" applyFont="1" applyFill="1" applyBorder="1"/>
    <xf numFmtId="0" fontId="3" fillId="0" borderId="0" xfId="0" applyNumberFormat="1" applyFont="1" applyFill="1" applyAlignment="1"/>
    <xf numFmtId="172" fontId="14" fillId="0" borderId="0" xfId="10" applyNumberFormat="1" applyFont="1"/>
    <xf numFmtId="8" fontId="0" fillId="0" borderId="20" xfId="0" applyNumberFormat="1" applyFont="1" applyFill="1" applyBorder="1" applyAlignment="1">
      <alignment horizontal="right"/>
    </xf>
    <xf numFmtId="178" fontId="4" fillId="0" borderId="0" xfId="0" applyNumberFormat="1" applyFont="1" applyFill="1" applyBorder="1" applyAlignment="1">
      <alignment horizontal="center"/>
    </xf>
    <xf numFmtId="10" fontId="0" fillId="5" borderId="0" xfId="8" applyNumberFormat="1" applyFont="1" applyFill="1"/>
    <xf numFmtId="10" fontId="2" fillId="0" borderId="0" xfId="10" applyNumberFormat="1" applyFont="1"/>
    <xf numFmtId="174" fontId="0" fillId="0" borderId="0" xfId="0" applyNumberFormat="1" applyFont="1" applyFill="1"/>
    <xf numFmtId="174" fontId="18" fillId="0" borderId="0" xfId="0" applyNumberFormat="1" applyFont="1" applyFill="1"/>
    <xf numFmtId="167" fontId="2" fillId="5" borderId="0" xfId="8" applyNumberFormat="1" applyFont="1" applyFill="1"/>
    <xf numFmtId="172" fontId="14" fillId="0" borderId="7" xfId="23" applyFont="1" applyFill="1" applyBorder="1" applyAlignment="1">
      <alignment horizontal="centerContinuous"/>
    </xf>
    <xf numFmtId="172" fontId="27" fillId="0" borderId="6" xfId="0" applyFont="1" applyBorder="1" applyAlignment="1">
      <alignment horizontal="center"/>
    </xf>
    <xf numFmtId="172" fontId="27" fillId="0" borderId="0" xfId="0" applyFont="1"/>
    <xf numFmtId="172" fontId="27" fillId="0" borderId="7" xfId="0" applyFont="1" applyBorder="1"/>
    <xf numFmtId="167" fontId="26" fillId="0" borderId="7" xfId="24" applyNumberFormat="1" applyFont="1" applyFill="1" applyBorder="1"/>
    <xf numFmtId="172" fontId="28" fillId="0" borderId="2" xfId="10" applyNumberFormat="1" applyFont="1" applyBorder="1"/>
    <xf numFmtId="41" fontId="28" fillId="0" borderId="8" xfId="10" applyNumberFormat="1" applyFont="1" applyBorder="1"/>
    <xf numFmtId="168" fontId="28" fillId="0" borderId="8" xfId="10" applyNumberFormat="1" applyFont="1" applyBorder="1"/>
    <xf numFmtId="172" fontId="28" fillId="0" borderId="0" xfId="10" applyNumberFormat="1" applyFont="1" applyBorder="1"/>
    <xf numFmtId="41" fontId="28" fillId="0" borderId="11" xfId="10" applyNumberFormat="1" applyFont="1" applyBorder="1"/>
    <xf numFmtId="168" fontId="28" fillId="0" borderId="11" xfId="10" applyNumberFormat="1" applyFont="1" applyBorder="1"/>
    <xf numFmtId="172" fontId="28" fillId="0" borderId="1" xfId="10" applyNumberFormat="1" applyFont="1" applyBorder="1"/>
    <xf numFmtId="41" fontId="28" fillId="0" borderId="12" xfId="10" applyNumberFormat="1" applyFont="1" applyBorder="1"/>
    <xf numFmtId="168" fontId="28" fillId="0" borderId="12" xfId="10" applyNumberFormat="1" applyFont="1" applyBorder="1"/>
    <xf numFmtId="0" fontId="0" fillId="0" borderId="20" xfId="0" applyNumberFormat="1" applyFont="1" applyFill="1" applyBorder="1"/>
    <xf numFmtId="165" fontId="0" fillId="0" borderId="20" xfId="0" applyNumberFormat="1" applyFont="1" applyFill="1" applyBorder="1" applyAlignment="1">
      <alignment horizontal="center"/>
    </xf>
    <xf numFmtId="172" fontId="26" fillId="0" borderId="0" xfId="0" applyFont="1"/>
    <xf numFmtId="9" fontId="26" fillId="0" borderId="0" xfId="8" applyFont="1"/>
    <xf numFmtId="43" fontId="2" fillId="0" borderId="0" xfId="10" applyNumberFormat="1" applyFont="1"/>
    <xf numFmtId="172" fontId="29" fillId="0" borderId="0" xfId="10" applyNumberFormat="1" applyFont="1"/>
    <xf numFmtId="172" fontId="4" fillId="0" borderId="1" xfId="0" applyFont="1" applyFill="1" applyBorder="1"/>
    <xf numFmtId="173" fontId="0" fillId="0" borderId="0" xfId="0" applyNumberFormat="1" applyFont="1" applyFill="1"/>
    <xf numFmtId="8" fontId="0" fillId="0" borderId="1" xfId="0" applyNumberFormat="1" applyFont="1" applyFill="1" applyBorder="1" applyAlignment="1">
      <alignment horizontal="right"/>
    </xf>
    <xf numFmtId="8" fontId="0" fillId="0" borderId="1" xfId="0" applyNumberFormat="1" applyFont="1" applyFill="1" applyBorder="1"/>
    <xf numFmtId="8" fontId="0" fillId="0" borderId="1" xfId="5" applyNumberFormat="1" applyFont="1" applyFill="1" applyBorder="1"/>
    <xf numFmtId="172" fontId="5" fillId="0" borderId="0" xfId="25" applyFont="1" applyFill="1" applyAlignment="1">
      <alignment horizontal="centerContinuous"/>
    </xf>
    <xf numFmtId="172" fontId="4" fillId="0" borderId="0" xfId="25" applyFont="1" applyFill="1" applyAlignment="1">
      <alignment horizontal="centerContinuous"/>
    </xf>
    <xf numFmtId="172" fontId="4" fillId="0" borderId="0" xfId="25" applyFont="1" applyFill="1"/>
    <xf numFmtId="172" fontId="4" fillId="0" borderId="0" xfId="25" applyFont="1" applyFill="1" applyBorder="1" applyAlignment="1">
      <alignment horizontal="centerContinuous"/>
    </xf>
    <xf numFmtId="172" fontId="4" fillId="0" borderId="0" xfId="25" applyFont="1" applyFill="1" applyBorder="1"/>
    <xf numFmtId="172" fontId="3" fillId="0" borderId="5" xfId="25" applyFont="1" applyFill="1" applyBorder="1" applyAlignment="1">
      <alignment horizontal="center"/>
    </xf>
    <xf numFmtId="172" fontId="3" fillId="0" borderId="5" xfId="25" applyFont="1" applyFill="1" applyBorder="1" applyAlignment="1">
      <alignment horizontal="center" wrapText="1"/>
    </xf>
    <xf numFmtId="172" fontId="8" fillId="0" borderId="6" xfId="25" applyFont="1" applyFill="1" applyBorder="1" applyAlignment="1">
      <alignment horizontal="centerContinuous"/>
    </xf>
    <xf numFmtId="172" fontId="11" fillId="0" borderId="6" xfId="25" quotePrefix="1" applyFont="1" applyFill="1" applyBorder="1" applyAlignment="1">
      <alignment horizontal="center" wrapText="1"/>
    </xf>
    <xf numFmtId="172" fontId="11" fillId="0" borderId="6" xfId="25" applyFont="1" applyFill="1" applyBorder="1" applyAlignment="1">
      <alignment horizontal="center" wrapText="1"/>
    </xf>
    <xf numFmtId="172" fontId="7" fillId="0" borderId="0" xfId="25" quotePrefix="1" applyFont="1" applyFill="1" applyBorder="1" applyAlignment="1">
      <alignment horizontal="center"/>
    </xf>
    <xf numFmtId="0" fontId="4" fillId="0" borderId="0" xfId="25" applyNumberFormat="1" applyFont="1" applyFill="1"/>
    <xf numFmtId="6" fontId="4" fillId="0" borderId="0" xfId="25" applyNumberFormat="1" applyFont="1" applyFill="1" applyAlignment="1">
      <alignment horizontal="right"/>
    </xf>
    <xf numFmtId="8" fontId="4" fillId="0" borderId="0" xfId="25" applyNumberFormat="1" applyFont="1" applyFill="1" applyAlignment="1">
      <alignment horizontal="right"/>
    </xf>
    <xf numFmtId="8" fontId="4" fillId="0" borderId="0" xfId="25" applyNumberFormat="1" applyFont="1" applyFill="1"/>
    <xf numFmtId="8" fontId="4" fillId="0" borderId="0" xfId="25" applyNumberFormat="1" applyFont="1" applyFill="1" applyBorder="1"/>
    <xf numFmtId="179" fontId="4" fillId="0" borderId="0" xfId="25" applyNumberFormat="1" applyFont="1" applyFill="1" applyAlignment="1">
      <alignment horizontal="right"/>
    </xf>
    <xf numFmtId="165" fontId="4" fillId="0" borderId="0" xfId="25" applyNumberFormat="1" applyFont="1" applyFill="1" applyAlignment="1">
      <alignment horizontal="center"/>
    </xf>
    <xf numFmtId="165" fontId="4" fillId="0" borderId="1" xfId="25" applyNumberFormat="1" applyFont="1" applyFill="1" applyBorder="1" applyAlignment="1">
      <alignment horizontal="center"/>
    </xf>
    <xf numFmtId="8" fontId="4" fillId="0" borderId="1" xfId="25" applyNumberFormat="1" applyFont="1" applyFill="1" applyBorder="1" applyAlignment="1">
      <alignment horizontal="right"/>
    </xf>
    <xf numFmtId="8" fontId="4" fillId="0" borderId="1" xfId="25" applyNumberFormat="1" applyFont="1" applyFill="1" applyBorder="1"/>
    <xf numFmtId="172" fontId="4" fillId="0" borderId="0" xfId="25" quotePrefix="1" applyFont="1" applyFill="1"/>
    <xf numFmtId="0" fontId="4" fillId="0" borderId="0" xfId="26" applyFont="1"/>
    <xf numFmtId="14" fontId="4" fillId="0" borderId="0" xfId="27" applyNumberFormat="1" applyFont="1"/>
    <xf numFmtId="0" fontId="4" fillId="0" borderId="0" xfId="25" applyNumberFormat="1" applyFont="1" applyFill="1" applyBorder="1"/>
    <xf numFmtId="165" fontId="4" fillId="0" borderId="0" xfId="25" applyNumberFormat="1" applyFont="1" applyFill="1" applyBorder="1" applyAlignment="1">
      <alignment horizontal="center"/>
    </xf>
    <xf numFmtId="8" fontId="4" fillId="0" borderId="0" xfId="25" applyNumberFormat="1" applyFont="1" applyFill="1" applyBorder="1" applyAlignment="1">
      <alignment horizontal="right"/>
    </xf>
    <xf numFmtId="8" fontId="4" fillId="0" borderId="0" xfId="25" applyNumberFormat="1" applyFont="1" applyFill="1" applyAlignment="1">
      <alignment horizontal="center"/>
    </xf>
    <xf numFmtId="172" fontId="6" fillId="0" borderId="0" xfId="25" applyFont="1" applyFill="1" applyAlignment="1">
      <alignment horizontal="centerContinuous"/>
    </xf>
    <xf numFmtId="172" fontId="3" fillId="0" borderId="0" xfId="25" applyFont="1" applyFill="1" applyAlignment="1">
      <alignment horizontal="centerContinuous"/>
    </xf>
    <xf numFmtId="172" fontId="4" fillId="0" borderId="0" xfId="25" applyFont="1" applyFill="1" applyAlignment="1">
      <alignment horizontal="center"/>
    </xf>
    <xf numFmtId="41" fontId="4" fillId="0" borderId="0" xfId="4" applyFont="1" applyFill="1"/>
    <xf numFmtId="172" fontId="3" fillId="0" borderId="17" xfId="25" applyFont="1" applyFill="1" applyBorder="1" applyAlignment="1">
      <alignment horizontal="centerContinuous"/>
    </xf>
    <xf numFmtId="172" fontId="4" fillId="0" borderId="17" xfId="25" applyFont="1" applyFill="1" applyBorder="1"/>
    <xf numFmtId="172" fontId="4" fillId="0" borderId="19" xfId="25" applyFont="1" applyFill="1" applyBorder="1"/>
    <xf numFmtId="172" fontId="3" fillId="0" borderId="16" xfId="25" applyFont="1" applyFill="1" applyBorder="1" applyAlignment="1">
      <alignment horizontal="center"/>
    </xf>
    <xf numFmtId="172" fontId="3" fillId="0" borderId="17" xfId="5" applyFont="1" applyFill="1" applyBorder="1" applyAlignment="1">
      <alignment horizontal="centerContinuous"/>
    </xf>
    <xf numFmtId="172" fontId="4" fillId="0" borderId="17" xfId="25" applyFont="1" applyFill="1" applyBorder="1" applyAlignment="1">
      <alignment horizontal="centerContinuous"/>
    </xf>
    <xf numFmtId="6" fontId="4" fillId="0" borderId="0" xfId="2" applyNumberFormat="1" applyFont="1" applyFill="1"/>
    <xf numFmtId="8" fontId="4" fillId="0" borderId="0" xfId="2" applyNumberFormat="1" applyFont="1" applyFill="1"/>
    <xf numFmtId="180" fontId="30" fillId="0" borderId="0" xfId="28" applyNumberFormat="1" applyAlignment="1" applyProtection="1"/>
    <xf numFmtId="1" fontId="4" fillId="0" borderId="0" xfId="6" applyNumberFormat="1" applyFont="1" applyFill="1" applyAlignment="1" applyProtection="1">
      <alignment horizontal="center"/>
      <protection locked="0"/>
    </xf>
    <xf numFmtId="180" fontId="31" fillId="0" borderId="0" xfId="0" applyNumberFormat="1" applyFont="1"/>
    <xf numFmtId="173" fontId="3" fillId="0" borderId="0" xfId="25" applyNumberFormat="1" applyFont="1" applyFill="1"/>
    <xf numFmtId="173" fontId="4" fillId="0" borderId="0" xfId="25" applyNumberFormat="1" applyFont="1" applyFill="1"/>
    <xf numFmtId="167" fontId="4" fillId="0" borderId="0" xfId="8" applyNumberFormat="1" applyFont="1" applyFill="1"/>
    <xf numFmtId="164" fontId="4" fillId="0" borderId="0" xfId="25" applyNumberFormat="1" applyFont="1" applyFill="1"/>
    <xf numFmtId="175" fontId="4" fillId="0" borderId="0" xfId="25" applyNumberFormat="1" applyFont="1" applyFill="1" applyBorder="1"/>
    <xf numFmtId="0" fontId="0" fillId="0" borderId="0" xfId="0" applyNumberFormat="1" applyFont="1"/>
    <xf numFmtId="44" fontId="26" fillId="0" borderId="0" xfId="2" applyFont="1" applyFill="1"/>
    <xf numFmtId="175" fontId="32" fillId="0" borderId="0" xfId="0" applyNumberFormat="1" applyFont="1" applyFill="1" applyProtection="1">
      <protection locked="0"/>
    </xf>
    <xf numFmtId="9" fontId="4" fillId="0" borderId="0" xfId="25" applyNumberFormat="1" applyFont="1" applyFill="1"/>
    <xf numFmtId="43" fontId="4" fillId="0" borderId="0" xfId="2" applyNumberFormat="1" applyFont="1" applyFill="1"/>
    <xf numFmtId="167" fontId="4" fillId="0" borderId="0" xfId="25" applyNumberFormat="1" applyFont="1" applyFill="1"/>
    <xf numFmtId="43" fontId="4" fillId="0" borderId="0" xfId="25" applyNumberFormat="1" applyFont="1" applyFill="1" applyBorder="1" applyAlignment="1">
      <alignment horizontal="right"/>
    </xf>
    <xf numFmtId="10" fontId="4" fillId="0" borderId="0" xfId="8" applyNumberFormat="1" applyFont="1" applyFill="1"/>
    <xf numFmtId="173" fontId="4" fillId="0" borderId="0" xfId="25" applyNumberFormat="1" applyFont="1" applyFill="1" applyBorder="1"/>
    <xf numFmtId="172" fontId="4" fillId="0" borderId="0" xfId="25" applyNumberFormat="1" applyFont="1" applyFill="1"/>
    <xf numFmtId="172" fontId="4" fillId="0" borderId="0" xfId="25" applyNumberFormat="1" applyFont="1" applyFill="1" applyAlignment="1">
      <alignment horizontal="right"/>
    </xf>
    <xf numFmtId="172" fontId="4" fillId="0" borderId="0" xfId="6" applyNumberFormat="1" applyFont="1" applyFill="1" applyAlignment="1" applyProtection="1">
      <alignment horizontal="center"/>
      <protection locked="0"/>
    </xf>
    <xf numFmtId="172" fontId="4" fillId="0" borderId="0" xfId="25" applyNumberFormat="1" applyFont="1" applyFill="1" applyBorder="1"/>
    <xf numFmtId="43" fontId="4" fillId="0" borderId="0" xfId="25" applyNumberFormat="1" applyFont="1" applyFill="1" applyAlignment="1">
      <alignment horizontal="right"/>
    </xf>
    <xf numFmtId="175" fontId="31" fillId="0" borderId="0" xfId="8" applyNumberFormat="1" applyFont="1"/>
    <xf numFmtId="2" fontId="4" fillId="0" borderId="0" xfId="6" applyNumberFormat="1" applyFont="1" applyFill="1" applyAlignment="1" applyProtection="1">
      <alignment horizontal="center"/>
      <protection locked="0"/>
    </xf>
    <xf numFmtId="172" fontId="3" fillId="0" borderId="0" xfId="25" applyFont="1" applyFill="1" applyBorder="1" applyAlignment="1">
      <alignment horizontal="center" wrapText="1"/>
    </xf>
    <xf numFmtId="164" fontId="4" fillId="0" borderId="0" xfId="1" applyNumberFormat="1" applyFont="1"/>
    <xf numFmtId="41" fontId="4" fillId="0" borderId="0" xfId="11" applyAlignment="1">
      <alignment wrapText="1"/>
    </xf>
    <xf numFmtId="173" fontId="2" fillId="0" borderId="0" xfId="10" applyNumberFormat="1" applyFont="1"/>
    <xf numFmtId="172" fontId="3" fillId="0" borderId="0" xfId="0" applyFont="1"/>
    <xf numFmtId="0" fontId="4" fillId="0" borderId="0" xfId="0" applyNumberFormat="1" applyFont="1" applyFill="1" applyBorder="1" applyAlignment="1">
      <alignment horizontal="center"/>
    </xf>
    <xf numFmtId="172" fontId="3" fillId="0" borderId="0" xfId="0" applyFont="1" applyAlignment="1">
      <alignment horizontal="left"/>
    </xf>
    <xf numFmtId="167" fontId="0" fillId="0" borderId="0" xfId="8" applyNumberFormat="1" applyFont="1"/>
    <xf numFmtId="167" fontId="0" fillId="6" borderId="0" xfId="8" applyNumberFormat="1" applyFont="1" applyFill="1"/>
    <xf numFmtId="172" fontId="26" fillId="0" borderId="6" xfId="0" applyFont="1" applyFill="1" applyBorder="1" applyAlignment="1">
      <alignment horizontal="center"/>
    </xf>
    <xf numFmtId="172" fontId="26" fillId="0" borderId="0" xfId="0" applyFont="1" applyFill="1"/>
    <xf numFmtId="172" fontId="0" fillId="0" borderId="0" xfId="0" applyNumberFormat="1"/>
    <xf numFmtId="172" fontId="4" fillId="0" borderId="1" xfId="0" applyFont="1" applyFill="1" applyBorder="1" applyAlignment="1">
      <alignment horizontal="center"/>
    </xf>
    <xf numFmtId="167" fontId="23" fillId="0" borderId="0" xfId="8" applyNumberFormat="1" applyFont="1" applyFill="1"/>
    <xf numFmtId="172" fontId="2" fillId="0" borderId="0" xfId="10" applyNumberFormat="1" applyFont="1" applyAlignment="1">
      <alignment horizontal="left" vertical="top"/>
    </xf>
    <xf numFmtId="172" fontId="33" fillId="0" borderId="0" xfId="0" applyFont="1" applyFill="1" applyAlignment="1">
      <alignment horizontal="centerContinuous"/>
    </xf>
    <xf numFmtId="172" fontId="34" fillId="0" borderId="0" xfId="0" applyFont="1" applyFill="1" applyAlignment="1">
      <alignment horizontal="centerContinuous"/>
    </xf>
    <xf numFmtId="172" fontId="5" fillId="0" borderId="0" xfId="0" applyFont="1" applyFill="1" applyBorder="1" applyAlignment="1">
      <alignment horizontal="centerContinuous"/>
    </xf>
    <xf numFmtId="172" fontId="33" fillId="0" borderId="0" xfId="0" applyFont="1" applyFill="1"/>
    <xf numFmtId="172" fontId="6" fillId="0" borderId="0" xfId="0" applyFont="1" applyFill="1" applyBorder="1" applyAlignment="1">
      <alignment horizontal="centerContinuous"/>
    </xf>
    <xf numFmtId="172" fontId="34" fillId="0" borderId="0" xfId="0" applyFont="1" applyFill="1"/>
    <xf numFmtId="172" fontId="4" fillId="0" borderId="0" xfId="0" quotePrefix="1" applyFont="1" applyFill="1" applyBorder="1" applyAlignment="1">
      <alignment horizontal="center"/>
    </xf>
    <xf numFmtId="8" fontId="35" fillId="0" borderId="0" xfId="0" applyNumberFormat="1" applyFont="1" applyFill="1" applyAlignment="1">
      <alignment horizontal="center"/>
    </xf>
    <xf numFmtId="8" fontId="35" fillId="0" borderId="0" xfId="0" applyNumberFormat="1" applyFont="1" applyFill="1" applyBorder="1" applyAlignment="1">
      <alignment horizontal="left"/>
    </xf>
    <xf numFmtId="172" fontId="4" fillId="0" borderId="23" xfId="0" applyFont="1" applyFill="1" applyBorder="1" applyAlignment="1">
      <alignment horizontal="center"/>
    </xf>
    <xf numFmtId="172" fontId="4" fillId="0" borderId="5" xfId="0" applyFont="1" applyFill="1" applyBorder="1" applyAlignment="1">
      <alignment horizontal="centerContinuous"/>
    </xf>
    <xf numFmtId="172" fontId="4" fillId="0" borderId="5" xfId="0" quotePrefix="1" applyFont="1" applyFill="1" applyBorder="1" applyAlignment="1">
      <alignment horizontal="centerContinuous"/>
    </xf>
    <xf numFmtId="172" fontId="4" fillId="0" borderId="4" xfId="0" applyFont="1" applyFill="1" applyBorder="1" applyAlignment="1">
      <alignment horizontal="centerContinuous"/>
    </xf>
    <xf numFmtId="172" fontId="4" fillId="0" borderId="7" xfId="0" applyFont="1" applyFill="1" applyBorder="1" applyAlignment="1">
      <alignment horizontal="centerContinuous"/>
    </xf>
    <xf numFmtId="172" fontId="4" fillId="0" borderId="3" xfId="0" applyFont="1" applyFill="1" applyBorder="1" applyAlignment="1">
      <alignment horizontal="centerContinuous"/>
    </xf>
    <xf numFmtId="172" fontId="4" fillId="0" borderId="23" xfId="0" applyFont="1" applyFill="1" applyBorder="1" applyAlignment="1">
      <alignment horizontal="centerContinuous"/>
    </xf>
    <xf numFmtId="172" fontId="4" fillId="0" borderId="2" xfId="0" applyFont="1" applyFill="1" applyBorder="1" applyAlignment="1">
      <alignment horizontal="centerContinuous"/>
    </xf>
    <xf numFmtId="172" fontId="4" fillId="0" borderId="8" xfId="0" applyFont="1" applyFill="1" applyBorder="1" applyAlignment="1">
      <alignment horizontal="centerContinuous"/>
    </xf>
    <xf numFmtId="172" fontId="4" fillId="0" borderId="24" xfId="0" applyFont="1" applyFill="1" applyBorder="1" applyAlignment="1">
      <alignment horizontal="center"/>
    </xf>
    <xf numFmtId="172" fontId="4" fillId="0" borderId="3" xfId="0" applyFont="1" applyFill="1" applyBorder="1" applyAlignment="1">
      <alignment horizontal="center"/>
    </xf>
    <xf numFmtId="172" fontId="4" fillId="0" borderId="9" xfId="0" applyFont="1" applyFill="1" applyBorder="1" applyAlignment="1">
      <alignment horizontal="center"/>
    </xf>
    <xf numFmtId="172" fontId="4" fillId="0" borderId="4" xfId="0" applyFont="1" applyFill="1" applyBorder="1" applyAlignment="1">
      <alignment horizontal="center"/>
    </xf>
    <xf numFmtId="172" fontId="4" fillId="0" borderId="0" xfId="0" quotePrefix="1" applyFont="1" applyFill="1" applyBorder="1"/>
    <xf numFmtId="172" fontId="3" fillId="0" borderId="0" xfId="0" applyFont="1" applyFill="1" applyBorder="1" applyAlignment="1">
      <alignment horizontal="left"/>
    </xf>
    <xf numFmtId="0" fontId="4" fillId="0" borderId="24" xfId="0" applyNumberFormat="1" applyFont="1" applyFill="1" applyBorder="1" applyAlignment="1">
      <alignment horizontal="center"/>
    </xf>
    <xf numFmtId="172" fontId="4" fillId="0" borderId="0" xfId="0" applyFont="1" applyFill="1" applyBorder="1" applyAlignment="1">
      <alignment horizontal="left"/>
    </xf>
    <xf numFmtId="172" fontId="4" fillId="0" borderId="0" xfId="0" quotePrefix="1" applyFont="1" applyFill="1" applyAlignment="1">
      <alignment horizontal="left" vertical="top"/>
    </xf>
    <xf numFmtId="172" fontId="4" fillId="0" borderId="0" xfId="0" applyFont="1" applyFill="1" applyAlignment="1">
      <alignment wrapText="1"/>
    </xf>
    <xf numFmtId="173" fontId="4" fillId="0" borderId="0" xfId="0" applyNumberFormat="1" applyFont="1" applyFill="1"/>
    <xf numFmtId="0" fontId="4" fillId="0" borderId="23" xfId="0" applyNumberFormat="1" applyFont="1" applyFill="1" applyBorder="1" applyAlignment="1">
      <alignment horizontal="center"/>
    </xf>
    <xf numFmtId="8" fontId="4" fillId="0" borderId="5" xfId="0" applyNumberFormat="1" applyFont="1" applyFill="1" applyBorder="1"/>
    <xf numFmtId="8" fontId="4" fillId="10" borderId="23" xfId="0" applyNumberFormat="1" applyFont="1" applyFill="1" applyBorder="1" applyAlignment="1">
      <alignment horizontal="center"/>
    </xf>
    <xf numFmtId="8" fontId="4" fillId="10" borderId="2" xfId="0" applyNumberFormat="1" applyFont="1" applyFill="1" applyBorder="1" applyAlignment="1">
      <alignment horizontal="center"/>
    </xf>
    <xf numFmtId="8" fontId="4" fillId="10" borderId="8" xfId="0" applyNumberFormat="1" applyFont="1" applyFill="1" applyBorder="1" applyAlignment="1">
      <alignment horizontal="center"/>
    </xf>
    <xf numFmtId="7" fontId="4" fillId="0" borderId="13" xfId="0" applyNumberFormat="1" applyFont="1" applyFill="1" applyBorder="1"/>
    <xf numFmtId="7" fontId="4" fillId="0" borderId="0" xfId="0" applyNumberFormat="1" applyFont="1" applyFill="1" applyBorder="1" applyAlignment="1">
      <alignment horizontal="center"/>
    </xf>
    <xf numFmtId="7" fontId="4" fillId="0" borderId="11" xfId="0" applyNumberFormat="1" applyFont="1" applyFill="1" applyBorder="1" applyAlignment="1">
      <alignment horizontal="center"/>
    </xf>
    <xf numFmtId="7" fontId="4" fillId="0" borderId="10" xfId="0" applyNumberFormat="1" applyFont="1" applyFill="1" applyBorder="1" applyAlignment="1">
      <alignment horizontal="center"/>
    </xf>
    <xf numFmtId="7" fontId="4" fillId="0" borderId="6" xfId="0" applyNumberFormat="1" applyFont="1" applyFill="1" applyBorder="1"/>
    <xf numFmtId="7" fontId="4" fillId="0" borderId="1" xfId="0" applyNumberFormat="1" applyFont="1" applyFill="1" applyBorder="1" applyAlignment="1">
      <alignment horizontal="center"/>
    </xf>
    <xf numFmtId="7" fontId="4" fillId="0" borderId="12" xfId="0" applyNumberFormat="1" applyFont="1" applyFill="1" applyBorder="1" applyAlignment="1">
      <alignment horizontal="center"/>
    </xf>
    <xf numFmtId="7" fontId="4" fillId="0" borderId="24" xfId="0" applyNumberFormat="1" applyFont="1" applyFill="1" applyBorder="1" applyAlignment="1">
      <alignment horizontal="center"/>
    </xf>
    <xf numFmtId="17" fontId="2" fillId="0" borderId="13" xfId="10" applyNumberFormat="1" applyFont="1" applyFill="1" applyBorder="1" applyAlignment="1">
      <alignment horizontal="center"/>
    </xf>
    <xf numFmtId="172" fontId="2" fillId="0" borderId="0" xfId="10" applyNumberFormat="1" applyFont="1" applyFill="1" applyBorder="1"/>
    <xf numFmtId="41" fontId="2" fillId="0" borderId="8" xfId="10" applyNumberFormat="1" applyFont="1" applyFill="1" applyBorder="1"/>
    <xf numFmtId="41" fontId="2" fillId="0" borderId="11" xfId="10" applyNumberFormat="1" applyFont="1" applyFill="1" applyBorder="1"/>
    <xf numFmtId="168" fontId="2" fillId="0" borderId="11" xfId="10" applyNumberFormat="1" applyFont="1" applyFill="1" applyBorder="1"/>
    <xf numFmtId="172" fontId="2" fillId="0" borderId="0" xfId="10" applyNumberFormat="1" applyFont="1" applyFill="1"/>
    <xf numFmtId="172" fontId="2" fillId="0" borderId="13" xfId="10" applyNumberFormat="1" applyFont="1" applyFill="1" applyBorder="1"/>
    <xf numFmtId="0" fontId="2" fillId="0" borderId="0" xfId="10" applyNumberFormat="1" applyFont="1" applyFill="1"/>
    <xf numFmtId="167" fontId="2" fillId="0" borderId="0" xfId="8" applyNumberFormat="1" applyFont="1" applyFill="1"/>
    <xf numFmtId="43" fontId="2" fillId="0" borderId="0" xfId="10" applyNumberFormat="1" applyFont="1" applyFill="1"/>
    <xf numFmtId="173" fontId="2" fillId="0" borderId="0" xfId="10" applyNumberFormat="1" applyFont="1" applyFill="1"/>
    <xf numFmtId="41" fontId="2" fillId="0" borderId="6" xfId="10" applyNumberFormat="1" applyFont="1" applyFill="1" applyBorder="1"/>
    <xf numFmtId="0" fontId="4" fillId="0" borderId="0" xfId="26" applyFont="1" applyFill="1"/>
    <xf numFmtId="14" fontId="4" fillId="0" borderId="0" xfId="27" applyNumberFormat="1" applyFont="1" applyFill="1"/>
    <xf numFmtId="180" fontId="30" fillId="0" borderId="0" xfId="28" applyNumberFormat="1" applyFill="1" applyAlignment="1" applyProtection="1"/>
    <xf numFmtId="180" fontId="31" fillId="0" borderId="0" xfId="0" applyNumberFormat="1" applyFont="1" applyFill="1"/>
    <xf numFmtId="175" fontId="31" fillId="0" borderId="0" xfId="8" applyNumberFormat="1" applyFont="1" applyFill="1"/>
    <xf numFmtId="172" fontId="2" fillId="6" borderId="0" xfId="10" applyNumberFormat="1" applyFont="1" applyFill="1"/>
    <xf numFmtId="170" fontId="2" fillId="6" borderId="0" xfId="2" applyNumberFormat="1" applyFont="1" applyFill="1"/>
    <xf numFmtId="7" fontId="2" fillId="6" borderId="0" xfId="2" applyNumberFormat="1" applyFont="1" applyFill="1"/>
    <xf numFmtId="8" fontId="4" fillId="6" borderId="0" xfId="25" applyNumberFormat="1" applyFont="1" applyFill="1" applyAlignment="1">
      <alignment horizontal="right"/>
    </xf>
    <xf numFmtId="8" fontId="4" fillId="6" borderId="0" xfId="25" applyNumberFormat="1" applyFont="1" applyFill="1" applyBorder="1" applyAlignment="1">
      <alignment horizontal="right"/>
    </xf>
    <xf numFmtId="8" fontId="4" fillId="6" borderId="1" xfId="25" applyNumberFormat="1" applyFont="1" applyFill="1" applyBorder="1" applyAlignment="1">
      <alignment horizontal="right"/>
    </xf>
    <xf numFmtId="172" fontId="14" fillId="0" borderId="0" xfId="29" applyFont="1"/>
    <xf numFmtId="172" fontId="1" fillId="0" borderId="0" xfId="29"/>
    <xf numFmtId="0" fontId="1" fillId="0" borderId="0" xfId="30"/>
    <xf numFmtId="0" fontId="37" fillId="0" borderId="0" xfId="31" applyFont="1" applyFill="1"/>
    <xf numFmtId="0" fontId="2" fillId="0" borderId="0" xfId="32" applyFont="1"/>
    <xf numFmtId="0" fontId="14" fillId="0" borderId="0" xfId="32" applyFont="1"/>
    <xf numFmtId="172" fontId="1" fillId="0" borderId="0" xfId="29" applyBorder="1"/>
    <xf numFmtId="14" fontId="1" fillId="0" borderId="0" xfId="29" applyNumberFormat="1"/>
    <xf numFmtId="0" fontId="2" fillId="0" borderId="0" xfId="32" applyFont="1" applyAlignment="1">
      <alignment horizontal="center"/>
    </xf>
    <xf numFmtId="0" fontId="38" fillId="0" borderId="0" xfId="32" applyFont="1" applyBorder="1"/>
    <xf numFmtId="0" fontId="2" fillId="0" borderId="0" xfId="32" applyFont="1" applyBorder="1"/>
    <xf numFmtId="172" fontId="14" fillId="0" borderId="0" xfId="29" applyFont="1" applyAlignment="1">
      <alignment horizontal="center" wrapText="1"/>
    </xf>
    <xf numFmtId="172" fontId="36" fillId="0" borderId="7" xfId="29" applyFont="1" applyBorder="1" applyAlignment="1">
      <alignment horizontal="center" wrapText="1"/>
    </xf>
    <xf numFmtId="172" fontId="39" fillId="0" borderId="0" xfId="29" applyFont="1" applyAlignment="1">
      <alignment horizontal="center" wrapText="1"/>
    </xf>
    <xf numFmtId="172" fontId="14" fillId="0" borderId="0" xfId="29" applyFont="1" applyAlignment="1">
      <alignment horizontal="left" wrapText="1"/>
    </xf>
    <xf numFmtId="175" fontId="2" fillId="0" borderId="0" xfId="33" quotePrefix="1" applyNumberFormat="1" applyFont="1"/>
    <xf numFmtId="172" fontId="1" fillId="0" borderId="0" xfId="29" applyAlignment="1">
      <alignment horizontal="center" wrapText="1"/>
    </xf>
    <xf numFmtId="0" fontId="1" fillId="0" borderId="0" xfId="29" applyNumberFormat="1" applyAlignment="1">
      <alignment horizontal="center"/>
    </xf>
    <xf numFmtId="44" fontId="0" fillId="0" borderId="0" xfId="34" applyFont="1"/>
    <xf numFmtId="181" fontId="1" fillId="0" borderId="0" xfId="29" applyNumberFormat="1"/>
    <xf numFmtId="182" fontId="2" fillId="0" borderId="0" xfId="33" applyNumberFormat="1" applyFont="1"/>
    <xf numFmtId="182" fontId="39" fillId="0" borderId="0" xfId="33" applyNumberFormat="1" applyFont="1"/>
    <xf numFmtId="172" fontId="2" fillId="0" borderId="0" xfId="29" applyFont="1" applyAlignment="1"/>
    <xf numFmtId="183" fontId="1" fillId="0" borderId="0" xfId="29" applyNumberFormat="1" applyAlignment="1">
      <alignment horizontal="center" wrapText="1"/>
    </xf>
    <xf numFmtId="175" fontId="2" fillId="0" borderId="0" xfId="33" applyNumberFormat="1" applyFont="1"/>
    <xf numFmtId="0" fontId="1" fillId="0" borderId="0" xfId="29" applyNumberFormat="1" applyAlignment="1">
      <alignment horizontal="center" wrapText="1"/>
    </xf>
    <xf numFmtId="167" fontId="0" fillId="0" borderId="0" xfId="33" applyNumberFormat="1" applyFont="1" applyAlignment="1">
      <alignment horizontal="center"/>
    </xf>
    <xf numFmtId="175" fontId="2" fillId="0" borderId="1" xfId="33" applyNumberFormat="1" applyFont="1" applyBorder="1"/>
    <xf numFmtId="10" fontId="2" fillId="0" borderId="0" xfId="33" applyNumberFormat="1" applyFont="1"/>
    <xf numFmtId="175" fontId="2" fillId="0" borderId="25" xfId="33" quotePrefix="1" applyNumberFormat="1" applyFont="1" applyBorder="1"/>
    <xf numFmtId="172" fontId="1" fillId="0" borderId="0" xfId="29" applyFill="1" applyBorder="1" applyAlignment="1">
      <alignment horizontal="center" wrapText="1"/>
    </xf>
    <xf numFmtId="172" fontId="15" fillId="0" borderId="0" xfId="29" applyFont="1" applyFill="1" applyBorder="1"/>
    <xf numFmtId="172" fontId="14" fillId="0" borderId="0" xfId="29" applyFont="1" applyAlignment="1">
      <alignment vertical="top" wrapText="1"/>
    </xf>
  </cellXfs>
  <cellStyles count="35">
    <cellStyle name="Comma" xfId="1" builtinId="3"/>
    <cellStyle name="Comma 2" xfId="14"/>
    <cellStyle name="Currency" xfId="2" builtinId="4"/>
    <cellStyle name="Currency 2" xfId="15"/>
    <cellStyle name="Currency 3 2" xfId="34"/>
    <cellStyle name="Currency No Comma" xfId="16"/>
    <cellStyle name="Hyperlink" xfId="28" builtinId="8"/>
    <cellStyle name="Input" xfId="3" builtinId="20" customBuiltin="1"/>
    <cellStyle name="MCP" xfId="17"/>
    <cellStyle name="noninput" xfId="18"/>
    <cellStyle name="Normal" xfId="0" builtinId="0" customBuiltin="1"/>
    <cellStyle name="Normal 11 2" xfId="31"/>
    <cellStyle name="Normal 2" xfId="9"/>
    <cellStyle name="Normal 2 2" xfId="13"/>
    <cellStyle name="Normal 3" xfId="10"/>
    <cellStyle name="Normal 3 2" xfId="27"/>
    <cellStyle name="Normal 4" xfId="30"/>
    <cellStyle name="Normal 4 3" xfId="29"/>
    <cellStyle name="Normal 5" xfId="12"/>
    <cellStyle name="Normal 75" xfId="32"/>
    <cellStyle name="Normal_DRR AC Study - Utah Valley - 53 MW 90 CF (2.28.2005)" xfId="4"/>
    <cellStyle name="Normal_INF_06_03_07" xfId="26"/>
    <cellStyle name="Normal_OR AC Sch 37 - AC  Study (Gold) _2009 06 19" xfId="5"/>
    <cellStyle name="Normal_T-INF-10-15-04-TEMPLATE" xfId="6"/>
    <cellStyle name="Normal_UT 2008.Q2 - Compliance - Appendix B - AC Study_2008 08 05" xfId="11"/>
    <cellStyle name="Normal_UT AC 2004 - AC Study (As Ordered by Commission)" xfId="7"/>
    <cellStyle name="Normal_WY AC 2009 - AC Study (Wind Study)_2009 08 11" xfId="25"/>
    <cellStyle name="Normal_xAC_Demand (Avoided Cost)" xfId="23"/>
    <cellStyle name="Password" xfId="19"/>
    <cellStyle name="Percent" xfId="8" builtinId="5"/>
    <cellStyle name="Percent 10" xfId="33"/>
    <cellStyle name="Percent 2" xfId="24"/>
    <cellStyle name="Unprot" xfId="20"/>
    <cellStyle name="Unprot$" xfId="21"/>
    <cellStyle name="Unprotect" xfId="22"/>
  </cellStyles>
  <dxfs count="1">
    <dxf>
      <font>
        <b/>
        <i/>
        <condense val="0"/>
        <extend val="0"/>
      </font>
      <fill>
        <patternFill>
          <bgColor indexed="42"/>
        </patternFill>
      </fill>
    </dxf>
  </dxfs>
  <tableStyles count="0" defaultTableStyle="TableStyleMedium9" defaultPivotStyle="PivotStyleLight16"/>
  <colors>
    <mruColors>
      <color rgb="FFFFFFCC"/>
      <color rgb="FFCCECFF"/>
      <color rgb="FF99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Oregon\OR%20UM%201802\Testimony\Response_2017%2006%2030\Workpapers\REC%206.3%20-%20UM1802%20-%202%20---%20Avoided%20Cost%20Study_2017%2004%2026%20Solar%20Correcte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Generic\Attributes%20&amp;%20Data%20Series\_All%20Data%20Series%20Files\GNw_Indexed%20STF%20(Confidential)%20(STF%20Ext%2028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voided%20Cost%20-%202017\45%20-%20UT%20Compliance%20Filing%202016.Q4%20-%202017%20Feb\Data\45%20-%20UT%202016.Q4%20-%20Demand%20CONF%20_2017%2002%2027%20(1335.23%20M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Utah\Ut%20AC%202015%20Apr%20-%20Sch%2037%20Update\Sent%20out%202015%2004%2030%20(filing%20date)\UT%20Sch%2037%202015%20-%20Appendix%201%20-%20AC%20Study%20_2015%2004%2027_Propose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Utah\Ut%20AC%202017%20Aug%20-%20Sch%2038%20Methodology\Testimony\Workpapers\17-035-37%20PROPRIETARY%20MacNeil%20Workpaper%202a%20-%20GRID%20AC%20Tracking%20Solar%20D21W%2008-17-17.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Utah\Ut%20AC%202017%20Aug%20-%20Sch%2038%20Methodology\Testimony\Workpapers\17-035-37%20PROPRIETARY%20MacNeil%20Workpaper%202b%20-%20GRID%20AC%20Tracking%20Solar%20D21W%2008-17-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voided%20Cost%20-%202017\01%20to%2035%20Studies%20-%20Jan-Feb\29-35%20-%20Goshen%20Valley%20I-VII%20Solar%20-%20UT%20-%202017%20Feb\Scenario\35%20-%20Goshen%20Valley%20Solar%20VII%20-%207---%20Avoided%20Cost%20Study%20_2017%2003%20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Avoided%20Cost%20-%202017\45%20-%20UT%20Compliance%20Filing%202016.Q4%20-%202017%20Feb\Data\Source%20Files\xxx2017%20QF%20Pricing%20Request%20Study%20List%202017%2002%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tah\Ut%20AC%202017%20Apr%20-%20Sch%2037%20Update\Technical%20Conference%202017%2006%2023\Supporting%20Calculations_2017%2006%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tah\Ut%20AC%202013%20May%20-%20Sch%2037%20Update\Scenario\Preliminary%20and%20Draft%20Versions\UT%20Sch%2037%202013%20-%202a%20-%20L&amp;R%20%20Study%20_2013%2005%202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Oregon\OR%20AC%202016%20Jan%20-%20Sch%2037\Scenario\Scenarios_2016%2004%2005\delete_Sce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Oregon\OR%20AC%202016%20Jan%20-%20Sch%2037\Sent%20out%20Settlement_2016%2005%2027\ORACSch%2037-AC%20%20Study(2015IRPUpdate_2018DeficitRenew_2028DeficitStd-1603OFPC)2016%2005%2027RenewORWind29CF100%25PTCnominalgrossedup.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Oregon\OR%20AC%202016%20Jan%20-%20Sch%2037\Scenario\OR%20AC%20Sch%2037%20-%20AC%20%20Study_s1_Update_(OFPC15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477 (WM)"/>
      <sheetName val="Table 1"/>
      <sheetName val="Table 2"/>
      <sheetName val="Table 3 635 (Wyo)"/>
      <sheetName val="Table 4"/>
      <sheetName val="Table 5"/>
      <sheetName val="Pricing"/>
      <sheetName val="MonthlyPrices"/>
      <sheetName val="MWH-Split"/>
      <sheetName val="Table 3 WY Wind 2021"/>
      <sheetName val="Table 3 DJ Wind 2031"/>
      <sheetName val="Table 3 UT Solar 2031"/>
      <sheetName val="Table 3 Yakima Solar 2028"/>
      <sheetName val="Table 3 30 MW Geoth 2029"/>
      <sheetName val="Table 3 200 MW (UT N) 2029)"/>
      <sheetName val="Table 3 436MW (West M) 2030"/>
      <sheetName val="Table 3 477 MW (Wyo) 2033"/>
      <sheetName val="Table 3 200 MW (Wyo) 2033"/>
      <sheetName val="Table 3 ID Wind 2036"/>
      <sheetName val="Security"/>
      <sheetName val="SecurityCalc"/>
    </sheetNames>
    <sheetDataSet>
      <sheetData sheetId="0" refreshError="1"/>
      <sheetData sheetId="1">
        <row r="9">
          <cell r="G9">
            <v>0.28756693493150681</v>
          </cell>
        </row>
        <row r="42">
          <cell r="I42">
            <v>6.5699999999999995E-2</v>
          </cell>
        </row>
      </sheetData>
      <sheetData sheetId="2">
        <row r="11">
          <cell r="B11">
            <v>2018</v>
          </cell>
          <cell r="C11">
            <v>46.957505547806619</v>
          </cell>
          <cell r="D11">
            <v>56.232206007003782</v>
          </cell>
          <cell r="E11">
            <v>90.213394312992691</v>
          </cell>
          <cell r="F11">
            <v>82.894124939307574</v>
          </cell>
          <cell r="G11">
            <v>89.90976389807463</v>
          </cell>
          <cell r="H11">
            <v>104.56211991095543</v>
          </cell>
          <cell r="I11">
            <v>162.40338308116793</v>
          </cell>
          <cell r="J11">
            <v>149.3922070735097</v>
          </cell>
          <cell r="K11">
            <v>95.264351112812761</v>
          </cell>
          <cell r="L11">
            <v>72.759815062284474</v>
          </cell>
          <cell r="M11">
            <v>44.86067225916684</v>
          </cell>
          <cell r="N11">
            <v>40.905980212777855</v>
          </cell>
        </row>
        <row r="12">
          <cell r="B12">
            <v>2019</v>
          </cell>
          <cell r="C12">
            <v>40.539466704875231</v>
          </cell>
          <cell r="D12">
            <v>46.670982612490654</v>
          </cell>
          <cell r="E12">
            <v>71.666007085248822</v>
          </cell>
          <cell r="F12">
            <v>78.940790138050914</v>
          </cell>
          <cell r="G12">
            <v>89.909105716273189</v>
          </cell>
          <cell r="H12">
            <v>100.67651383586228</v>
          </cell>
          <cell r="I12">
            <v>200.30495605775715</v>
          </cell>
          <cell r="J12">
            <v>153.58029891330003</v>
          </cell>
          <cell r="K12">
            <v>99.242207207307231</v>
          </cell>
          <cell r="L12">
            <v>75.50807223309576</v>
          </cell>
          <cell r="M12">
            <v>43.957564967289564</v>
          </cell>
          <cell r="N12">
            <v>39.025477771028875</v>
          </cell>
        </row>
        <row r="13">
          <cell r="B13">
            <v>2020</v>
          </cell>
          <cell r="C13">
            <v>34.305534514606002</v>
          </cell>
          <cell r="D13">
            <v>43.853052110776304</v>
          </cell>
          <cell r="E13">
            <v>66.228180448368192</v>
          </cell>
          <cell r="F13">
            <v>76.27145698405802</v>
          </cell>
          <cell r="G13">
            <v>93.366857286080716</v>
          </cell>
          <cell r="H13">
            <v>104.70141215340794</v>
          </cell>
          <cell r="I13">
            <v>207.3258798596859</v>
          </cell>
          <cell r="J13">
            <v>152.93061147987842</v>
          </cell>
          <cell r="K13">
            <v>88.813215486943719</v>
          </cell>
          <cell r="L13">
            <v>69.299704448938371</v>
          </cell>
          <cell r="M13">
            <v>39.425106926336888</v>
          </cell>
          <cell r="N13">
            <v>42.726081725955012</v>
          </cell>
        </row>
        <row r="14">
          <cell r="B14">
            <v>2021</v>
          </cell>
          <cell r="C14">
            <v>38.997542329713703</v>
          </cell>
          <cell r="D14">
            <v>47.188450641825796</v>
          </cell>
          <cell r="E14">
            <v>72.115414597019551</v>
          </cell>
          <cell r="F14">
            <v>68.363269963353872</v>
          </cell>
          <cell r="G14">
            <v>90.352483557850121</v>
          </cell>
          <cell r="H14">
            <v>101.77628714033962</v>
          </cell>
          <cell r="I14">
            <v>218.17700468868017</v>
          </cell>
          <cell r="J14">
            <v>157.20803803569078</v>
          </cell>
          <cell r="K14">
            <v>91.088628552153708</v>
          </cell>
          <cell r="L14">
            <v>73.52032687811554</v>
          </cell>
          <cell r="M14">
            <v>43.319688301533461</v>
          </cell>
          <cell r="N14">
            <v>41.599735143601897</v>
          </cell>
        </row>
        <row r="15">
          <cell r="B15">
            <v>2022</v>
          </cell>
          <cell r="C15">
            <v>37.361899663954972</v>
          </cell>
          <cell r="D15">
            <v>27.386077001959084</v>
          </cell>
          <cell r="E15">
            <v>69.697977535814047</v>
          </cell>
          <cell r="F15">
            <v>76.180532048597925</v>
          </cell>
          <cell r="G15">
            <v>98.447748822703943</v>
          </cell>
          <cell r="H15">
            <v>111.37456872579457</v>
          </cell>
          <cell r="I15">
            <v>233.11721403691172</v>
          </cell>
          <cell r="J15">
            <v>178.6038131996095</v>
          </cell>
          <cell r="K15">
            <v>100.38956880970299</v>
          </cell>
          <cell r="L15">
            <v>77.61144933763147</v>
          </cell>
          <cell r="M15">
            <v>47.976259018003944</v>
          </cell>
          <cell r="N15">
            <v>42.017034629404542</v>
          </cell>
        </row>
        <row r="16">
          <cell r="B16">
            <v>2023</v>
          </cell>
          <cell r="C16">
            <v>42.61437418444455</v>
          </cell>
          <cell r="D16">
            <v>52.098196166723966</v>
          </cell>
          <cell r="E16">
            <v>71.633510915338988</v>
          </cell>
          <cell r="F16">
            <v>76.289442737370734</v>
          </cell>
          <cell r="G16">
            <v>113.34609076300264</v>
          </cell>
          <cell r="H16">
            <v>122.7109074563682</v>
          </cell>
          <cell r="I16">
            <v>267.12738266962765</v>
          </cell>
          <cell r="J16">
            <v>188.45313411900401</v>
          </cell>
          <cell r="K16">
            <v>113.6393315885514</v>
          </cell>
          <cell r="L16">
            <v>94.742482781827448</v>
          </cell>
          <cell r="M16">
            <v>53.533168576523664</v>
          </cell>
          <cell r="N16">
            <v>45.756966804116963</v>
          </cell>
        </row>
        <row r="17">
          <cell r="B17">
            <v>2024</v>
          </cell>
          <cell r="C17">
            <v>47.993114638805388</v>
          </cell>
          <cell r="D17">
            <v>61.441511520713568</v>
          </cell>
          <cell r="E17">
            <v>87.852548463925714</v>
          </cell>
          <cell r="F17">
            <v>83.830308103531593</v>
          </cell>
          <cell r="G17">
            <v>131.50286550849677</v>
          </cell>
          <cell r="H17">
            <v>139.25367274245619</v>
          </cell>
          <cell r="I17">
            <v>300.30843474414945</v>
          </cell>
          <cell r="J17">
            <v>215.87093252402542</v>
          </cell>
          <cell r="K17">
            <v>132.35111461798846</v>
          </cell>
          <cell r="L17">
            <v>99.231548158705237</v>
          </cell>
          <cell r="M17">
            <v>57.914679030150175</v>
          </cell>
          <cell r="N17">
            <v>50.383906143993137</v>
          </cell>
        </row>
        <row r="18">
          <cell r="B18">
            <v>2025</v>
          </cell>
          <cell r="C18">
            <v>56.565061629414558</v>
          </cell>
          <cell r="D18">
            <v>65.470391561090935</v>
          </cell>
          <cell r="E18">
            <v>96.400726035580036</v>
          </cell>
          <cell r="F18">
            <v>101.88931421045959</v>
          </cell>
          <cell r="G18">
            <v>138.93190084542334</v>
          </cell>
          <cell r="H18">
            <v>148.58438260413706</v>
          </cell>
          <cell r="I18">
            <v>306.54112907588484</v>
          </cell>
          <cell r="J18">
            <v>235.79453673613068</v>
          </cell>
          <cell r="K18">
            <v>130.41555017849802</v>
          </cell>
          <cell r="L18">
            <v>102.03151888678968</v>
          </cell>
          <cell r="M18">
            <v>61.056601176500322</v>
          </cell>
          <cell r="N18">
            <v>94.459710029065604</v>
          </cell>
        </row>
        <row r="19">
          <cell r="B19">
            <v>2026</v>
          </cell>
          <cell r="C19">
            <v>56.67235207730532</v>
          </cell>
          <cell r="D19">
            <v>72.882002841606734</v>
          </cell>
          <cell r="E19">
            <v>96.046095794320109</v>
          </cell>
          <cell r="F19">
            <v>101.29626757447421</v>
          </cell>
          <cell r="G19">
            <v>139.03620754083991</v>
          </cell>
          <cell r="H19">
            <v>149.73294632960855</v>
          </cell>
          <cell r="I19">
            <v>329.02555740079282</v>
          </cell>
          <cell r="J19">
            <v>234.57250851491096</v>
          </cell>
          <cell r="K19">
            <v>121.4548904171735</v>
          </cell>
          <cell r="L19">
            <v>98.916264175862068</v>
          </cell>
          <cell r="M19">
            <v>59.263743774488567</v>
          </cell>
          <cell r="N19">
            <v>101.53914257982373</v>
          </cell>
        </row>
        <row r="20">
          <cell r="B20">
            <v>2027</v>
          </cell>
          <cell r="C20">
            <v>54.217626426309344</v>
          </cell>
          <cell r="D20">
            <v>64.760772088438273</v>
          </cell>
          <cell r="E20">
            <v>99.774946876972919</v>
          </cell>
          <cell r="F20">
            <v>110.80550025317073</v>
          </cell>
          <cell r="G20">
            <v>147.21221780668199</v>
          </cell>
          <cell r="H20">
            <v>161.76523112057149</v>
          </cell>
          <cell r="I20">
            <v>333.79853665709493</v>
          </cell>
          <cell r="J20">
            <v>242.69711525836584</v>
          </cell>
          <cell r="K20">
            <v>133.67753638972343</v>
          </cell>
          <cell r="L20">
            <v>107.87527794733643</v>
          </cell>
          <cell r="M20">
            <v>49.345957146033648</v>
          </cell>
          <cell r="N20">
            <v>94.271247531414033</v>
          </cell>
        </row>
        <row r="21">
          <cell r="B21">
            <v>2028</v>
          </cell>
          <cell r="C21">
            <v>4.2878437125384812</v>
          </cell>
          <cell r="D21">
            <v>36.898300243794921</v>
          </cell>
          <cell r="E21">
            <v>33.066374844610692</v>
          </cell>
          <cell r="F21">
            <v>47.211514130949972</v>
          </cell>
          <cell r="G21">
            <v>85.392635233908891</v>
          </cell>
          <cell r="H21">
            <v>91.053990652799612</v>
          </cell>
          <cell r="I21">
            <v>181.27600178691745</v>
          </cell>
          <cell r="J21">
            <v>141.68099157461523</v>
          </cell>
          <cell r="K21">
            <v>51.482972423404455</v>
          </cell>
          <cell r="L21">
            <v>26.762859284281731</v>
          </cell>
          <cell r="M21">
            <v>4.3067379500716925</v>
          </cell>
          <cell r="N21">
            <v>31.577534458130597</v>
          </cell>
        </row>
        <row r="22">
          <cell r="B22">
            <v>2029</v>
          </cell>
          <cell r="C22">
            <v>-43.223665628701447</v>
          </cell>
          <cell r="D22">
            <v>-42.672352073669437</v>
          </cell>
          <cell r="E22">
            <v>-49.768643953710793</v>
          </cell>
          <cell r="F22">
            <v>-30.814283382520081</v>
          </cell>
          <cell r="G22">
            <v>6.6487922152578829</v>
          </cell>
          <cell r="H22">
            <v>9.1454724130928522</v>
          </cell>
          <cell r="I22">
            <v>14.742756197690964</v>
          </cell>
          <cell r="J22">
            <v>6.8813639560937876</v>
          </cell>
          <cell r="K22">
            <v>-59.956997628509988</v>
          </cell>
          <cell r="L22">
            <v>-71.910894087523218</v>
          </cell>
          <cell r="M22">
            <v>-60.270721827119587</v>
          </cell>
          <cell r="N22">
            <v>-46.219902770489462</v>
          </cell>
        </row>
        <row r="23">
          <cell r="B23">
            <v>2030</v>
          </cell>
          <cell r="C23">
            <v>-42.148939813405278</v>
          </cell>
          <cell r="D23">
            <v>-41.46231722289324</v>
          </cell>
          <cell r="E23">
            <v>-41.264897192150357</v>
          </cell>
          <cell r="F23">
            <v>-35.517025584861635</v>
          </cell>
          <cell r="G23">
            <v>5.8187308384478085</v>
          </cell>
          <cell r="H23">
            <v>7.7868041931390763</v>
          </cell>
          <cell r="I23">
            <v>12.154499824404716</v>
          </cell>
          <cell r="J23">
            <v>-1.3743272379636764</v>
          </cell>
          <cell r="K23">
            <v>-66.509981279194349</v>
          </cell>
          <cell r="L23">
            <v>-73.647767316848046</v>
          </cell>
          <cell r="M23">
            <v>-60.528946276634933</v>
          </cell>
          <cell r="N23">
            <v>-46.798431712120774</v>
          </cell>
        </row>
        <row r="24">
          <cell r="B24">
            <v>2031</v>
          </cell>
          <cell r="C24">
            <v>-45.408970837593081</v>
          </cell>
          <cell r="D24">
            <v>-41.506483454436065</v>
          </cell>
          <cell r="E24">
            <v>-40.942956736356017</v>
          </cell>
          <cell r="F24">
            <v>-37.814902065753934</v>
          </cell>
          <cell r="G24">
            <v>5.533745561808348</v>
          </cell>
          <cell r="H24">
            <v>1.479592367529869</v>
          </cell>
          <cell r="I24">
            <v>6.6181796005964282</v>
          </cell>
          <cell r="J24">
            <v>4.4336039456725125</v>
          </cell>
          <cell r="K24">
            <v>-68.666854643434291</v>
          </cell>
          <cell r="L24">
            <v>-77.547160613060001</v>
          </cell>
          <cell r="M24">
            <v>-62.009832677334551</v>
          </cell>
          <cell r="N24">
            <v>-47.225551829695704</v>
          </cell>
        </row>
        <row r="25">
          <cell r="B25">
            <v>2032</v>
          </cell>
          <cell r="C25">
            <v>-46.852035695523021</v>
          </cell>
          <cell r="D25">
            <v>-44.602418768733742</v>
          </cell>
          <cell r="E25">
            <v>-40.78135507297516</v>
          </cell>
          <cell r="F25">
            <v>-37.286934817671778</v>
          </cell>
          <cell r="G25">
            <v>6.5836020455956463</v>
          </cell>
          <cell r="H25">
            <v>0.42667803543806077</v>
          </cell>
          <cell r="I25">
            <v>-0.1682579601407051</v>
          </cell>
          <cell r="J25">
            <v>6.9085555218160151</v>
          </cell>
          <cell r="K25">
            <v>-67.441128628641366</v>
          </cell>
          <cell r="L25">
            <v>-77.580257756024594</v>
          </cell>
          <cell r="M25">
            <v>-66.72842880764604</v>
          </cell>
          <cell r="N25">
            <v>-50.140437895685437</v>
          </cell>
        </row>
        <row r="26">
          <cell r="B26">
            <v>2033</v>
          </cell>
          <cell r="C26">
            <v>-48.226912575095895</v>
          </cell>
          <cell r="D26">
            <v>-47.270393124669788</v>
          </cell>
          <cell r="E26">
            <v>-49.913294748455286</v>
          </cell>
          <cell r="F26">
            <v>-45.934376913681625</v>
          </cell>
          <cell r="G26">
            <v>3.2775426146984099</v>
          </cell>
          <cell r="H26">
            <v>-1.2614532577693462</v>
          </cell>
          <cell r="I26">
            <v>13.100800994932651</v>
          </cell>
          <cell r="J26">
            <v>7.8505910758972179</v>
          </cell>
          <cell r="K26">
            <v>-70.415277118623251</v>
          </cell>
          <cell r="L26">
            <v>-77.78230786785484</v>
          </cell>
          <cell r="M26">
            <v>-70.245825044661757</v>
          </cell>
          <cell r="N26">
            <v>-50.601794073134663</v>
          </cell>
        </row>
        <row r="27">
          <cell r="B27">
            <v>2034</v>
          </cell>
          <cell r="C27">
            <v>-45.786251826047895</v>
          </cell>
          <cell r="D27">
            <v>-47.045667231053116</v>
          </cell>
          <cell r="E27">
            <v>-47.10833769893646</v>
          </cell>
          <cell r="F27">
            <v>-37.570793307960031</v>
          </cell>
          <cell r="G27">
            <v>2.5799972996413709</v>
          </cell>
          <cell r="H27">
            <v>-1.8474613582789898</v>
          </cell>
          <cell r="I27">
            <v>18.959258961379529</v>
          </cell>
          <cell r="J27">
            <v>9.7386736638545983</v>
          </cell>
          <cell r="K27">
            <v>-48.536492696255443</v>
          </cell>
          <cell r="L27">
            <v>-77.574914884239433</v>
          </cell>
          <cell r="M27">
            <v>-71.805273797422643</v>
          </cell>
          <cell r="N27">
            <v>-54.090707325160501</v>
          </cell>
        </row>
        <row r="28">
          <cell r="B28">
            <v>2035</v>
          </cell>
          <cell r="C28">
            <v>-49.73081701087952</v>
          </cell>
          <cell r="D28">
            <v>-48.780558001190421</v>
          </cell>
          <cell r="E28">
            <v>-53.317123448133472</v>
          </cell>
          <cell r="F28">
            <v>-38.011396206945179</v>
          </cell>
          <cell r="G28">
            <v>4.8093352031707761</v>
          </cell>
          <cell r="H28">
            <v>-6.0386239985823629</v>
          </cell>
          <cell r="I28">
            <v>16.374349156856535</v>
          </cell>
          <cell r="J28">
            <v>2.2449749783277513</v>
          </cell>
          <cell r="K28">
            <v>-75.676535386472935</v>
          </cell>
          <cell r="L28">
            <v>-88.953787966132168</v>
          </cell>
          <cell r="M28">
            <v>-72.025586233943699</v>
          </cell>
          <cell r="N28">
            <v>-55.099005441337823</v>
          </cell>
        </row>
        <row r="29">
          <cell r="B29">
            <v>2036</v>
          </cell>
          <cell r="C29">
            <v>-52.677538692504164</v>
          </cell>
          <cell r="D29">
            <v>-57.736265707492826</v>
          </cell>
          <cell r="E29">
            <v>-61.353600962430228</v>
          </cell>
          <cell r="F29">
            <v>-49.152726491868499</v>
          </cell>
          <cell r="G29">
            <v>-3.4795996280908588</v>
          </cell>
          <cell r="H29">
            <v>-16.664754837304354</v>
          </cell>
          <cell r="I29">
            <v>17.490109030157328</v>
          </cell>
          <cell r="J29">
            <v>5.1061812548041345</v>
          </cell>
          <cell r="K29">
            <v>-139.20669797953963</v>
          </cell>
          <cell r="L29">
            <v>-83.343364316105848</v>
          </cell>
          <cell r="M29">
            <v>-74.218707876950504</v>
          </cell>
          <cell r="N29">
            <v>-54.698382565081118</v>
          </cell>
        </row>
        <row r="30">
          <cell r="B30">
            <v>2037</v>
          </cell>
          <cell r="C30">
            <v>-49.373324216932062</v>
          </cell>
          <cell r="D30">
            <v>-40.718693253874775</v>
          </cell>
          <cell r="E30">
            <v>-31.902251501202581</v>
          </cell>
          <cell r="F30">
            <v>-20.838934779703617</v>
          </cell>
          <cell r="G30">
            <v>13.834489606678487</v>
          </cell>
          <cell r="H30">
            <v>31.994129353821279</v>
          </cell>
          <cell r="I30">
            <v>43.801720387220385</v>
          </cell>
          <cell r="J30">
            <v>15.136298179745673</v>
          </cell>
          <cell r="K30">
            <v>-35.14468908658624</v>
          </cell>
          <cell r="L30">
            <v>-68.499659942895178</v>
          </cell>
          <cell r="M30">
            <v>-64.226025180220603</v>
          </cell>
          <cell r="N30">
            <v>-53.012075109094383</v>
          </cell>
        </row>
        <row r="33">
          <cell r="B33">
            <v>2018</v>
          </cell>
          <cell r="C33">
            <v>51.36100392260132</v>
          </cell>
          <cell r="D33">
            <v>66.067374196128782</v>
          </cell>
          <cell r="E33">
            <v>102.06984951552444</v>
          </cell>
          <cell r="F33">
            <v>106.43597609443232</v>
          </cell>
          <cell r="G33">
            <v>121.93330739705976</v>
          </cell>
          <cell r="H33">
            <v>150.15589536892509</v>
          </cell>
          <cell r="I33">
            <v>193.91529585053428</v>
          </cell>
          <cell r="J33">
            <v>186.88639131830115</v>
          </cell>
          <cell r="K33">
            <v>144.81067445401033</v>
          </cell>
          <cell r="L33">
            <v>105.36837540862319</v>
          </cell>
          <cell r="M33">
            <v>62.856615745554123</v>
          </cell>
          <cell r="N33">
            <v>47.531372517243895</v>
          </cell>
        </row>
        <row r="34">
          <cell r="B34">
            <v>2019</v>
          </cell>
          <cell r="C34">
            <v>54.709272073108451</v>
          </cell>
          <cell r="D34">
            <v>69.90649999395275</v>
          </cell>
          <cell r="E34">
            <v>107.47219771984383</v>
          </cell>
          <cell r="F34">
            <v>115.32330712887764</v>
          </cell>
          <cell r="G34">
            <v>128.66128444853689</v>
          </cell>
          <cell r="H34">
            <v>154.5446130470678</v>
          </cell>
          <cell r="I34">
            <v>204.7248445330217</v>
          </cell>
          <cell r="J34">
            <v>194.82814604347851</v>
          </cell>
          <cell r="K34">
            <v>149.66045424416527</v>
          </cell>
          <cell r="L34">
            <v>107.9247846507439</v>
          </cell>
          <cell r="M34">
            <v>63.705814961351273</v>
          </cell>
          <cell r="N34">
            <v>45.739176903119215</v>
          </cell>
        </row>
        <row r="35">
          <cell r="B35">
            <v>2020</v>
          </cell>
          <cell r="C35">
            <v>56.365660638220746</v>
          </cell>
          <cell r="D35">
            <v>75.023273112235003</v>
          </cell>
          <cell r="E35">
            <v>112.18987902347362</v>
          </cell>
          <cell r="F35">
            <v>121.41402316458955</v>
          </cell>
          <cell r="G35">
            <v>134.62377410046651</v>
          </cell>
          <cell r="H35">
            <v>163.6734322215697</v>
          </cell>
          <cell r="I35">
            <v>216.03165519170813</v>
          </cell>
          <cell r="J35">
            <v>201.74549634354545</v>
          </cell>
          <cell r="K35">
            <v>156.79458858971861</v>
          </cell>
          <cell r="L35">
            <v>112.13807648909895</v>
          </cell>
          <cell r="M35">
            <v>66.000039920537816</v>
          </cell>
          <cell r="N35">
            <v>49.934207553906063</v>
          </cell>
        </row>
        <row r="36">
          <cell r="B36">
            <v>2021</v>
          </cell>
          <cell r="C36">
            <v>58.10487813100692</v>
          </cell>
          <cell r="D36">
            <v>75.253542926512139</v>
          </cell>
          <cell r="E36">
            <v>118.52881600815724</v>
          </cell>
          <cell r="F36">
            <v>130.82932263141814</v>
          </cell>
          <cell r="G36">
            <v>146.6353185064755</v>
          </cell>
          <cell r="H36">
            <v>177.10167997110437</v>
          </cell>
          <cell r="I36">
            <v>240.69139886182992</v>
          </cell>
          <cell r="J36">
            <v>211.59842379074328</v>
          </cell>
          <cell r="K36">
            <v>164.63232387882803</v>
          </cell>
          <cell r="L36">
            <v>117.91094589974351</v>
          </cell>
          <cell r="M36">
            <v>70.496726942008507</v>
          </cell>
          <cell r="N36">
            <v>52.697238737091894</v>
          </cell>
        </row>
        <row r="37">
          <cell r="B37">
            <v>2022</v>
          </cell>
          <cell r="C37">
            <v>61.262384050791098</v>
          </cell>
          <cell r="D37">
            <v>79.573743990600349</v>
          </cell>
          <cell r="E37">
            <v>124.26470891137849</v>
          </cell>
          <cell r="F37">
            <v>134.36431370782671</v>
          </cell>
          <cell r="G37">
            <v>169.46185440229402</v>
          </cell>
          <cell r="H37">
            <v>207.12109938909308</v>
          </cell>
          <cell r="I37">
            <v>248.46012125609289</v>
          </cell>
          <cell r="J37">
            <v>231.65615013714694</v>
          </cell>
          <cell r="K37">
            <v>183.10788712443528</v>
          </cell>
          <cell r="L37">
            <v>127.8674829992338</v>
          </cell>
          <cell r="M37">
            <v>78.113087910371661</v>
          </cell>
          <cell r="N37">
            <v>58.340518149253512</v>
          </cell>
        </row>
        <row r="38">
          <cell r="B38">
            <v>2023</v>
          </cell>
          <cell r="C38">
            <v>69.827827257004103</v>
          </cell>
          <cell r="D38">
            <v>92.19512162292186</v>
          </cell>
          <cell r="E38">
            <v>141.4919777274111</v>
          </cell>
          <cell r="F38">
            <v>156.5554543415808</v>
          </cell>
          <cell r="G38">
            <v>194.33588948896474</v>
          </cell>
          <cell r="H38">
            <v>233.8832481489365</v>
          </cell>
          <cell r="I38">
            <v>266.86029759390868</v>
          </cell>
          <cell r="J38">
            <v>249.9579310987186</v>
          </cell>
          <cell r="K38">
            <v>200.6043966469708</v>
          </cell>
          <cell r="L38">
            <v>138.09310981379136</v>
          </cell>
          <cell r="M38">
            <v>86.944822718537097</v>
          </cell>
          <cell r="N38">
            <v>62.848816989910354</v>
          </cell>
        </row>
        <row r="39">
          <cell r="B39">
            <v>2024</v>
          </cell>
          <cell r="C39">
            <v>77.886832127026821</v>
          </cell>
          <cell r="D39">
            <v>108.96118991350396</v>
          </cell>
          <cell r="E39">
            <v>156.88438884870499</v>
          </cell>
          <cell r="F39">
            <v>177.84216954885551</v>
          </cell>
          <cell r="G39">
            <v>205.66566228408166</v>
          </cell>
          <cell r="H39">
            <v>246.40155224211946</v>
          </cell>
          <cell r="I39">
            <v>284.35923720981958</v>
          </cell>
          <cell r="J39">
            <v>272.20046201241905</v>
          </cell>
          <cell r="K39">
            <v>221.75001655619351</v>
          </cell>
          <cell r="L39">
            <v>155.8520875275297</v>
          </cell>
          <cell r="M39">
            <v>96.459572157267587</v>
          </cell>
          <cell r="N39">
            <v>67.551298451606655</v>
          </cell>
        </row>
        <row r="40">
          <cell r="B40">
            <v>2025</v>
          </cell>
          <cell r="C40">
            <v>81.758291926822707</v>
          </cell>
          <cell r="D40">
            <v>111.72611676708185</v>
          </cell>
          <cell r="E40">
            <v>166.45431396586895</v>
          </cell>
          <cell r="F40">
            <v>194.0586545149732</v>
          </cell>
          <cell r="G40">
            <v>213.12110144046466</v>
          </cell>
          <cell r="H40">
            <v>259.91121171241144</v>
          </cell>
          <cell r="I40">
            <v>296.46335007586885</v>
          </cell>
          <cell r="J40">
            <v>288.14197114310633</v>
          </cell>
          <cell r="K40">
            <v>236.96579417524768</v>
          </cell>
          <cell r="L40">
            <v>157.36628069348455</v>
          </cell>
          <cell r="M40">
            <v>92.931484135098174</v>
          </cell>
          <cell r="N40">
            <v>70.414506238462224</v>
          </cell>
        </row>
        <row r="41">
          <cell r="B41">
            <v>2026</v>
          </cell>
          <cell r="C41">
            <v>84.140358046917299</v>
          </cell>
          <cell r="D41">
            <v>114.90448896205783</v>
          </cell>
          <cell r="E41">
            <v>171.95159993788505</v>
          </cell>
          <cell r="F41">
            <v>200.38270551394123</v>
          </cell>
          <cell r="G41">
            <v>222.84109541228472</v>
          </cell>
          <cell r="H41">
            <v>271.31379655173089</v>
          </cell>
          <cell r="I41">
            <v>309.78788146868061</v>
          </cell>
          <cell r="J41">
            <v>297.17572784316872</v>
          </cell>
          <cell r="K41">
            <v>242.83148717108509</v>
          </cell>
          <cell r="L41">
            <v>160.86216253066738</v>
          </cell>
          <cell r="M41">
            <v>97.229364902570097</v>
          </cell>
          <cell r="N41">
            <v>72.439516104869227</v>
          </cell>
        </row>
        <row r="42">
          <cell r="B42">
            <v>2027</v>
          </cell>
          <cell r="C42">
            <v>86.119987746938904</v>
          </cell>
          <cell r="D42">
            <v>118.37116854453819</v>
          </cell>
          <cell r="E42">
            <v>179.18028974009979</v>
          </cell>
          <cell r="F42">
            <v>204.2095725571879</v>
          </cell>
          <cell r="G42">
            <v>228.24815610008292</v>
          </cell>
          <cell r="H42">
            <v>278.67436216308124</v>
          </cell>
          <cell r="I42">
            <v>317.99747148573783</v>
          </cell>
          <cell r="J42">
            <v>306.17776288601721</v>
          </cell>
          <cell r="K42">
            <v>252.21387479144568</v>
          </cell>
          <cell r="L42">
            <v>170.16407909326742</v>
          </cell>
          <cell r="M42">
            <v>105.26825743704569</v>
          </cell>
          <cell r="N42">
            <v>77.319908601204489</v>
          </cell>
        </row>
        <row r="43">
          <cell r="B43">
            <v>2028</v>
          </cell>
          <cell r="C43">
            <v>0</v>
          </cell>
          <cell r="D43">
            <v>0</v>
          </cell>
          <cell r="E43">
            <v>0</v>
          </cell>
          <cell r="F43">
            <v>0</v>
          </cell>
          <cell r="G43">
            <v>0</v>
          </cell>
          <cell r="H43">
            <v>0</v>
          </cell>
          <cell r="I43">
            <v>0</v>
          </cell>
          <cell r="J43">
            <v>0</v>
          </cell>
          <cell r="K43">
            <v>0</v>
          </cell>
          <cell r="L43">
            <v>0</v>
          </cell>
          <cell r="M43">
            <v>0</v>
          </cell>
          <cell r="N43">
            <v>0</v>
          </cell>
        </row>
        <row r="44">
          <cell r="B44">
            <v>2029</v>
          </cell>
          <cell r="C44">
            <v>0</v>
          </cell>
          <cell r="D44">
            <v>0</v>
          </cell>
          <cell r="E44">
            <v>0</v>
          </cell>
          <cell r="F44">
            <v>0</v>
          </cell>
          <cell r="G44">
            <v>0</v>
          </cell>
          <cell r="H44">
            <v>0</v>
          </cell>
          <cell r="I44">
            <v>0</v>
          </cell>
          <cell r="J44">
            <v>0</v>
          </cell>
          <cell r="K44">
            <v>0</v>
          </cell>
          <cell r="L44">
            <v>0</v>
          </cell>
          <cell r="M44">
            <v>0</v>
          </cell>
          <cell r="N44">
            <v>0</v>
          </cell>
        </row>
        <row r="45">
          <cell r="B45">
            <v>2030</v>
          </cell>
          <cell r="C45">
            <v>0</v>
          </cell>
          <cell r="D45">
            <v>0</v>
          </cell>
          <cell r="E45">
            <v>0</v>
          </cell>
          <cell r="F45">
            <v>0</v>
          </cell>
          <cell r="G45">
            <v>0</v>
          </cell>
          <cell r="H45">
            <v>0</v>
          </cell>
          <cell r="I45">
            <v>0</v>
          </cell>
          <cell r="J45">
            <v>0</v>
          </cell>
          <cell r="K45">
            <v>0</v>
          </cell>
          <cell r="L45">
            <v>0</v>
          </cell>
          <cell r="M45">
            <v>0</v>
          </cell>
          <cell r="N45">
            <v>0</v>
          </cell>
        </row>
        <row r="46">
          <cell r="B46">
            <v>2031</v>
          </cell>
          <cell r="C46">
            <v>0</v>
          </cell>
          <cell r="D46">
            <v>0</v>
          </cell>
          <cell r="E46">
            <v>0</v>
          </cell>
          <cell r="F46">
            <v>0</v>
          </cell>
          <cell r="G46">
            <v>0</v>
          </cell>
          <cell r="H46">
            <v>0</v>
          </cell>
          <cell r="I46">
            <v>0</v>
          </cell>
          <cell r="J46">
            <v>0</v>
          </cell>
          <cell r="K46">
            <v>0</v>
          </cell>
          <cell r="L46">
            <v>0</v>
          </cell>
          <cell r="M46">
            <v>0</v>
          </cell>
          <cell r="N46">
            <v>0</v>
          </cell>
        </row>
        <row r="47">
          <cell r="B47">
            <v>2032</v>
          </cell>
          <cell r="C47">
            <v>0</v>
          </cell>
          <cell r="D47">
            <v>0</v>
          </cell>
          <cell r="E47">
            <v>0</v>
          </cell>
          <cell r="F47">
            <v>0</v>
          </cell>
          <cell r="G47">
            <v>0</v>
          </cell>
          <cell r="H47">
            <v>0</v>
          </cell>
          <cell r="I47">
            <v>0</v>
          </cell>
          <cell r="J47">
            <v>0</v>
          </cell>
          <cell r="K47">
            <v>0</v>
          </cell>
          <cell r="L47">
            <v>0</v>
          </cell>
          <cell r="M47">
            <v>0</v>
          </cell>
          <cell r="N47">
            <v>0</v>
          </cell>
        </row>
        <row r="48">
          <cell r="B48">
            <v>2033</v>
          </cell>
          <cell r="C48">
            <v>0</v>
          </cell>
          <cell r="D48">
            <v>0</v>
          </cell>
          <cell r="E48">
            <v>0</v>
          </cell>
          <cell r="F48">
            <v>0</v>
          </cell>
          <cell r="G48">
            <v>0</v>
          </cell>
          <cell r="H48">
            <v>0</v>
          </cell>
          <cell r="I48">
            <v>0</v>
          </cell>
          <cell r="J48">
            <v>0</v>
          </cell>
          <cell r="K48">
            <v>0</v>
          </cell>
          <cell r="L48">
            <v>0</v>
          </cell>
          <cell r="M48">
            <v>0</v>
          </cell>
          <cell r="N48">
            <v>0</v>
          </cell>
        </row>
        <row r="49">
          <cell r="B49">
            <v>2034</v>
          </cell>
          <cell r="C49">
            <v>0</v>
          </cell>
          <cell r="D49">
            <v>0</v>
          </cell>
          <cell r="E49">
            <v>0</v>
          </cell>
          <cell r="F49">
            <v>0</v>
          </cell>
          <cell r="G49">
            <v>0</v>
          </cell>
          <cell r="H49">
            <v>0</v>
          </cell>
          <cell r="I49">
            <v>0</v>
          </cell>
          <cell r="J49">
            <v>0</v>
          </cell>
          <cell r="K49">
            <v>0</v>
          </cell>
          <cell r="L49">
            <v>0</v>
          </cell>
          <cell r="M49">
            <v>0</v>
          </cell>
          <cell r="N49">
            <v>0</v>
          </cell>
        </row>
        <row r="50">
          <cell r="B50">
            <v>2035</v>
          </cell>
          <cell r="C50">
            <v>0</v>
          </cell>
          <cell r="D50">
            <v>0</v>
          </cell>
          <cell r="E50">
            <v>0</v>
          </cell>
          <cell r="F50">
            <v>0</v>
          </cell>
          <cell r="G50">
            <v>0</v>
          </cell>
          <cell r="H50">
            <v>0</v>
          </cell>
          <cell r="I50">
            <v>0</v>
          </cell>
          <cell r="J50">
            <v>0</v>
          </cell>
          <cell r="K50">
            <v>0</v>
          </cell>
          <cell r="L50">
            <v>0</v>
          </cell>
          <cell r="M50">
            <v>0</v>
          </cell>
          <cell r="N50">
            <v>0</v>
          </cell>
        </row>
        <row r="51">
          <cell r="B51">
            <v>2036</v>
          </cell>
          <cell r="C51">
            <v>0</v>
          </cell>
          <cell r="D51">
            <v>0</v>
          </cell>
          <cell r="E51">
            <v>0</v>
          </cell>
          <cell r="F51">
            <v>0</v>
          </cell>
          <cell r="G51">
            <v>0</v>
          </cell>
          <cell r="H51">
            <v>0</v>
          </cell>
          <cell r="I51">
            <v>0</v>
          </cell>
          <cell r="J51">
            <v>0</v>
          </cell>
          <cell r="K51">
            <v>0</v>
          </cell>
          <cell r="L51">
            <v>0</v>
          </cell>
          <cell r="M51">
            <v>0</v>
          </cell>
          <cell r="N51">
            <v>0</v>
          </cell>
        </row>
        <row r="52">
          <cell r="B52">
            <v>2037</v>
          </cell>
          <cell r="C52">
            <v>0</v>
          </cell>
          <cell r="D52">
            <v>0</v>
          </cell>
          <cell r="E52">
            <v>0</v>
          </cell>
          <cell r="F52">
            <v>0</v>
          </cell>
          <cell r="G52">
            <v>0</v>
          </cell>
          <cell r="H52">
            <v>0</v>
          </cell>
          <cell r="I52">
            <v>0</v>
          </cell>
          <cell r="J52">
            <v>0</v>
          </cell>
          <cell r="K52">
            <v>0</v>
          </cell>
          <cell r="L52">
            <v>0</v>
          </cell>
          <cell r="M52">
            <v>0</v>
          </cell>
          <cell r="N52">
            <v>0</v>
          </cell>
        </row>
      </sheetData>
      <sheetData sheetId="3" refreshError="1"/>
      <sheetData sheetId="4">
        <row r="5">
          <cell r="G5">
            <v>42825</v>
          </cell>
        </row>
      </sheetData>
      <sheetData sheetId="5">
        <row r="4">
          <cell r="I4" t="str">
            <v>REC 6.3 Solar QF</v>
          </cell>
          <cell r="L4">
            <v>20</v>
          </cell>
        </row>
        <row r="5">
          <cell r="L5">
            <v>0.28756693493150681</v>
          </cell>
        </row>
        <row r="9">
          <cell r="T9">
            <v>5.3167389786501484E-3</v>
          </cell>
        </row>
      </sheetData>
      <sheetData sheetId="6" refreshError="1"/>
      <sheetData sheetId="7" refreshError="1"/>
      <sheetData sheetId="8">
        <row r="4">
          <cell r="V4" t="str">
            <v>Yes</v>
          </cell>
        </row>
      </sheetData>
      <sheetData sheetId="9">
        <row r="63">
          <cell r="C63">
            <v>0.41199999999999998</v>
          </cell>
        </row>
      </sheetData>
      <sheetData sheetId="10" refreshError="1"/>
      <sheetData sheetId="11">
        <row r="11">
          <cell r="I11">
            <v>57.642565593387069</v>
          </cell>
        </row>
      </sheetData>
      <sheetData sheetId="12" refreshError="1"/>
      <sheetData sheetId="13" refreshError="1"/>
      <sheetData sheetId="14" refreshError="1"/>
      <sheetData sheetId="15" refreshError="1"/>
      <sheetData sheetId="16" refreshError="1"/>
      <sheetData sheetId="17">
        <row r="68">
          <cell r="E68" t="str">
            <v xml:space="preserve">Plant Costs  - 2017 IRP - Table 6.1 &amp; 6.2 </v>
          </cell>
        </row>
      </sheetData>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OC"/>
      <sheetName val="Other Cost Input"/>
      <sheetName val="IndexedSTF_Source"/>
      <sheetName val="Market_Price"/>
      <sheetName val="PacifiCorpSTF"/>
      <sheetName val="PacifiCorp STF_Raw Data"/>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escription"/>
      <sheetName val="VDOC"/>
      <sheetName val="0-GRID IRP Displaced"/>
      <sheetName val="WyoWind1"/>
      <sheetName val="WyoWind2"/>
      <sheetName val="WyoWind3"/>
      <sheetName val="WyoWind4"/>
      <sheetName val="WyoWind5"/>
      <sheetName val="0-GRID Potential"/>
      <sheetName val="0-GRID Load"/>
      <sheetName val="1-GRID Demand"/>
      <sheetName val="2-GRID (Cal ISO)"/>
      <sheetName val="3-GRID-Lewis Losses"/>
      <sheetName val="4-GRID Load Contingency"/>
      <sheetName val="5-GRID p162259"/>
      <sheetName val="6-Degradation"/>
      <sheetName val="7-RAMP Loss"/>
      <sheetName val="B-GRID (ActualLoadOnly)"/>
      <sheetName val="C-GRID (ID Only)"/>
      <sheetName val="Source - Ramp Losses"/>
      <sheetName val="Source - Station Use"/>
    </sheetNames>
    <sheetDataSet>
      <sheetData sheetId="0" refreshError="1"/>
      <sheetData sheetId="1" refreshError="1"/>
      <sheetData sheetId="2">
        <row r="3">
          <cell r="W3">
            <v>0.14499999999999999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46">
          <cell r="O46">
            <v>5673.378255432378</v>
          </cell>
          <cell r="P46">
            <v>224.73491729221749</v>
          </cell>
        </row>
        <row r="47">
          <cell r="O47">
            <v>2587.9564935369626</v>
          </cell>
          <cell r="P47">
            <v>946.54831756954536</v>
          </cell>
        </row>
        <row r="48">
          <cell r="O48">
            <v>4214.1564828629798</v>
          </cell>
          <cell r="P48">
            <v>141.41978259103564</v>
          </cell>
        </row>
        <row r="49">
          <cell r="O49">
            <v>5434.9796223408312</v>
          </cell>
          <cell r="P49">
            <v>294.02197290578601</v>
          </cell>
        </row>
        <row r="50">
          <cell r="O50">
            <v>8444.8661848296906</v>
          </cell>
          <cell r="P50">
            <v>940.52190637958643</v>
          </cell>
        </row>
        <row r="51">
          <cell r="O51">
            <v>6451.7370567470771</v>
          </cell>
          <cell r="P51">
            <v>390.10968436333974</v>
          </cell>
        </row>
        <row r="52">
          <cell r="O52">
            <v>5497.5280885022812</v>
          </cell>
          <cell r="P52">
            <v>582.55308169602745</v>
          </cell>
        </row>
        <row r="53">
          <cell r="O53">
            <v>5939.3770909410341</v>
          </cell>
          <cell r="P53">
            <v>0</v>
          </cell>
        </row>
        <row r="54">
          <cell r="O54">
            <v>5522.6919584415537</v>
          </cell>
          <cell r="P54">
            <v>408.18891793321649</v>
          </cell>
        </row>
        <row r="55">
          <cell r="O55">
            <v>4845.8251229443977</v>
          </cell>
          <cell r="P55">
            <v>575.92402938707266</v>
          </cell>
        </row>
        <row r="56">
          <cell r="O56">
            <v>5868.6125563231853</v>
          </cell>
          <cell r="P56">
            <v>433.09808418504662</v>
          </cell>
        </row>
        <row r="57">
          <cell r="O57">
            <v>5541.3399656135107</v>
          </cell>
          <cell r="P57">
            <v>82.963594048434246</v>
          </cell>
        </row>
      </sheetData>
      <sheetData sheetId="20">
        <row r="78">
          <cell r="H78">
            <v>5438</v>
          </cell>
        </row>
        <row r="79">
          <cell r="H79">
            <v>5692</v>
          </cell>
        </row>
        <row r="80">
          <cell r="H80">
            <v>6330</v>
          </cell>
        </row>
        <row r="81">
          <cell r="H81">
            <v>5570</v>
          </cell>
        </row>
        <row r="82">
          <cell r="H82">
            <v>6657</v>
          </cell>
        </row>
        <row r="83">
          <cell r="H83">
            <v>5458</v>
          </cell>
        </row>
        <row r="84">
          <cell r="H84">
            <v>5552</v>
          </cell>
        </row>
        <row r="85">
          <cell r="H85">
            <v>6198</v>
          </cell>
        </row>
        <row r="86">
          <cell r="H86">
            <v>5790</v>
          </cell>
        </row>
        <row r="87">
          <cell r="H87">
            <v>6411</v>
          </cell>
        </row>
        <row r="88">
          <cell r="H88">
            <v>5918</v>
          </cell>
        </row>
        <row r="89">
          <cell r="H89">
            <v>4392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A BaseLoad"/>
      <sheetName val="Table 2B Wind"/>
      <sheetName val="Table 2C SolarFixed"/>
      <sheetName val="Table 2D SolarTracking"/>
      <sheetName val="Tables 3 to 5"/>
      <sheetName val="Table 6"/>
      <sheetName val="Table 7"/>
      <sheetName val="Table 8"/>
      <sheetName val="Table 9"/>
      <sheetName val="Table 10"/>
      <sheetName val="--- Do Not Print ---&gt;"/>
      <sheetName val="Tariff Page"/>
      <sheetName val="Tariff Page Solar Fixed"/>
      <sheetName val="Tariff Page Solar Tracking"/>
      <sheetName val="Tariff Page Wind"/>
      <sheetName val="Profile "/>
      <sheetName val="OFPC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45">
          <cell r="B45">
            <v>2.1800000000000002</v>
          </cell>
        </row>
        <row r="46">
          <cell r="B46">
            <v>2.83</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Summary"/>
      <sheetName val="Avoided Costs"/>
      <sheetName val="AC Dollars"/>
      <sheetName val="Delta"/>
      <sheetName val="NPC"/>
      <sheetName val="BASE"/>
      <sheetName val="Trapped Adj"/>
      <sheetName val="EIM"/>
      <sheetName val="Integration"/>
      <sheetName val="FuelCalc"/>
      <sheetName val="Hermiston"/>
      <sheetName val="GRID LTC ($)"/>
      <sheetName val="GRID LTC (MWH)"/>
      <sheetName val="GRID Emergency Purchase (MWh)"/>
      <sheetName val="GRID Emergency Purchase ($)"/>
      <sheetName val="GRID Transmission Costs ($)"/>
      <sheetName val="GRID Fuel Price ($MMBTu)"/>
      <sheetName val="GRID Fuel Used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GRID Reserves (MWh)"/>
      <sheetName val="MacroBuilder"/>
      <sheetName val="NPC Version Log"/>
    </sheetNames>
    <sheetDataSet>
      <sheetData sheetId="0">
        <row r="1">
          <cell r="K1" t="str">
            <v>17-035-37 PROPRIETARY MacNeil Workpaper 2a - GRID AC Tracking Solar D21W 08-17-17</v>
          </cell>
        </row>
      </sheetData>
      <sheetData sheetId="1" refreshError="1"/>
      <sheetData sheetId="2">
        <row r="7">
          <cell r="C7">
            <v>19.67327646469224</v>
          </cell>
          <cell r="D7">
            <v>23.465808644857887</v>
          </cell>
          <cell r="E7">
            <v>23.80293987613339</v>
          </cell>
          <cell r="F7">
            <v>22.479301426916187</v>
          </cell>
          <cell r="G7">
            <v>17.742236889535508</v>
          </cell>
          <cell r="H7">
            <v>16.270905581498791</v>
          </cell>
          <cell r="I7">
            <v>16.55622835594728</v>
          </cell>
          <cell r="J7">
            <v>22.482005770667797</v>
          </cell>
          <cell r="K7">
            <v>22.558600747798351</v>
          </cell>
          <cell r="L7">
            <v>18.126861650896572</v>
          </cell>
          <cell r="M7">
            <v>18.212346732141647</v>
          </cell>
          <cell r="N7">
            <v>18.399252995836086</v>
          </cell>
          <cell r="O7">
            <v>19.958472670936548</v>
          </cell>
        </row>
        <row r="8">
          <cell r="C8">
            <v>19.626837496881553</v>
          </cell>
          <cell r="D8">
            <v>21.864815653552117</v>
          </cell>
          <cell r="E8">
            <v>18.174949966994703</v>
          </cell>
          <cell r="F8">
            <v>17.383072853600094</v>
          </cell>
          <cell r="G8">
            <v>16.458470994957732</v>
          </cell>
          <cell r="H8">
            <v>15.723503270343446</v>
          </cell>
          <cell r="I8">
            <v>16.47207666601328</v>
          </cell>
          <cell r="J8">
            <v>28.87769864180073</v>
          </cell>
          <cell r="K8">
            <v>22.914565702959571</v>
          </cell>
          <cell r="L8">
            <v>18.976161190014498</v>
          </cell>
          <cell r="M8">
            <v>19.434437264141984</v>
          </cell>
          <cell r="N8">
            <v>17.802406449512635</v>
          </cell>
          <cell r="O8">
            <v>22.074839530240823</v>
          </cell>
        </row>
        <row r="9">
          <cell r="C9">
            <v>18.753682371409994</v>
          </cell>
          <cell r="D9">
            <v>12.359169758432104</v>
          </cell>
          <cell r="E9">
            <v>17.151443795303898</v>
          </cell>
          <cell r="F9">
            <v>16.02381173941572</v>
          </cell>
          <cell r="G9">
            <v>15.654256540038018</v>
          </cell>
          <cell r="H9">
            <v>16.203653446996462</v>
          </cell>
          <cell r="I9">
            <v>16.035390594325403</v>
          </cell>
          <cell r="J9">
            <v>29.677303181671899</v>
          </cell>
          <cell r="K9">
            <v>22.599530235747242</v>
          </cell>
          <cell r="L9">
            <v>17.568423217822932</v>
          </cell>
          <cell r="M9">
            <v>17.887683394825913</v>
          </cell>
          <cell r="N9">
            <v>16.310917942377056</v>
          </cell>
          <cell r="O9">
            <v>24.973858775454772</v>
          </cell>
        </row>
        <row r="10">
          <cell r="C10">
            <v>-46.692036040352463</v>
          </cell>
          <cell r="D10">
            <v>-105.35583588849194</v>
          </cell>
          <cell r="E10">
            <v>-68.630855122360359</v>
          </cell>
          <cell r="F10">
            <v>-80.704674897479691</v>
          </cell>
          <cell r="G10">
            <v>-44.505174129649888</v>
          </cell>
          <cell r="H10">
            <v>-24.212327110123496</v>
          </cell>
          <cell r="I10">
            <v>-20.462778980320536</v>
          </cell>
          <cell r="J10">
            <v>-17.352243567623329</v>
          </cell>
          <cell r="K10">
            <v>-18.308262370167032</v>
          </cell>
          <cell r="L10">
            <v>-31.026710502790028</v>
          </cell>
          <cell r="M10">
            <v>-54.215744568571395</v>
          </cell>
          <cell r="N10">
            <v>-116.09533398876067</v>
          </cell>
          <cell r="O10">
            <v>-109.827759269084</v>
          </cell>
        </row>
        <row r="11">
          <cell r="C11">
            <v>-48.727777899209379</v>
          </cell>
          <cell r="D11">
            <v>-109.61323006136161</v>
          </cell>
          <cell r="E11">
            <v>-77.359770322200461</v>
          </cell>
          <cell r="F11">
            <v>-76.508904714501028</v>
          </cell>
          <cell r="G11">
            <v>-49.241929750766111</v>
          </cell>
          <cell r="H11">
            <v>-26.193212760649104</v>
          </cell>
          <cell r="I11">
            <v>-21.654216316809585</v>
          </cell>
          <cell r="J11">
            <v>-18.935300770499023</v>
          </cell>
          <cell r="K11">
            <v>-18.783561050691084</v>
          </cell>
          <cell r="L11">
            <v>-33.367689327186014</v>
          </cell>
          <cell r="M11">
            <v>-59.015194219979698</v>
          </cell>
          <cell r="N11">
            <v>-124.06604242861073</v>
          </cell>
          <cell r="O11">
            <v>-101.07386842674516</v>
          </cell>
        </row>
        <row r="12">
          <cell r="C12">
            <v>-55.141337847550126</v>
          </cell>
          <cell r="D12">
            <v>-117.57222021533708</v>
          </cell>
          <cell r="E12">
            <v>-100.68413631237169</v>
          </cell>
          <cell r="F12">
            <v>-75.489484012272158</v>
          </cell>
          <cell r="G12">
            <v>-52.556612023901359</v>
          </cell>
          <cell r="H12">
            <v>-30.971130687326628</v>
          </cell>
          <cell r="I12">
            <v>-24.985310186372971</v>
          </cell>
          <cell r="J12">
            <v>-20.338625528619485</v>
          </cell>
          <cell r="K12">
            <v>-21.051991943393489</v>
          </cell>
          <cell r="L12">
            <v>-36.467537924008248</v>
          </cell>
          <cell r="M12">
            <v>-65.247836205614774</v>
          </cell>
          <cell r="N12">
            <v>-137.74572664248217</v>
          </cell>
          <cell r="O12">
            <v>-143.10900623522622</v>
          </cell>
        </row>
        <row r="13">
          <cell r="C13">
            <v>-57.527284376590352</v>
          </cell>
          <cell r="D13">
            <v>-131.06519045710638</v>
          </cell>
          <cell r="E13">
            <v>-87.977287014160993</v>
          </cell>
          <cell r="F13">
            <v>-74.828515835155869</v>
          </cell>
          <cell r="G13">
            <v>-56.986278351828979</v>
          </cell>
          <cell r="H13">
            <v>-33.271840176798747</v>
          </cell>
          <cell r="I13">
            <v>-29.161686717248809</v>
          </cell>
          <cell r="J13">
            <v>-16.801819761302216</v>
          </cell>
          <cell r="K13">
            <v>-20.279581184777172</v>
          </cell>
          <cell r="L13">
            <v>-38.085915404394107</v>
          </cell>
          <cell r="M13">
            <v>-70.915417486997271</v>
          </cell>
          <cell r="N13">
            <v>-145.89293579997766</v>
          </cell>
          <cell r="O13">
            <v>-159.80592961893853</v>
          </cell>
        </row>
        <row r="14">
          <cell r="C14">
            <v>-61.316330903359699</v>
          </cell>
          <cell r="D14">
            <v>-138.46008592993712</v>
          </cell>
          <cell r="E14">
            <v>-105.17035787330256</v>
          </cell>
          <cell r="F14">
            <v>-79.810870431026927</v>
          </cell>
          <cell r="G14">
            <v>-62.650098389537618</v>
          </cell>
          <cell r="H14">
            <v>-35.561577874616205</v>
          </cell>
          <cell r="I14">
            <v>-36.278357988690587</v>
          </cell>
          <cell r="J14">
            <v>-19.694773089689203</v>
          </cell>
          <cell r="K14">
            <v>-20.175233377183677</v>
          </cell>
          <cell r="L14">
            <v>-38.747197307260748</v>
          </cell>
          <cell r="M14">
            <v>-72.366139772385438</v>
          </cell>
          <cell r="N14">
            <v>-148.07419947601684</v>
          </cell>
          <cell r="O14">
            <v>-156.89723532471535</v>
          </cell>
        </row>
        <row r="15">
          <cell r="C15">
            <v>-66.741857455870715</v>
          </cell>
          <cell r="D15">
            <v>-152.34571016468249</v>
          </cell>
          <cell r="E15">
            <v>-135.26936728019029</v>
          </cell>
          <cell r="F15">
            <v>-72.079986486214935</v>
          </cell>
          <cell r="G15">
            <v>-63.504991014983382</v>
          </cell>
          <cell r="H15">
            <v>-37.684818511757896</v>
          </cell>
          <cell r="I15">
            <v>-31.348854895451669</v>
          </cell>
          <cell r="J15">
            <v>-21.604726054296911</v>
          </cell>
          <cell r="K15">
            <v>-24.271810322351627</v>
          </cell>
          <cell r="L15">
            <v>-42.093575860392882</v>
          </cell>
          <cell r="M15">
            <v>-77.893460671122938</v>
          </cell>
          <cell r="N15">
            <v>-193.41111814237564</v>
          </cell>
          <cell r="O15">
            <v>-163.6303399149692</v>
          </cell>
        </row>
        <row r="16">
          <cell r="C16">
            <v>-72.777213826258048</v>
          </cell>
          <cell r="D16">
            <v>-169.54898446014732</v>
          </cell>
          <cell r="E16">
            <v>-135.72974997553902</v>
          </cell>
          <cell r="F16">
            <v>-99.291360448713888</v>
          </cell>
          <cell r="G16">
            <v>-74.569391750589531</v>
          </cell>
          <cell r="H16">
            <v>-42.045972184979085</v>
          </cell>
          <cell r="I16">
            <v>-33.158848961354252</v>
          </cell>
          <cell r="J16">
            <v>-26.641409389890018</v>
          </cell>
          <cell r="K16">
            <v>-25.932866487896458</v>
          </cell>
          <cell r="L16">
            <v>-45.539311236787441</v>
          </cell>
          <cell r="M16">
            <v>-84.237675374365409</v>
          </cell>
          <cell r="N16">
            <v>-172.39842252464385</v>
          </cell>
          <cell r="O16">
            <v>-179.62934379298079</v>
          </cell>
        </row>
        <row r="17">
          <cell r="C17">
            <v>-132.59173071810511</v>
          </cell>
          <cell r="D17">
            <v>-389.16923244628964</v>
          </cell>
          <cell r="E17">
            <v>-263.73855104356949</v>
          </cell>
          <cell r="F17">
            <v>-161.24933263250202</v>
          </cell>
          <cell r="G17">
            <v>-102.00273104442005</v>
          </cell>
          <cell r="H17">
            <v>-56.003634435184971</v>
          </cell>
          <cell r="I17">
            <v>-44.843081827635665</v>
          </cell>
          <cell r="J17">
            <v>-42.678593455287107</v>
          </cell>
          <cell r="K17">
            <v>-48.693895328282842</v>
          </cell>
          <cell r="L17">
            <v>-67.11193549852068</v>
          </cell>
          <cell r="M17">
            <v>-142.22103879255212</v>
          </cell>
          <cell r="N17">
            <v>-367.61071553891486</v>
          </cell>
          <cell r="O17">
            <v>-431.07208793017804</v>
          </cell>
        </row>
        <row r="18">
          <cell r="C18">
            <v>-154.87093131391336</v>
          </cell>
          <cell r="D18">
            <v>-451.72537935911203</v>
          </cell>
          <cell r="E18">
            <v>-311.70370554501187</v>
          </cell>
          <cell r="F18">
            <v>-178.95429959362258</v>
          </cell>
          <cell r="G18">
            <v>-113.83101293686649</v>
          </cell>
          <cell r="H18">
            <v>-60.979019459305412</v>
          </cell>
          <cell r="I18">
            <v>-51.615903814512357</v>
          </cell>
          <cell r="J18">
            <v>-53.712285664839584</v>
          </cell>
          <cell r="K18">
            <v>-58.029133383843153</v>
          </cell>
          <cell r="L18">
            <v>-78.070076157986591</v>
          </cell>
          <cell r="M18">
            <v>-162.63598283375484</v>
          </cell>
          <cell r="N18">
            <v>-402.72811814612038</v>
          </cell>
          <cell r="O18">
            <v>-584.98056487408098</v>
          </cell>
        </row>
        <row r="19">
          <cell r="C19">
            <v>-170.93489944597721</v>
          </cell>
          <cell r="D19">
            <v>-533.13003575272967</v>
          </cell>
          <cell r="E19">
            <v>-365.22687128391362</v>
          </cell>
          <cell r="F19">
            <v>-198.51920139786967</v>
          </cell>
          <cell r="G19">
            <v>-121.02215827571594</v>
          </cell>
          <cell r="H19">
            <v>-65.124158980332751</v>
          </cell>
          <cell r="I19">
            <v>-55.971058955040341</v>
          </cell>
          <cell r="J19">
            <v>-56.403967548921557</v>
          </cell>
          <cell r="K19">
            <v>-58.237108317951439</v>
          </cell>
          <cell r="L19">
            <v>-81.324848952683169</v>
          </cell>
          <cell r="M19">
            <v>-184.95654838441365</v>
          </cell>
          <cell r="N19">
            <v>-422.9341172930624</v>
          </cell>
          <cell r="O19">
            <v>-646.16523928193465</v>
          </cell>
        </row>
        <row r="20">
          <cell r="C20">
            <v>-183.85805748079943</v>
          </cell>
          <cell r="D20">
            <v>-583.65886787638988</v>
          </cell>
          <cell r="E20">
            <v>-401.90962999279901</v>
          </cell>
          <cell r="F20">
            <v>-213.70332569352792</v>
          </cell>
          <cell r="G20">
            <v>-129.45259996481502</v>
          </cell>
          <cell r="H20">
            <v>-71.016099520001063</v>
          </cell>
          <cell r="I20">
            <v>-56.376118382188523</v>
          </cell>
          <cell r="J20">
            <v>-58.738380276691842</v>
          </cell>
          <cell r="K20">
            <v>-63.21524731075138</v>
          </cell>
          <cell r="L20">
            <v>-85.663470412714986</v>
          </cell>
          <cell r="M20">
            <v>-195.0219919171162</v>
          </cell>
          <cell r="N20">
            <v>-457.0021692068932</v>
          </cell>
          <cell r="O20">
            <v>-693.39044328129</v>
          </cell>
        </row>
        <row r="21">
          <cell r="C21">
            <v>-195.49293764763883</v>
          </cell>
          <cell r="D21">
            <v>-604.51385995013993</v>
          </cell>
          <cell r="E21">
            <v>-411.77137115112629</v>
          </cell>
          <cell r="F21">
            <v>-221.17095407575908</v>
          </cell>
          <cell r="G21">
            <v>-135.01421187872171</v>
          </cell>
          <cell r="H21">
            <v>-74.148333105806628</v>
          </cell>
          <cell r="I21">
            <v>-61.136406713808839</v>
          </cell>
          <cell r="J21">
            <v>-61.572561911294073</v>
          </cell>
          <cell r="K21">
            <v>-65.459233326561872</v>
          </cell>
          <cell r="L21">
            <v>-97.820871677468318</v>
          </cell>
          <cell r="M21">
            <v>-204.35899541468601</v>
          </cell>
          <cell r="N21">
            <v>-488.36289665098712</v>
          </cell>
          <cell r="O21">
            <v>-780.08515852794812</v>
          </cell>
        </row>
        <row r="22">
          <cell r="C22">
            <v>-189.45580165252264</v>
          </cell>
          <cell r="D22">
            <v>-567.17631963101326</v>
          </cell>
          <cell r="E22">
            <v>-399.30872860963456</v>
          </cell>
          <cell r="F22">
            <v>-224.07385016874386</v>
          </cell>
          <cell r="G22">
            <v>-139.59495503248917</v>
          </cell>
          <cell r="H22">
            <v>-79.177891381404208</v>
          </cell>
          <cell r="I22">
            <v>-64.329783171633636</v>
          </cell>
          <cell r="J22">
            <v>-69.593108034587061</v>
          </cell>
          <cell r="K22">
            <v>-71.957138020221819</v>
          </cell>
          <cell r="L22">
            <v>-99.528684129795721</v>
          </cell>
          <cell r="M22">
            <v>-202.57994858099721</v>
          </cell>
          <cell r="N22">
            <v>-475.05920432178999</v>
          </cell>
          <cell r="O22">
            <v>-639.22894038763184</v>
          </cell>
        </row>
        <row r="23">
          <cell r="C23">
            <v>-199.34405446109136</v>
          </cell>
          <cell r="D23">
            <v>-624.49118792169077</v>
          </cell>
          <cell r="E23">
            <v>-371.13345228700899</v>
          </cell>
          <cell r="F23">
            <v>-250.06043175962824</v>
          </cell>
          <cell r="G23">
            <v>-158.09168203084008</v>
          </cell>
          <cell r="H23">
            <v>-84.756444714886058</v>
          </cell>
          <cell r="I23">
            <v>-68.593261302042052</v>
          </cell>
          <cell r="J23">
            <v>-73.982536290492405</v>
          </cell>
          <cell r="K23">
            <v>-78.759724029168098</v>
          </cell>
          <cell r="L23">
            <v>-100.30987377465317</v>
          </cell>
          <cell r="M23">
            <v>-211.93724806296709</v>
          </cell>
          <cell r="N23">
            <v>-502.63694867670694</v>
          </cell>
          <cell r="O23">
            <v>-640.43879264474992</v>
          </cell>
        </row>
        <row r="24">
          <cell r="C24">
            <v>-214.76528928868768</v>
          </cell>
          <cell r="D24">
            <v>-659.42693000482768</v>
          </cell>
          <cell r="E24">
            <v>-452.03101441905523</v>
          </cell>
          <cell r="F24">
            <v>-257.93218523226841</v>
          </cell>
          <cell r="G24">
            <v>-167.01259026018107</v>
          </cell>
          <cell r="H24">
            <v>-88.809621540797536</v>
          </cell>
          <cell r="I24">
            <v>-73.454668963677705</v>
          </cell>
          <cell r="J24">
            <v>-79.07820376466367</v>
          </cell>
          <cell r="K24">
            <v>-84.984745771792632</v>
          </cell>
          <cell r="L24">
            <v>-109.80607568921218</v>
          </cell>
          <cell r="M24">
            <v>-221.56752090351051</v>
          </cell>
          <cell r="N24">
            <v>-539.95204663657444</v>
          </cell>
          <cell r="O24">
            <v>-688.53391868281426</v>
          </cell>
        </row>
        <row r="25">
          <cell r="C25">
            <v>-226.63351426400027</v>
          </cell>
          <cell r="D25">
            <v>-655.11505571883333</v>
          </cell>
          <cell r="E25">
            <v>-457.86702236014162</v>
          </cell>
          <cell r="F25">
            <v>-256.36207255441633</v>
          </cell>
          <cell r="G25">
            <v>-171.47491791483588</v>
          </cell>
          <cell r="H25">
            <v>-91.19662401699722</v>
          </cell>
          <cell r="I25">
            <v>-76.065789221826051</v>
          </cell>
          <cell r="J25">
            <v>-81.627933194777043</v>
          </cell>
          <cell r="K25">
            <v>-82.986688563920822</v>
          </cell>
          <cell r="L25">
            <v>-114.14963042593688</v>
          </cell>
          <cell r="M25">
            <v>-246.00204782337147</v>
          </cell>
          <cell r="N25">
            <v>-600.1613098493184</v>
          </cell>
          <cell r="O25">
            <v>-810.28394292887549</v>
          </cell>
        </row>
        <row r="26">
          <cell r="C26">
            <v>-268.84925071895032</v>
          </cell>
          <cell r="D26">
            <v>-804.0947563498064</v>
          </cell>
          <cell r="E26">
            <v>-565.05968301661426</v>
          </cell>
          <cell r="F26">
            <v>-329.34964950596611</v>
          </cell>
          <cell r="G26">
            <v>-208.79098942168719</v>
          </cell>
          <cell r="H26">
            <v>-111.21046458513163</v>
          </cell>
          <cell r="I26">
            <v>-93.008694214041512</v>
          </cell>
          <cell r="J26">
            <v>-99.812543035594544</v>
          </cell>
          <cell r="K26">
            <v>-98.752023575472577</v>
          </cell>
          <cell r="L26">
            <v>-145.41568648734929</v>
          </cell>
          <cell r="M26">
            <v>-275.84541067279088</v>
          </cell>
          <cell r="N26">
            <v>-679.86411106885464</v>
          </cell>
          <cell r="O26">
            <v>-869.85692210595016</v>
          </cell>
        </row>
      </sheetData>
      <sheetData sheetId="3" refreshError="1"/>
      <sheetData sheetId="4">
        <row r="1">
          <cell r="A1" t="str">
            <v>PacifiCorp</v>
          </cell>
        </row>
        <row r="2">
          <cell r="A2" t="str">
            <v>Avoided Cost Study</v>
          </cell>
        </row>
        <row r="3">
          <cell r="A3" t="str">
            <v>Period = 2018-2027</v>
          </cell>
          <cell r="F3">
            <v>43101</v>
          </cell>
          <cell r="G3">
            <v>43132</v>
          </cell>
          <cell r="H3">
            <v>43160</v>
          </cell>
          <cell r="I3">
            <v>43191</v>
          </cell>
          <cell r="J3">
            <v>43221</v>
          </cell>
          <cell r="K3">
            <v>43252</v>
          </cell>
          <cell r="L3">
            <v>43282</v>
          </cell>
          <cell r="M3">
            <v>43313</v>
          </cell>
          <cell r="N3">
            <v>43344</v>
          </cell>
          <cell r="O3">
            <v>43374</v>
          </cell>
          <cell r="P3">
            <v>43405</v>
          </cell>
          <cell r="Q3">
            <v>43435</v>
          </cell>
          <cell r="R3">
            <v>2019</v>
          </cell>
          <cell r="S3">
            <v>43466</v>
          </cell>
          <cell r="T3">
            <v>43497</v>
          </cell>
          <cell r="U3">
            <v>43525</v>
          </cell>
          <cell r="V3">
            <v>43556</v>
          </cell>
          <cell r="W3">
            <v>43586</v>
          </cell>
          <cell r="X3">
            <v>43617</v>
          </cell>
          <cell r="Y3">
            <v>43647</v>
          </cell>
          <cell r="Z3">
            <v>43678</v>
          </cell>
          <cell r="AA3">
            <v>43709</v>
          </cell>
          <cell r="AB3">
            <v>43739</v>
          </cell>
          <cell r="AC3">
            <v>43770</v>
          </cell>
          <cell r="AD3">
            <v>43800</v>
          </cell>
          <cell r="AE3">
            <v>2020</v>
          </cell>
          <cell r="AF3">
            <v>43831</v>
          </cell>
          <cell r="AG3">
            <v>43862</v>
          </cell>
          <cell r="AH3">
            <v>43891</v>
          </cell>
          <cell r="AI3">
            <v>43922</v>
          </cell>
          <cell r="AJ3">
            <v>43952</v>
          </cell>
          <cell r="AK3">
            <v>43983</v>
          </cell>
          <cell r="AL3">
            <v>44013</v>
          </cell>
          <cell r="AM3">
            <v>44044</v>
          </cell>
          <cell r="AN3">
            <v>44075</v>
          </cell>
          <cell r="AO3">
            <v>44105</v>
          </cell>
          <cell r="AP3">
            <v>44136</v>
          </cell>
          <cell r="AQ3">
            <v>44166</v>
          </cell>
          <cell r="AR3">
            <v>2021</v>
          </cell>
          <cell r="AS3">
            <v>44197</v>
          </cell>
          <cell r="AT3">
            <v>44228</v>
          </cell>
          <cell r="AU3">
            <v>44256</v>
          </cell>
          <cell r="AV3">
            <v>44287</v>
          </cell>
          <cell r="AW3">
            <v>44317</v>
          </cell>
          <cell r="AX3">
            <v>44348</v>
          </cell>
          <cell r="AY3">
            <v>44378</v>
          </cell>
          <cell r="AZ3">
            <v>44409</v>
          </cell>
          <cell r="BA3">
            <v>44440</v>
          </cell>
          <cell r="BB3">
            <v>44470</v>
          </cell>
          <cell r="BC3">
            <v>44501</v>
          </cell>
          <cell r="BD3">
            <v>44531</v>
          </cell>
          <cell r="BE3">
            <v>2022</v>
          </cell>
          <cell r="BF3">
            <v>44562</v>
          </cell>
          <cell r="BG3">
            <v>44593</v>
          </cell>
          <cell r="BH3">
            <v>44621</v>
          </cell>
          <cell r="BI3">
            <v>44652</v>
          </cell>
          <cell r="BJ3">
            <v>44682</v>
          </cell>
          <cell r="BK3">
            <v>44713</v>
          </cell>
          <cell r="BL3">
            <v>44743</v>
          </cell>
          <cell r="BM3">
            <v>44774</v>
          </cell>
          <cell r="BN3">
            <v>44805</v>
          </cell>
          <cell r="BO3">
            <v>44835</v>
          </cell>
          <cell r="BP3">
            <v>44866</v>
          </cell>
          <cell r="BQ3">
            <v>44896</v>
          </cell>
          <cell r="BR3">
            <v>2023</v>
          </cell>
          <cell r="BS3">
            <v>44927</v>
          </cell>
          <cell r="BT3">
            <v>44958</v>
          </cell>
          <cell r="BU3">
            <v>44986</v>
          </cell>
          <cell r="BV3">
            <v>45017</v>
          </cell>
          <cell r="BW3">
            <v>45047</v>
          </cell>
          <cell r="BX3">
            <v>45078</v>
          </cell>
          <cell r="BY3">
            <v>45108</v>
          </cell>
          <cell r="BZ3">
            <v>45139</v>
          </cell>
          <cell r="CA3">
            <v>45170</v>
          </cell>
          <cell r="CB3">
            <v>45200</v>
          </cell>
          <cell r="CC3">
            <v>45231</v>
          </cell>
          <cell r="CD3">
            <v>45261</v>
          </cell>
          <cell r="CE3">
            <v>2024</v>
          </cell>
          <cell r="CF3">
            <v>45292</v>
          </cell>
          <cell r="CG3">
            <v>45323</v>
          </cell>
          <cell r="CH3">
            <v>45352</v>
          </cell>
          <cell r="CI3">
            <v>45383</v>
          </cell>
          <cell r="CJ3">
            <v>45413</v>
          </cell>
          <cell r="CK3">
            <v>45444</v>
          </cell>
          <cell r="CL3">
            <v>45474</v>
          </cell>
          <cell r="CM3">
            <v>45505</v>
          </cell>
          <cell r="CN3">
            <v>45536</v>
          </cell>
          <cell r="CO3">
            <v>45566</v>
          </cell>
          <cell r="CP3">
            <v>45597</v>
          </cell>
          <cell r="CQ3">
            <v>45627</v>
          </cell>
          <cell r="CR3">
            <v>2025</v>
          </cell>
          <cell r="CS3">
            <v>45658</v>
          </cell>
          <cell r="CT3">
            <v>45689</v>
          </cell>
          <cell r="CU3">
            <v>45717</v>
          </cell>
          <cell r="CV3">
            <v>45748</v>
          </cell>
          <cell r="CW3">
            <v>45778</v>
          </cell>
          <cell r="CX3">
            <v>45809</v>
          </cell>
          <cell r="CY3">
            <v>45839</v>
          </cell>
          <cell r="CZ3">
            <v>45870</v>
          </cell>
          <cell r="DA3">
            <v>45901</v>
          </cell>
          <cell r="DB3">
            <v>45931</v>
          </cell>
          <cell r="DC3">
            <v>45962</v>
          </cell>
          <cell r="DD3">
            <v>45992</v>
          </cell>
          <cell r="DE3">
            <v>2026</v>
          </cell>
          <cell r="DF3">
            <v>46023</v>
          </cell>
          <cell r="DG3">
            <v>46054</v>
          </cell>
          <cell r="DH3">
            <v>46082</v>
          </cell>
          <cell r="DI3">
            <v>46113</v>
          </cell>
          <cell r="DJ3">
            <v>46143</v>
          </cell>
          <cell r="DK3">
            <v>46174</v>
          </cell>
          <cell r="DL3">
            <v>46204</v>
          </cell>
          <cell r="DM3">
            <v>46235</v>
          </cell>
          <cell r="DN3">
            <v>46266</v>
          </cell>
          <cell r="DO3">
            <v>46296</v>
          </cell>
          <cell r="DP3">
            <v>46327</v>
          </cell>
          <cell r="DQ3">
            <v>46357</v>
          </cell>
          <cell r="DR3">
            <v>2027</v>
          </cell>
          <cell r="DS3">
            <v>46388</v>
          </cell>
          <cell r="DT3">
            <v>46419</v>
          </cell>
          <cell r="DU3">
            <v>46447</v>
          </cell>
          <cell r="DV3">
            <v>46478</v>
          </cell>
          <cell r="DW3">
            <v>46508</v>
          </cell>
          <cell r="DX3">
            <v>46539</v>
          </cell>
          <cell r="DY3">
            <v>46569</v>
          </cell>
          <cell r="DZ3">
            <v>46600</v>
          </cell>
          <cell r="EA3">
            <v>46631</v>
          </cell>
          <cell r="EB3">
            <v>46661</v>
          </cell>
          <cell r="EC3">
            <v>46692</v>
          </cell>
          <cell r="ED3">
            <v>46722</v>
          </cell>
        </row>
        <row r="5">
          <cell r="R5" t="str">
            <v>$</v>
          </cell>
          <cell r="AE5" t="str">
            <v>$</v>
          </cell>
          <cell r="AR5" t="str">
            <v>$</v>
          </cell>
          <cell r="BE5" t="str">
            <v>$</v>
          </cell>
          <cell r="BR5" t="str">
            <v>$</v>
          </cell>
          <cell r="CE5" t="str">
            <v>$</v>
          </cell>
          <cell r="CR5" t="str">
            <v>$</v>
          </cell>
          <cell r="DE5" t="str">
            <v>$</v>
          </cell>
          <cell r="DR5" t="str">
            <v>$</v>
          </cell>
        </row>
        <row r="7">
          <cell r="A7" t="str">
            <v>Special Sales For Resale</v>
          </cell>
        </row>
        <row r="9">
          <cell r="F9">
            <v>0</v>
          </cell>
          <cell r="G9">
            <v>-0.10000000009313226</v>
          </cell>
          <cell r="H9">
            <v>0</v>
          </cell>
          <cell r="I9">
            <v>0</v>
          </cell>
          <cell r="J9">
            <v>0</v>
          </cell>
          <cell r="K9">
            <v>0</v>
          </cell>
          <cell r="L9">
            <v>0</v>
          </cell>
          <cell r="M9">
            <v>0</v>
          </cell>
          <cell r="N9">
            <v>0</v>
          </cell>
          <cell r="O9">
            <v>-0.10000000009313226</v>
          </cell>
          <cell r="P9">
            <v>0</v>
          </cell>
          <cell r="Q9">
            <v>-0.10000000009313226</v>
          </cell>
          <cell r="R9">
            <v>-9.999999962747097E-2</v>
          </cell>
          <cell r="S9">
            <v>0</v>
          </cell>
          <cell r="T9">
            <v>0</v>
          </cell>
          <cell r="U9">
            <v>0</v>
          </cell>
          <cell r="V9">
            <v>0</v>
          </cell>
          <cell r="W9">
            <v>0</v>
          </cell>
          <cell r="X9">
            <v>0</v>
          </cell>
          <cell r="Y9">
            <v>0</v>
          </cell>
          <cell r="Z9">
            <v>0</v>
          </cell>
          <cell r="AA9">
            <v>0</v>
          </cell>
          <cell r="AB9">
            <v>0</v>
          </cell>
          <cell r="AC9">
            <v>0</v>
          </cell>
          <cell r="AD9">
            <v>-9.9999999976716936E-2</v>
          </cell>
          <cell r="AE9">
            <v>-0.1399999987334013</v>
          </cell>
          <cell r="AF9">
            <v>0</v>
          </cell>
          <cell r="AG9">
            <v>0</v>
          </cell>
          <cell r="AH9">
            <v>-9.9999999976716936E-2</v>
          </cell>
          <cell r="AI9">
            <v>0</v>
          </cell>
          <cell r="AJ9">
            <v>0</v>
          </cell>
          <cell r="AK9">
            <v>-3.9999999979045242E-2</v>
          </cell>
          <cell r="AL9">
            <v>0</v>
          </cell>
          <cell r="AM9">
            <v>0</v>
          </cell>
          <cell r="AN9">
            <v>0</v>
          </cell>
          <cell r="AO9">
            <v>0</v>
          </cell>
          <cell r="AP9">
            <v>0</v>
          </cell>
          <cell r="AQ9">
            <v>0</v>
          </cell>
          <cell r="AR9">
            <v>-0.45000000111758709</v>
          </cell>
          <cell r="AS9">
            <v>0</v>
          </cell>
          <cell r="AT9">
            <v>-5.0000000046566129E-2</v>
          </cell>
          <cell r="AU9">
            <v>-0.15000000002328306</v>
          </cell>
          <cell r="AV9">
            <v>0</v>
          </cell>
          <cell r="AW9">
            <v>0</v>
          </cell>
          <cell r="AX9">
            <v>0</v>
          </cell>
          <cell r="AY9">
            <v>0</v>
          </cell>
          <cell r="AZ9">
            <v>0</v>
          </cell>
          <cell r="BA9">
            <v>0</v>
          </cell>
          <cell r="BB9">
            <v>-9.9999999976716936E-2</v>
          </cell>
          <cell r="BC9">
            <v>0</v>
          </cell>
          <cell r="BD9">
            <v>-0.15000000002328306</v>
          </cell>
          <cell r="BE9">
            <v>-0.37000000011175871</v>
          </cell>
          <cell r="BF9">
            <v>0</v>
          </cell>
          <cell r="BG9">
            <v>-6.0000000055879354E-2</v>
          </cell>
          <cell r="BH9">
            <v>-5.0000000046566129E-2</v>
          </cell>
          <cell r="BI9">
            <v>0</v>
          </cell>
          <cell r="BJ9">
            <v>-5.9999999939464033E-2</v>
          </cell>
          <cell r="BK9">
            <v>0</v>
          </cell>
          <cell r="BL9">
            <v>-3.9999999920837581E-2</v>
          </cell>
          <cell r="BM9">
            <v>-6.0000000055879354E-2</v>
          </cell>
          <cell r="BN9">
            <v>0</v>
          </cell>
          <cell r="BO9">
            <v>0</v>
          </cell>
          <cell r="BP9">
            <v>-9.9999999976716936E-2</v>
          </cell>
          <cell r="BQ9">
            <v>0</v>
          </cell>
          <cell r="BR9">
            <v>-0.33999999985098839</v>
          </cell>
          <cell r="BS9">
            <v>0</v>
          </cell>
          <cell r="BT9">
            <v>-6.0000000055879354E-2</v>
          </cell>
          <cell r="BU9">
            <v>-9.9999999976716936E-2</v>
          </cell>
          <cell r="BV9">
            <v>0</v>
          </cell>
          <cell r="BW9">
            <v>0</v>
          </cell>
          <cell r="BX9">
            <v>0</v>
          </cell>
          <cell r="BY9">
            <v>0</v>
          </cell>
          <cell r="BZ9">
            <v>-3.9999999920837581E-2</v>
          </cell>
          <cell r="CA9">
            <v>0</v>
          </cell>
          <cell r="CB9">
            <v>0</v>
          </cell>
          <cell r="CC9">
            <v>-9.9999999976716936E-2</v>
          </cell>
          <cell r="CD9">
            <v>-3.9999999920837581E-2</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row>
        <row r="18">
          <cell r="F18">
            <v>0</v>
          </cell>
          <cell r="G18">
            <v>-0.10000000009313226</v>
          </cell>
          <cell r="H18">
            <v>0</v>
          </cell>
          <cell r="I18">
            <v>0</v>
          </cell>
          <cell r="J18">
            <v>0</v>
          </cell>
          <cell r="K18">
            <v>0</v>
          </cell>
          <cell r="L18">
            <v>0</v>
          </cell>
          <cell r="M18">
            <v>0</v>
          </cell>
          <cell r="N18">
            <v>0</v>
          </cell>
          <cell r="O18">
            <v>-0.10000000009313226</v>
          </cell>
          <cell r="P18">
            <v>0</v>
          </cell>
          <cell r="Q18">
            <v>-0.10000000009313226</v>
          </cell>
          <cell r="R18">
            <v>-9.999999962747097E-2</v>
          </cell>
          <cell r="S18">
            <v>0</v>
          </cell>
          <cell r="T18">
            <v>0</v>
          </cell>
          <cell r="U18">
            <v>0</v>
          </cell>
          <cell r="V18">
            <v>0</v>
          </cell>
          <cell r="W18">
            <v>0</v>
          </cell>
          <cell r="X18">
            <v>0</v>
          </cell>
          <cell r="Y18">
            <v>0</v>
          </cell>
          <cell r="Z18">
            <v>0</v>
          </cell>
          <cell r="AA18">
            <v>0</v>
          </cell>
          <cell r="AB18">
            <v>0</v>
          </cell>
          <cell r="AC18">
            <v>0</v>
          </cell>
          <cell r="AD18">
            <v>-9.9999999976716936E-2</v>
          </cell>
          <cell r="AE18">
            <v>-0.14000000059604645</v>
          </cell>
          <cell r="AF18">
            <v>0</v>
          </cell>
          <cell r="AG18">
            <v>0</v>
          </cell>
          <cell r="AH18">
            <v>-9.9999999976716936E-2</v>
          </cell>
          <cell r="AI18">
            <v>0</v>
          </cell>
          <cell r="AJ18">
            <v>0</v>
          </cell>
          <cell r="AK18">
            <v>-3.9999999920837581E-2</v>
          </cell>
          <cell r="AL18">
            <v>0</v>
          </cell>
          <cell r="AM18">
            <v>0</v>
          </cell>
          <cell r="AN18">
            <v>0</v>
          </cell>
          <cell r="AO18">
            <v>0</v>
          </cell>
          <cell r="AP18">
            <v>0</v>
          </cell>
          <cell r="AQ18">
            <v>0</v>
          </cell>
          <cell r="AR18">
            <v>-0.44999999925494194</v>
          </cell>
          <cell r="AS18">
            <v>0</v>
          </cell>
          <cell r="AT18">
            <v>-5.0000000046566129E-2</v>
          </cell>
          <cell r="AU18">
            <v>-0.15000000002328306</v>
          </cell>
          <cell r="AV18">
            <v>0</v>
          </cell>
          <cell r="AW18">
            <v>0</v>
          </cell>
          <cell r="AX18">
            <v>0</v>
          </cell>
          <cell r="AY18">
            <v>0</v>
          </cell>
          <cell r="AZ18">
            <v>0</v>
          </cell>
          <cell r="BA18">
            <v>0</v>
          </cell>
          <cell r="BB18">
            <v>-9.9999999976716936E-2</v>
          </cell>
          <cell r="BC18">
            <v>0</v>
          </cell>
          <cell r="BD18">
            <v>-0.15000000013969839</v>
          </cell>
          <cell r="BE18">
            <v>-0.36999999731779099</v>
          </cell>
          <cell r="BF18">
            <v>0</v>
          </cell>
          <cell r="BG18">
            <v>-6.0000000055879354E-2</v>
          </cell>
          <cell r="BH18">
            <v>-5.0000000046566129E-2</v>
          </cell>
          <cell r="BI18">
            <v>0</v>
          </cell>
          <cell r="BJ18">
            <v>-5.9999999939464033E-2</v>
          </cell>
          <cell r="BK18">
            <v>0</v>
          </cell>
          <cell r="BL18">
            <v>-3.9999999920837581E-2</v>
          </cell>
          <cell r="BM18">
            <v>-6.0000000055879354E-2</v>
          </cell>
          <cell r="BN18">
            <v>0</v>
          </cell>
          <cell r="BO18">
            <v>0</v>
          </cell>
          <cell r="BP18">
            <v>-0.10000000009313226</v>
          </cell>
          <cell r="BQ18">
            <v>0</v>
          </cell>
          <cell r="BR18">
            <v>-0.33999999985098839</v>
          </cell>
          <cell r="BS18">
            <v>0</v>
          </cell>
          <cell r="BT18">
            <v>-6.0000000055879354E-2</v>
          </cell>
          <cell r="BU18">
            <v>-9.9999999976716936E-2</v>
          </cell>
          <cell r="BV18">
            <v>0</v>
          </cell>
          <cell r="BW18">
            <v>0</v>
          </cell>
          <cell r="BX18">
            <v>0</v>
          </cell>
          <cell r="BY18">
            <v>0</v>
          </cell>
          <cell r="BZ18">
            <v>-3.9999999920837581E-2</v>
          </cell>
          <cell r="CA18">
            <v>0</v>
          </cell>
          <cell r="CB18">
            <v>0</v>
          </cell>
          <cell r="CC18">
            <v>-9.9999999976716936E-2</v>
          </cell>
          <cell r="CD18">
            <v>-3.9999999920837581E-2</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row>
        <row r="21">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row>
        <row r="22">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row>
        <row r="23">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row>
        <row r="24">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row>
        <row r="25">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row>
        <row r="26">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row>
        <row r="27">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row>
        <row r="29">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row>
        <row r="32">
          <cell r="F32">
            <v>0</v>
          </cell>
          <cell r="G32">
            <v>525.30000000004657</v>
          </cell>
          <cell r="H32">
            <v>52.800000000046566</v>
          </cell>
          <cell r="I32">
            <v>675.20000000018626</v>
          </cell>
          <cell r="J32">
            <v>319.39999999990687</v>
          </cell>
          <cell r="K32">
            <v>148.80000000004657</v>
          </cell>
          <cell r="L32">
            <v>1114.3000000000466</v>
          </cell>
          <cell r="M32">
            <v>0</v>
          </cell>
          <cell r="N32">
            <v>0</v>
          </cell>
          <cell r="O32">
            <v>0</v>
          </cell>
          <cell r="P32">
            <v>102.80000000004657</v>
          </cell>
          <cell r="Q32">
            <v>0</v>
          </cell>
          <cell r="R32">
            <v>3134.7000000029802</v>
          </cell>
          <cell r="S32">
            <v>0</v>
          </cell>
          <cell r="T32">
            <v>12.700000000186265</v>
          </cell>
          <cell r="U32">
            <v>222.79999999981374</v>
          </cell>
          <cell r="V32">
            <v>149.5</v>
          </cell>
          <cell r="W32">
            <v>807.39999999990687</v>
          </cell>
          <cell r="X32">
            <v>1324.0999999999767</v>
          </cell>
          <cell r="Y32">
            <v>-308</v>
          </cell>
          <cell r="Z32">
            <v>926.20000000018626</v>
          </cell>
          <cell r="AA32">
            <v>0</v>
          </cell>
          <cell r="AB32">
            <v>0</v>
          </cell>
          <cell r="AC32">
            <v>0</v>
          </cell>
          <cell r="AD32">
            <v>0</v>
          </cell>
          <cell r="AE32">
            <v>1472.9600000008941</v>
          </cell>
          <cell r="AF32">
            <v>0</v>
          </cell>
          <cell r="AG32">
            <v>0</v>
          </cell>
          <cell r="AH32">
            <v>94.5</v>
          </cell>
          <cell r="AI32">
            <v>0</v>
          </cell>
          <cell r="AJ32">
            <v>237.36000000010245</v>
          </cell>
          <cell r="AK32">
            <v>0</v>
          </cell>
          <cell r="AL32">
            <v>164.79999999981374</v>
          </cell>
          <cell r="AM32">
            <v>976.29999999981374</v>
          </cell>
          <cell r="AN32">
            <v>0</v>
          </cell>
          <cell r="AO32">
            <v>0</v>
          </cell>
          <cell r="AP32">
            <v>0</v>
          </cell>
          <cell r="AQ32">
            <v>0</v>
          </cell>
          <cell r="AR32">
            <v>-587.69999999925494</v>
          </cell>
          <cell r="AS32">
            <v>0</v>
          </cell>
          <cell r="AT32">
            <v>8.400000000372529</v>
          </cell>
          <cell r="AU32">
            <v>0</v>
          </cell>
          <cell r="AV32">
            <v>-184.30000000004657</v>
          </cell>
          <cell r="AW32">
            <v>-434.79999999981374</v>
          </cell>
          <cell r="AX32">
            <v>-16</v>
          </cell>
          <cell r="AY32">
            <v>39</v>
          </cell>
          <cell r="AZ32">
            <v>0</v>
          </cell>
          <cell r="BA32">
            <v>0</v>
          </cell>
          <cell r="BB32">
            <v>0</v>
          </cell>
          <cell r="BC32">
            <v>0</v>
          </cell>
          <cell r="BD32">
            <v>0</v>
          </cell>
          <cell r="BE32">
            <v>2829.8999999985099</v>
          </cell>
          <cell r="BF32">
            <v>0</v>
          </cell>
          <cell r="BG32">
            <v>5011.5999999996275</v>
          </cell>
          <cell r="BH32">
            <v>-570.20000000018626</v>
          </cell>
          <cell r="BI32">
            <v>0</v>
          </cell>
          <cell r="BJ32">
            <v>-225.5</v>
          </cell>
          <cell r="BK32">
            <v>-730</v>
          </cell>
          <cell r="BL32">
            <v>-790</v>
          </cell>
          <cell r="BM32">
            <v>134</v>
          </cell>
          <cell r="BN32">
            <v>0</v>
          </cell>
          <cell r="BO32">
            <v>0</v>
          </cell>
          <cell r="BP32">
            <v>0</v>
          </cell>
          <cell r="BQ32">
            <v>0</v>
          </cell>
          <cell r="BR32">
            <v>-3477.5</v>
          </cell>
          <cell r="BS32">
            <v>0</v>
          </cell>
          <cell r="BT32">
            <v>0</v>
          </cell>
          <cell r="BU32">
            <v>0</v>
          </cell>
          <cell r="BV32">
            <v>-1284.1999999999534</v>
          </cell>
          <cell r="BW32">
            <v>-600.4000000001397</v>
          </cell>
          <cell r="BX32">
            <v>-1057.5999999998603</v>
          </cell>
          <cell r="BY32">
            <v>-620.29999999981374</v>
          </cell>
          <cell r="BZ32">
            <v>6</v>
          </cell>
          <cell r="CA32">
            <v>-124.5</v>
          </cell>
          <cell r="CB32">
            <v>0</v>
          </cell>
          <cell r="CC32">
            <v>0</v>
          </cell>
          <cell r="CD32">
            <v>203.5</v>
          </cell>
          <cell r="CE32">
            <v>1464.2999999970198</v>
          </cell>
          <cell r="CF32">
            <v>0</v>
          </cell>
          <cell r="CG32">
            <v>0</v>
          </cell>
          <cell r="CH32">
            <v>-37.599999999627471</v>
          </cell>
          <cell r="CI32">
            <v>-81.399999999906868</v>
          </cell>
          <cell r="CJ32">
            <v>-460.19999999995343</v>
          </cell>
          <cell r="CK32">
            <v>-1239.6000000000931</v>
          </cell>
          <cell r="CL32">
            <v>392.5</v>
          </cell>
          <cell r="CM32">
            <v>1749.5</v>
          </cell>
          <cell r="CN32">
            <v>773.70000000018626</v>
          </cell>
          <cell r="CO32">
            <v>268</v>
          </cell>
          <cell r="CP32">
            <v>0</v>
          </cell>
          <cell r="CQ32">
            <v>99.400000000372529</v>
          </cell>
          <cell r="CR32">
            <v>-3044.4000000022352</v>
          </cell>
          <cell r="CS32">
            <v>0</v>
          </cell>
          <cell r="CT32">
            <v>-292.79999999981374</v>
          </cell>
          <cell r="CU32">
            <v>0</v>
          </cell>
          <cell r="CV32">
            <v>0</v>
          </cell>
          <cell r="CW32">
            <v>-211.79999999981374</v>
          </cell>
          <cell r="CX32">
            <v>-4296.6000000000931</v>
          </cell>
          <cell r="CY32">
            <v>1504.4000000003725</v>
          </cell>
          <cell r="CZ32">
            <v>1569.5</v>
          </cell>
          <cell r="DA32">
            <v>101.29999999981374</v>
          </cell>
          <cell r="DB32">
            <v>-821.30000000004657</v>
          </cell>
          <cell r="DC32">
            <v>-498.5</v>
          </cell>
          <cell r="DD32">
            <v>-98.599999999627471</v>
          </cell>
          <cell r="DE32">
            <v>-2756.8000000081956</v>
          </cell>
          <cell r="DF32">
            <v>-712</v>
          </cell>
          <cell r="DG32">
            <v>-1266.2999999998137</v>
          </cell>
          <cell r="DH32">
            <v>0</v>
          </cell>
          <cell r="DI32">
            <v>-179.20000000018626</v>
          </cell>
          <cell r="DJ32">
            <v>-931.4000000001397</v>
          </cell>
          <cell r="DK32">
            <v>-315.60000000009313</v>
          </cell>
          <cell r="DL32">
            <v>-1108.2000000001863</v>
          </cell>
          <cell r="DM32">
            <v>3005</v>
          </cell>
          <cell r="DN32">
            <v>642.20000000018626</v>
          </cell>
          <cell r="DO32">
            <v>-300.80000000004657</v>
          </cell>
          <cell r="DP32">
            <v>-467.30000000004657</v>
          </cell>
          <cell r="DQ32">
            <v>-1123.2000000001863</v>
          </cell>
          <cell r="DR32">
            <v>-2159.2000000067055</v>
          </cell>
          <cell r="DS32">
            <v>0</v>
          </cell>
          <cell r="DT32">
            <v>-236</v>
          </cell>
          <cell r="DU32">
            <v>-959.5</v>
          </cell>
          <cell r="DV32">
            <v>0</v>
          </cell>
          <cell r="DW32">
            <v>-53.299999999813735</v>
          </cell>
          <cell r="DX32">
            <v>-1282.5</v>
          </cell>
          <cell r="DY32">
            <v>-1522.2000000001863</v>
          </cell>
          <cell r="DZ32">
            <v>3732</v>
          </cell>
          <cell r="EA32">
            <v>252.40000000037253</v>
          </cell>
          <cell r="EB32">
            <v>-875.60000000009313</v>
          </cell>
          <cell r="EC32">
            <v>-225.5</v>
          </cell>
          <cell r="ED32">
            <v>-989</v>
          </cell>
        </row>
        <row r="33">
          <cell r="F33">
            <v>4458.7000000001863</v>
          </cell>
          <cell r="G33">
            <v>3000</v>
          </cell>
          <cell r="H33">
            <v>2775.7999999998137</v>
          </cell>
          <cell r="I33">
            <v>1826.5</v>
          </cell>
          <cell r="J33">
            <v>148</v>
          </cell>
          <cell r="K33">
            <v>455.60000000009313</v>
          </cell>
          <cell r="L33">
            <v>180</v>
          </cell>
          <cell r="M33">
            <v>409</v>
          </cell>
          <cell r="N33">
            <v>456.5</v>
          </cell>
          <cell r="O33">
            <v>2630</v>
          </cell>
          <cell r="P33">
            <v>2536</v>
          </cell>
          <cell r="Q33">
            <v>2404.7000000001863</v>
          </cell>
          <cell r="R33">
            <v>9699.929999999702</v>
          </cell>
          <cell r="S33">
            <v>2175</v>
          </cell>
          <cell r="T33">
            <v>133.20000000018626</v>
          </cell>
          <cell r="U33">
            <v>203.5</v>
          </cell>
          <cell r="V33">
            <v>3633.3499999999767</v>
          </cell>
          <cell r="W33">
            <v>0</v>
          </cell>
          <cell r="X33">
            <v>156.77999999996973</v>
          </cell>
          <cell r="Y33">
            <v>405.20000000018626</v>
          </cell>
          <cell r="Z33">
            <v>0</v>
          </cell>
          <cell r="AA33">
            <v>54</v>
          </cell>
          <cell r="AB33">
            <v>1242.5</v>
          </cell>
          <cell r="AC33">
            <v>880.59999999962747</v>
          </cell>
          <cell r="AD33">
            <v>815.79999999981374</v>
          </cell>
          <cell r="AE33">
            <v>14679.19999999553</v>
          </cell>
          <cell r="AF33">
            <v>5364</v>
          </cell>
          <cell r="AG33">
            <v>411.20000000018626</v>
          </cell>
          <cell r="AH33">
            <v>1601.2999999998137</v>
          </cell>
          <cell r="AI33">
            <v>335.89999999990687</v>
          </cell>
          <cell r="AJ33">
            <v>380.8399999999674</v>
          </cell>
          <cell r="AK33">
            <v>1010.4600000000792</v>
          </cell>
          <cell r="AL33">
            <v>0</v>
          </cell>
          <cell r="AM33">
            <v>405</v>
          </cell>
          <cell r="AN33">
            <v>657.70000000018626</v>
          </cell>
          <cell r="AO33">
            <v>957</v>
          </cell>
          <cell r="AP33">
            <v>679.79999999981374</v>
          </cell>
          <cell r="AQ33">
            <v>2876</v>
          </cell>
          <cell r="AR33">
            <v>-14036.600000008941</v>
          </cell>
          <cell r="AS33">
            <v>6159.5</v>
          </cell>
          <cell r="AT33">
            <v>-765</v>
          </cell>
          <cell r="AU33">
            <v>-1723.2999999998137</v>
          </cell>
          <cell r="AV33">
            <v>-995.70000000018626</v>
          </cell>
          <cell r="AW33">
            <v>-1461.6999999999534</v>
          </cell>
          <cell r="AX33">
            <v>-2493.9000000001397</v>
          </cell>
          <cell r="AY33">
            <v>-270.79999999981374</v>
          </cell>
          <cell r="AZ33">
            <v>0</v>
          </cell>
          <cell r="BA33">
            <v>-5251.5</v>
          </cell>
          <cell r="BB33">
            <v>-1574</v>
          </cell>
          <cell r="BC33">
            <v>-2263</v>
          </cell>
          <cell r="BD33">
            <v>-3397.2000000001863</v>
          </cell>
          <cell r="BE33">
            <v>-14519.20000000298</v>
          </cell>
          <cell r="BF33">
            <v>-815.5</v>
          </cell>
          <cell r="BG33">
            <v>-1806.2000000001863</v>
          </cell>
          <cell r="BH33">
            <v>-719.20000000018626</v>
          </cell>
          <cell r="BI33">
            <v>-314</v>
          </cell>
          <cell r="BJ33">
            <v>-1462.6000000000931</v>
          </cell>
          <cell r="BK33">
            <v>-1057.6999999999534</v>
          </cell>
          <cell r="BL33">
            <v>55.5</v>
          </cell>
          <cell r="BM33">
            <v>355</v>
          </cell>
          <cell r="BN33">
            <v>-1466.5</v>
          </cell>
          <cell r="BO33">
            <v>-3825.5</v>
          </cell>
          <cell r="BP33">
            <v>-14098</v>
          </cell>
          <cell r="BQ33">
            <v>10635.5</v>
          </cell>
          <cell r="BR33">
            <v>112.69999998807907</v>
          </cell>
          <cell r="BS33">
            <v>2772</v>
          </cell>
          <cell r="BT33">
            <v>6803.7000000001863</v>
          </cell>
          <cell r="BU33">
            <v>-2041.7999999998137</v>
          </cell>
          <cell r="BV33">
            <v>-107</v>
          </cell>
          <cell r="BW33">
            <v>-74.700000000186265</v>
          </cell>
          <cell r="BX33">
            <v>-181.29999999981374</v>
          </cell>
          <cell r="BY33">
            <v>487.5</v>
          </cell>
          <cell r="BZ33">
            <v>-28</v>
          </cell>
          <cell r="CA33">
            <v>271</v>
          </cell>
          <cell r="CB33">
            <v>-921.5</v>
          </cell>
          <cell r="CC33">
            <v>-3116.5</v>
          </cell>
          <cell r="CD33">
            <v>-3750.7000000001863</v>
          </cell>
          <cell r="CE33">
            <v>-19030.70000000298</v>
          </cell>
          <cell r="CF33">
            <v>-2809</v>
          </cell>
          <cell r="CG33">
            <v>-1700</v>
          </cell>
          <cell r="CH33">
            <v>-2559.5</v>
          </cell>
          <cell r="CI33">
            <v>-736.79999999981374</v>
          </cell>
          <cell r="CJ33">
            <v>-491.70000000018626</v>
          </cell>
          <cell r="CK33">
            <v>-5418.5</v>
          </cell>
          <cell r="CL33">
            <v>2542</v>
          </cell>
          <cell r="CM33">
            <v>299</v>
          </cell>
          <cell r="CN33">
            <v>-1822.5</v>
          </cell>
          <cell r="CO33">
            <v>-10150</v>
          </cell>
          <cell r="CP33">
            <v>7506.5</v>
          </cell>
          <cell r="CQ33">
            <v>-3690.2000000001863</v>
          </cell>
          <cell r="CR33">
            <v>-13320.59999999404</v>
          </cell>
          <cell r="CS33">
            <v>2699.5</v>
          </cell>
          <cell r="CT33">
            <v>98</v>
          </cell>
          <cell r="CU33">
            <v>-2495</v>
          </cell>
          <cell r="CV33">
            <v>-802.59999999962747</v>
          </cell>
          <cell r="CW33">
            <v>-592.70000000018626</v>
          </cell>
          <cell r="CX33">
            <v>-7672</v>
          </cell>
          <cell r="CY33">
            <v>477</v>
          </cell>
          <cell r="CZ33">
            <v>-13</v>
          </cell>
          <cell r="DA33">
            <v>-905</v>
          </cell>
          <cell r="DB33">
            <v>-2328</v>
          </cell>
          <cell r="DC33">
            <v>-1690</v>
          </cell>
          <cell r="DD33">
            <v>-96.799999999813735</v>
          </cell>
          <cell r="DE33">
            <v>-728.19999999552965</v>
          </cell>
          <cell r="DF33">
            <v>914</v>
          </cell>
          <cell r="DG33">
            <v>-19250</v>
          </cell>
          <cell r="DH33">
            <v>41333</v>
          </cell>
          <cell r="DI33">
            <v>-1299</v>
          </cell>
          <cell r="DJ33">
            <v>-1070.7000000001863</v>
          </cell>
          <cell r="DK33">
            <v>-695</v>
          </cell>
          <cell r="DL33">
            <v>2808</v>
          </cell>
          <cell r="DM33">
            <v>-204</v>
          </cell>
          <cell r="DN33">
            <v>883.5</v>
          </cell>
          <cell r="DO33">
            <v>-2731</v>
          </cell>
          <cell r="DP33">
            <v>-18183</v>
          </cell>
          <cell r="DQ33">
            <v>-3234</v>
          </cell>
          <cell r="DR33">
            <v>-26644.59999999404</v>
          </cell>
          <cell r="DS33">
            <v>-3572.5</v>
          </cell>
          <cell r="DT33">
            <v>-991</v>
          </cell>
          <cell r="DU33">
            <v>-2059</v>
          </cell>
          <cell r="DV33">
            <v>-5865.2000000001863</v>
          </cell>
          <cell r="DW33">
            <v>-2447.7999999998137</v>
          </cell>
          <cell r="DX33">
            <v>-62.599999999627471</v>
          </cell>
          <cell r="DY33">
            <v>-56</v>
          </cell>
          <cell r="DZ33">
            <v>-261</v>
          </cell>
          <cell r="EA33">
            <v>-3236.5</v>
          </cell>
          <cell r="EB33">
            <v>-1986</v>
          </cell>
          <cell r="EC33">
            <v>-2460</v>
          </cell>
          <cell r="ED33">
            <v>-3647</v>
          </cell>
        </row>
        <row r="34">
          <cell r="F34">
            <v>90.199999999953434</v>
          </cell>
          <cell r="G34">
            <v>381.52000000001863</v>
          </cell>
          <cell r="H34">
            <v>2590.6800000000512</v>
          </cell>
          <cell r="I34">
            <v>1444.0100000000093</v>
          </cell>
          <cell r="J34">
            <v>460.87299999999959</v>
          </cell>
          <cell r="K34">
            <v>330.69239999999991</v>
          </cell>
          <cell r="L34">
            <v>12928.800000000047</v>
          </cell>
          <cell r="M34">
            <v>3983.5999999996275</v>
          </cell>
          <cell r="N34">
            <v>550.70000000018626</v>
          </cell>
          <cell r="O34">
            <v>2744.1999999999534</v>
          </cell>
          <cell r="P34">
            <v>520.5</v>
          </cell>
          <cell r="Q34">
            <v>1194.2000000001863</v>
          </cell>
          <cell r="R34">
            <v>-56898.389000002295</v>
          </cell>
          <cell r="S34">
            <v>6.5</v>
          </cell>
          <cell r="T34">
            <v>202.5</v>
          </cell>
          <cell r="U34">
            <v>424.5</v>
          </cell>
          <cell r="V34">
            <v>1055.9000000001397</v>
          </cell>
          <cell r="W34">
            <v>138.51100000000224</v>
          </cell>
          <cell r="X34">
            <v>0</v>
          </cell>
          <cell r="Y34">
            <v>-2886</v>
          </cell>
          <cell r="Z34">
            <v>1790.3999999999069</v>
          </cell>
          <cell r="AA34">
            <v>669.79999999981374</v>
          </cell>
          <cell r="AB34">
            <v>586.5</v>
          </cell>
          <cell r="AC34">
            <v>0</v>
          </cell>
          <cell r="AD34">
            <v>-58887</v>
          </cell>
          <cell r="AE34">
            <v>-27543.049999993294</v>
          </cell>
          <cell r="AF34">
            <v>0</v>
          </cell>
          <cell r="AG34">
            <v>156.5</v>
          </cell>
          <cell r="AH34">
            <v>111.29999999981374</v>
          </cell>
          <cell r="AI34">
            <v>1633.5</v>
          </cell>
          <cell r="AJ34">
            <v>243.74000000004889</v>
          </cell>
          <cell r="AK34">
            <v>1893.9100000000326</v>
          </cell>
          <cell r="AL34">
            <v>-1961</v>
          </cell>
          <cell r="AM34">
            <v>1589</v>
          </cell>
          <cell r="AN34">
            <v>1153.2999999998137</v>
          </cell>
          <cell r="AO34">
            <v>245</v>
          </cell>
          <cell r="AP34">
            <v>0.59999999962747097</v>
          </cell>
          <cell r="AQ34">
            <v>-32608.899999999907</v>
          </cell>
          <cell r="AR34">
            <v>-20954.140000000596</v>
          </cell>
          <cell r="AS34">
            <v>156.0999999998603</v>
          </cell>
          <cell r="AT34">
            <v>-521.69999999995343</v>
          </cell>
          <cell r="AU34">
            <v>-1307</v>
          </cell>
          <cell r="AV34">
            <v>-4603</v>
          </cell>
          <cell r="AW34">
            <v>-1676.6399999998976</v>
          </cell>
          <cell r="AX34">
            <v>-1552.0999999999767</v>
          </cell>
          <cell r="AY34">
            <v>-3052</v>
          </cell>
          <cell r="AZ34">
            <v>-1443</v>
          </cell>
          <cell r="BA34">
            <v>-2397.5999999996275</v>
          </cell>
          <cell r="BB34">
            <v>-3988.2000000001863</v>
          </cell>
          <cell r="BC34">
            <v>0</v>
          </cell>
          <cell r="BD34">
            <v>-569</v>
          </cell>
          <cell r="BE34">
            <v>-32224.989999994636</v>
          </cell>
          <cell r="BF34">
            <v>-439</v>
          </cell>
          <cell r="BG34">
            <v>-910.0999999998603</v>
          </cell>
          <cell r="BH34">
            <v>-3263.5</v>
          </cell>
          <cell r="BI34">
            <v>-8522.7999999998137</v>
          </cell>
          <cell r="BJ34">
            <v>-3183.6899999999441</v>
          </cell>
          <cell r="BK34">
            <v>-3757.9000000000233</v>
          </cell>
          <cell r="BL34">
            <v>-1209</v>
          </cell>
          <cell r="BM34">
            <v>-1427.5</v>
          </cell>
          <cell r="BN34">
            <v>-2922.5</v>
          </cell>
          <cell r="BO34">
            <v>-4879</v>
          </cell>
          <cell r="BP34">
            <v>-1274</v>
          </cell>
          <cell r="BQ34">
            <v>-436</v>
          </cell>
          <cell r="BR34">
            <v>-38409.75</v>
          </cell>
          <cell r="BS34">
            <v>-1009.7999999998137</v>
          </cell>
          <cell r="BT34">
            <v>-3507.7000000001863</v>
          </cell>
          <cell r="BU34">
            <v>-1517</v>
          </cell>
          <cell r="BV34">
            <v>-10042.200000000186</v>
          </cell>
          <cell r="BW34">
            <v>-1619.1500000000233</v>
          </cell>
          <cell r="BX34">
            <v>-3016.6000000000931</v>
          </cell>
          <cell r="BY34">
            <v>-4173</v>
          </cell>
          <cell r="BZ34">
            <v>-1265.5</v>
          </cell>
          <cell r="CA34">
            <v>-1351.5</v>
          </cell>
          <cell r="CB34">
            <v>-8664.7999999998137</v>
          </cell>
          <cell r="CC34">
            <v>-121</v>
          </cell>
          <cell r="CD34">
            <v>-2121.5</v>
          </cell>
          <cell r="CE34">
            <v>-12208.35000000149</v>
          </cell>
          <cell r="CF34">
            <v>118</v>
          </cell>
          <cell r="CG34">
            <v>-205</v>
          </cell>
          <cell r="CH34">
            <v>-3013.5</v>
          </cell>
          <cell r="CI34">
            <v>-5747.5</v>
          </cell>
          <cell r="CJ34">
            <v>-210.25</v>
          </cell>
          <cell r="CK34">
            <v>-3866.0999999998603</v>
          </cell>
          <cell r="CL34">
            <v>5212</v>
          </cell>
          <cell r="CM34">
            <v>-332</v>
          </cell>
          <cell r="CN34">
            <v>-544</v>
          </cell>
          <cell r="CO34">
            <v>-4026.5</v>
          </cell>
          <cell r="CP34">
            <v>4050.5</v>
          </cell>
          <cell r="CQ34">
            <v>-3644</v>
          </cell>
          <cell r="CR34">
            <v>-45075.090000003576</v>
          </cell>
          <cell r="CS34">
            <v>-344.59999999962747</v>
          </cell>
          <cell r="CT34">
            <v>-861.79999999981374</v>
          </cell>
          <cell r="CU34">
            <v>-4207.5</v>
          </cell>
          <cell r="CV34">
            <v>-7352</v>
          </cell>
          <cell r="CW34">
            <v>-2442.1899999999441</v>
          </cell>
          <cell r="CX34">
            <v>-27091.300000000047</v>
          </cell>
          <cell r="CY34">
            <v>1237</v>
          </cell>
          <cell r="CZ34">
            <v>6604.5</v>
          </cell>
          <cell r="DA34">
            <v>-2192.5</v>
          </cell>
          <cell r="DB34">
            <v>-2285</v>
          </cell>
          <cell r="DC34">
            <v>-483.70000000018626</v>
          </cell>
          <cell r="DD34">
            <v>-5656</v>
          </cell>
          <cell r="DE34">
            <v>-3549.3999999910593</v>
          </cell>
          <cell r="DF34">
            <v>434.5</v>
          </cell>
          <cell r="DG34">
            <v>3204.7000000001863</v>
          </cell>
          <cell r="DH34">
            <v>1207</v>
          </cell>
          <cell r="DI34">
            <v>-4546.5</v>
          </cell>
          <cell r="DJ34">
            <v>-2192</v>
          </cell>
          <cell r="DK34">
            <v>-1798.2999999998137</v>
          </cell>
          <cell r="DL34">
            <v>9098</v>
          </cell>
          <cell r="DM34">
            <v>-629.5</v>
          </cell>
          <cell r="DN34">
            <v>-1862</v>
          </cell>
          <cell r="DO34">
            <v>-3471</v>
          </cell>
          <cell r="DP34">
            <v>546.70000000018626</v>
          </cell>
          <cell r="DQ34">
            <v>-3541</v>
          </cell>
          <cell r="DR34">
            <v>-39554.70000000298</v>
          </cell>
          <cell r="DS34">
            <v>19</v>
          </cell>
          <cell r="DT34">
            <v>-1105.7000000001863</v>
          </cell>
          <cell r="DU34">
            <v>-7739</v>
          </cell>
          <cell r="DV34">
            <v>-14356.200000000186</v>
          </cell>
          <cell r="DW34">
            <v>-1975.5</v>
          </cell>
          <cell r="DX34">
            <v>-3728.2999999998137</v>
          </cell>
          <cell r="DY34">
            <v>142</v>
          </cell>
          <cell r="DZ34">
            <v>-264.5</v>
          </cell>
          <cell r="EA34">
            <v>-1896.5</v>
          </cell>
          <cell r="EB34">
            <v>-5750.5</v>
          </cell>
          <cell r="EC34">
            <v>-553</v>
          </cell>
          <cell r="ED34">
            <v>-2346.5</v>
          </cell>
        </row>
        <row r="35">
          <cell r="F35">
            <v>2253.4499999997206</v>
          </cell>
          <cell r="G35">
            <v>248.67999999993481</v>
          </cell>
          <cell r="H35">
            <v>1324.6599999999162</v>
          </cell>
          <cell r="I35">
            <v>1341.9700000000885</v>
          </cell>
          <cell r="J35">
            <v>718.83999999985099</v>
          </cell>
          <cell r="K35">
            <v>344.28000000002794</v>
          </cell>
          <cell r="L35">
            <v>598.8000000002794</v>
          </cell>
          <cell r="M35">
            <v>0</v>
          </cell>
          <cell r="N35">
            <v>269.70000000018626</v>
          </cell>
          <cell r="O35">
            <v>157.20000000018626</v>
          </cell>
          <cell r="P35">
            <v>2264.2000000001863</v>
          </cell>
          <cell r="Q35">
            <v>3680.5600000000559</v>
          </cell>
          <cell r="R35">
            <v>12038.689999997616</v>
          </cell>
          <cell r="S35">
            <v>2128</v>
          </cell>
          <cell r="T35">
            <v>1007.6000000000931</v>
          </cell>
          <cell r="U35">
            <v>1237.1000000000931</v>
          </cell>
          <cell r="V35">
            <v>2026.2700000000186</v>
          </cell>
          <cell r="W35">
            <v>311.02000000001863</v>
          </cell>
          <cell r="X35">
            <v>930.3000000002794</v>
          </cell>
          <cell r="Y35">
            <v>280.79999999981374</v>
          </cell>
          <cell r="Z35">
            <v>0</v>
          </cell>
          <cell r="AA35">
            <v>13</v>
          </cell>
          <cell r="AB35">
            <v>925.89999999990687</v>
          </cell>
          <cell r="AC35">
            <v>698.10000000009313</v>
          </cell>
          <cell r="AD35">
            <v>2480.6000000000931</v>
          </cell>
          <cell r="AE35">
            <v>13292.589999996126</v>
          </cell>
          <cell r="AF35">
            <v>4447.7000000001863</v>
          </cell>
          <cell r="AG35">
            <v>680</v>
          </cell>
          <cell r="AH35">
            <v>1689.0000000004657</v>
          </cell>
          <cell r="AI35">
            <v>988.56000000005588</v>
          </cell>
          <cell r="AJ35">
            <v>799.69999999995343</v>
          </cell>
          <cell r="AK35">
            <v>0</v>
          </cell>
          <cell r="AL35">
            <v>303.68999999994412</v>
          </cell>
          <cell r="AM35">
            <v>0</v>
          </cell>
          <cell r="AN35">
            <v>46.400000000372529</v>
          </cell>
          <cell r="AO35">
            <v>194.89999999990687</v>
          </cell>
          <cell r="AP35">
            <v>138.60000000055879</v>
          </cell>
          <cell r="AQ35">
            <v>4004.0400000000373</v>
          </cell>
          <cell r="AR35">
            <v>-2161.5799999982119</v>
          </cell>
          <cell r="AS35">
            <v>10808.899999999907</v>
          </cell>
          <cell r="AT35">
            <v>-1877.7000000001863</v>
          </cell>
          <cell r="AU35">
            <v>-1350.2999999998137</v>
          </cell>
          <cell r="AV35">
            <v>-444.60000000009313</v>
          </cell>
          <cell r="AW35">
            <v>-2143.6000000000931</v>
          </cell>
          <cell r="AX35">
            <v>-1234.9799999999814</v>
          </cell>
          <cell r="AY35">
            <v>208.10000000009313</v>
          </cell>
          <cell r="AZ35">
            <v>0</v>
          </cell>
          <cell r="BA35">
            <v>-660</v>
          </cell>
          <cell r="BB35">
            <v>-540.39999999990687</v>
          </cell>
          <cell r="BC35">
            <v>-4551.5</v>
          </cell>
          <cell r="BD35">
            <v>-375.5</v>
          </cell>
          <cell r="BE35">
            <v>-320.51999998837709</v>
          </cell>
          <cell r="BF35">
            <v>800.5</v>
          </cell>
          <cell r="BG35">
            <v>-1666.1000000000931</v>
          </cell>
          <cell r="BH35">
            <v>1930.7999999998137</v>
          </cell>
          <cell r="BI35">
            <v>-267.39999999944121</v>
          </cell>
          <cell r="BJ35">
            <v>-2086.9599999999627</v>
          </cell>
          <cell r="BK35">
            <v>-839.84000000008382</v>
          </cell>
          <cell r="BL35">
            <v>-331.62000000011176</v>
          </cell>
          <cell r="BM35">
            <v>-1751.2000000001863</v>
          </cell>
          <cell r="BN35">
            <v>-923.29999999981374</v>
          </cell>
          <cell r="BO35">
            <v>-272.10000000055879</v>
          </cell>
          <cell r="BP35">
            <v>-9104.5999999996275</v>
          </cell>
          <cell r="BQ35">
            <v>14191.299999999814</v>
          </cell>
          <cell r="BR35">
            <v>-9070.5399999991059</v>
          </cell>
          <cell r="BS35">
            <v>1025.7999999998137</v>
          </cell>
          <cell r="BT35">
            <v>-7121</v>
          </cell>
          <cell r="BU35">
            <v>-732.59999999962747</v>
          </cell>
          <cell r="BV35">
            <v>0</v>
          </cell>
          <cell r="BW35">
            <v>-519.00000000023283</v>
          </cell>
          <cell r="BX35">
            <v>-356.33999999985099</v>
          </cell>
          <cell r="BY35">
            <v>449.60000000009313</v>
          </cell>
          <cell r="BZ35">
            <v>0</v>
          </cell>
          <cell r="CA35">
            <v>-28.299999999813735</v>
          </cell>
          <cell r="CB35">
            <v>-343.79999999981374</v>
          </cell>
          <cell r="CC35">
            <v>-1477.7000000001863</v>
          </cell>
          <cell r="CD35">
            <v>32.799999999813735</v>
          </cell>
          <cell r="CE35">
            <v>3458.1399999931455</v>
          </cell>
          <cell r="CF35">
            <v>-194.6999999997206</v>
          </cell>
          <cell r="CG35">
            <v>-764.20000000018626</v>
          </cell>
          <cell r="CH35">
            <v>-1774.9999999995343</v>
          </cell>
          <cell r="CI35">
            <v>-178.8000000002794</v>
          </cell>
          <cell r="CJ35">
            <v>-324.64999999990687</v>
          </cell>
          <cell r="CK35">
            <v>-1338.2100000001956</v>
          </cell>
          <cell r="CL35">
            <v>443.40000000037253</v>
          </cell>
          <cell r="CM35">
            <v>373.5</v>
          </cell>
          <cell r="CN35">
            <v>-246.09999999962747</v>
          </cell>
          <cell r="CO35">
            <v>-1243.6999999992549</v>
          </cell>
          <cell r="CP35">
            <v>16332.299999999814</v>
          </cell>
          <cell r="CQ35">
            <v>-7625.7000000001863</v>
          </cell>
          <cell r="CR35">
            <v>2835.75</v>
          </cell>
          <cell r="CS35">
            <v>3040.9000000003725</v>
          </cell>
          <cell r="CT35">
            <v>9599.1000000000931</v>
          </cell>
          <cell r="CU35">
            <v>-1691.2000000001863</v>
          </cell>
          <cell r="CV35">
            <v>120.90000000037253</v>
          </cell>
          <cell r="CW35">
            <v>-948.9499999997206</v>
          </cell>
          <cell r="CX35">
            <v>-4256.1999999997206</v>
          </cell>
          <cell r="CY35">
            <v>2218.4999999995343</v>
          </cell>
          <cell r="CZ35">
            <v>319.79999999981374</v>
          </cell>
          <cell r="DA35">
            <v>727</v>
          </cell>
          <cell r="DB35">
            <v>-779.59999999962747</v>
          </cell>
          <cell r="DC35">
            <v>-4430</v>
          </cell>
          <cell r="DD35">
            <v>-1084.5</v>
          </cell>
          <cell r="DE35">
            <v>-22307.839999996126</v>
          </cell>
          <cell r="DF35">
            <v>-396.5</v>
          </cell>
          <cell r="DG35">
            <v>-12376.799999999814</v>
          </cell>
          <cell r="DH35">
            <v>15207.199999999721</v>
          </cell>
          <cell r="DI35">
            <v>-1703.0400000000373</v>
          </cell>
          <cell r="DJ35">
            <v>1274.1999999997206</v>
          </cell>
          <cell r="DK35">
            <v>-87.5</v>
          </cell>
          <cell r="DL35">
            <v>-468.1999999997206</v>
          </cell>
          <cell r="DM35">
            <v>120.40000000037253</v>
          </cell>
          <cell r="DN35">
            <v>-4.2000000001862645</v>
          </cell>
          <cell r="DO35">
            <v>-454.90000000037253</v>
          </cell>
          <cell r="DP35">
            <v>-18906.5</v>
          </cell>
          <cell r="DQ35">
            <v>-4512</v>
          </cell>
          <cell r="DR35">
            <v>-22464.859999999404</v>
          </cell>
          <cell r="DS35">
            <v>-2157.7999999998137</v>
          </cell>
          <cell r="DT35">
            <v>-2868.5999999996275</v>
          </cell>
          <cell r="DU35">
            <v>-2638.2999999998137</v>
          </cell>
          <cell r="DV35">
            <v>-3506</v>
          </cell>
          <cell r="DW35">
            <v>-3104.9000000003725</v>
          </cell>
          <cell r="DX35">
            <v>-432.15999999968335</v>
          </cell>
          <cell r="DY35">
            <v>4464.8999999999069</v>
          </cell>
          <cell r="DZ35">
            <v>662.09999999962747</v>
          </cell>
          <cell r="EA35">
            <v>-755</v>
          </cell>
          <cell r="EB35">
            <v>493.60000000055879</v>
          </cell>
          <cell r="EC35">
            <v>-5168.7999999998137</v>
          </cell>
          <cell r="ED35">
            <v>-7453.9000000003725</v>
          </cell>
        </row>
        <row r="36">
          <cell r="F36">
            <v>7236.5</v>
          </cell>
          <cell r="G36">
            <v>3062.5</v>
          </cell>
          <cell r="H36">
            <v>6541</v>
          </cell>
          <cell r="I36">
            <v>2586</v>
          </cell>
          <cell r="J36">
            <v>1529</v>
          </cell>
          <cell r="K36">
            <v>1370.5</v>
          </cell>
          <cell r="L36">
            <v>2317</v>
          </cell>
          <cell r="M36">
            <v>-159</v>
          </cell>
          <cell r="N36">
            <v>2543.5</v>
          </cell>
          <cell r="O36">
            <v>5586.5</v>
          </cell>
          <cell r="P36">
            <v>5109</v>
          </cell>
          <cell r="Q36">
            <v>4214</v>
          </cell>
          <cell r="R36">
            <v>22690</v>
          </cell>
          <cell r="S36">
            <v>6509</v>
          </cell>
          <cell r="T36">
            <v>1721</v>
          </cell>
          <cell r="U36">
            <v>1635</v>
          </cell>
          <cell r="V36">
            <v>870</v>
          </cell>
          <cell r="W36">
            <v>246</v>
          </cell>
          <cell r="X36">
            <v>423</v>
          </cell>
          <cell r="Y36">
            <v>765</v>
          </cell>
          <cell r="Z36">
            <v>2576</v>
          </cell>
          <cell r="AA36">
            <v>0</v>
          </cell>
          <cell r="AB36">
            <v>2012</v>
          </cell>
          <cell r="AC36">
            <v>1385</v>
          </cell>
          <cell r="AD36">
            <v>4548</v>
          </cell>
          <cell r="AE36">
            <v>9241.5</v>
          </cell>
          <cell r="AF36">
            <v>-10407</v>
          </cell>
          <cell r="AG36">
            <v>1475</v>
          </cell>
          <cell r="AH36">
            <v>1286</v>
          </cell>
          <cell r="AI36">
            <v>536.5</v>
          </cell>
          <cell r="AJ36">
            <v>112</v>
          </cell>
          <cell r="AK36">
            <v>13.5</v>
          </cell>
          <cell r="AL36">
            <v>2693</v>
          </cell>
          <cell r="AM36">
            <v>3900</v>
          </cell>
          <cell r="AN36">
            <v>225.5</v>
          </cell>
          <cell r="AO36">
            <v>3960</v>
          </cell>
          <cell r="AP36">
            <v>1097</v>
          </cell>
          <cell r="AQ36">
            <v>4350</v>
          </cell>
          <cell r="AR36">
            <v>467.40000000596046</v>
          </cell>
          <cell r="AS36">
            <v>-26.5</v>
          </cell>
          <cell r="AT36">
            <v>142</v>
          </cell>
          <cell r="AU36">
            <v>168.70000000018626</v>
          </cell>
          <cell r="AV36">
            <v>-140.70000000018626</v>
          </cell>
          <cell r="AW36">
            <v>-255</v>
          </cell>
          <cell r="AX36">
            <v>-74.400000000372529</v>
          </cell>
          <cell r="AY36">
            <v>206</v>
          </cell>
          <cell r="AZ36">
            <v>255.79999999981374</v>
          </cell>
          <cell r="BA36">
            <v>0</v>
          </cell>
          <cell r="BB36">
            <v>-15</v>
          </cell>
          <cell r="BC36">
            <v>11.5</v>
          </cell>
          <cell r="BD36">
            <v>195</v>
          </cell>
          <cell r="BE36">
            <v>190.11999998986721</v>
          </cell>
          <cell r="BF36">
            <v>0</v>
          </cell>
          <cell r="BG36">
            <v>0</v>
          </cell>
          <cell r="BH36">
            <v>0</v>
          </cell>
          <cell r="BI36">
            <v>0</v>
          </cell>
          <cell r="BJ36">
            <v>-73</v>
          </cell>
          <cell r="BK36">
            <v>-3</v>
          </cell>
          <cell r="BL36">
            <v>-378.20000000018626</v>
          </cell>
          <cell r="BM36">
            <v>143</v>
          </cell>
          <cell r="BN36">
            <v>-229.79999999981374</v>
          </cell>
          <cell r="BO36">
            <v>188</v>
          </cell>
          <cell r="BP36">
            <v>513.52999999999884</v>
          </cell>
          <cell r="BQ36">
            <v>29.589999999967404</v>
          </cell>
          <cell r="BR36">
            <v>-75.210000000428408</v>
          </cell>
          <cell r="BS36">
            <v>-801.13000000000466</v>
          </cell>
          <cell r="BT36">
            <v>0</v>
          </cell>
          <cell r="BU36">
            <v>0</v>
          </cell>
          <cell r="BV36">
            <v>0</v>
          </cell>
          <cell r="BW36">
            <v>-48.239999999990687</v>
          </cell>
          <cell r="BX36">
            <v>0</v>
          </cell>
          <cell r="BY36">
            <v>327.37000000005355</v>
          </cell>
          <cell r="BZ36">
            <v>426.54000000003725</v>
          </cell>
          <cell r="CA36">
            <v>-201.05999999999767</v>
          </cell>
          <cell r="CB36">
            <v>-77.910000000032596</v>
          </cell>
          <cell r="CC36">
            <v>0</v>
          </cell>
          <cell r="CD36">
            <v>299.22000000003027</v>
          </cell>
          <cell r="CE36">
            <v>1232.4400000004098</v>
          </cell>
          <cell r="CF36">
            <v>164.34000000002561</v>
          </cell>
          <cell r="CG36">
            <v>41.14000000001397</v>
          </cell>
          <cell r="CH36">
            <v>203.44000000000233</v>
          </cell>
          <cell r="CI36">
            <v>0</v>
          </cell>
          <cell r="CJ36">
            <v>28.170000000012806</v>
          </cell>
          <cell r="CK36">
            <v>0</v>
          </cell>
          <cell r="CL36">
            <v>598.30999999999767</v>
          </cell>
          <cell r="CM36">
            <v>76.440000000002328</v>
          </cell>
          <cell r="CN36">
            <v>13.120000000024447</v>
          </cell>
          <cell r="CO36">
            <v>138.56000000005588</v>
          </cell>
          <cell r="CP36">
            <v>79.14000000001397</v>
          </cell>
          <cell r="CQ36">
            <v>-110.21999999997206</v>
          </cell>
          <cell r="CR36">
            <v>1310.7600000007078</v>
          </cell>
          <cell r="CS36">
            <v>352.37000000005355</v>
          </cell>
          <cell r="CT36">
            <v>0</v>
          </cell>
          <cell r="CU36">
            <v>196.71999999997206</v>
          </cell>
          <cell r="CV36">
            <v>-119.53999999997905</v>
          </cell>
          <cell r="CW36">
            <v>130.5</v>
          </cell>
          <cell r="CX36">
            <v>-77.660000000032596</v>
          </cell>
          <cell r="CY36">
            <v>265.43000000005122</v>
          </cell>
          <cell r="CZ36">
            <v>404.27999999996973</v>
          </cell>
          <cell r="DA36">
            <v>-146.90000000002328</v>
          </cell>
          <cell r="DB36">
            <v>512.05999999999767</v>
          </cell>
          <cell r="DC36">
            <v>0</v>
          </cell>
          <cell r="DD36">
            <v>-206.5</v>
          </cell>
          <cell r="DE36">
            <v>18.110000000335276</v>
          </cell>
          <cell r="DF36">
            <v>231.23000000003958</v>
          </cell>
          <cell r="DG36">
            <v>-640.26000000000931</v>
          </cell>
          <cell r="DH36">
            <v>912</v>
          </cell>
          <cell r="DI36">
            <v>-126.84000000002561</v>
          </cell>
          <cell r="DJ36">
            <v>-411.26000000000931</v>
          </cell>
          <cell r="DK36">
            <v>13.720000000030268</v>
          </cell>
          <cell r="DL36">
            <v>58.21999999997206</v>
          </cell>
          <cell r="DM36">
            <v>-18.660000000032596</v>
          </cell>
          <cell r="DN36">
            <v>171.44000000000233</v>
          </cell>
          <cell r="DO36">
            <v>234.02999999996973</v>
          </cell>
          <cell r="DP36">
            <v>-311.70000000001164</v>
          </cell>
          <cell r="DQ36">
            <v>-93.809999999997672</v>
          </cell>
          <cell r="DR36">
            <v>-298.54000000003725</v>
          </cell>
          <cell r="DS36">
            <v>124.5800000000163</v>
          </cell>
          <cell r="DT36">
            <v>0</v>
          </cell>
          <cell r="DU36">
            <v>0</v>
          </cell>
          <cell r="DV36">
            <v>-73.919999999983702</v>
          </cell>
          <cell r="DW36">
            <v>-344.04999999998836</v>
          </cell>
          <cell r="DX36">
            <v>0</v>
          </cell>
          <cell r="DY36">
            <v>-246.0800000000163</v>
          </cell>
          <cell r="DZ36">
            <v>201.94000000000233</v>
          </cell>
          <cell r="EA36">
            <v>98.809999999997672</v>
          </cell>
          <cell r="EB36">
            <v>-59.820000000006985</v>
          </cell>
          <cell r="EC36">
            <v>0</v>
          </cell>
          <cell r="ED36">
            <v>0</v>
          </cell>
        </row>
        <row r="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row>
        <row r="38">
          <cell r="F38">
            <v>0</v>
          </cell>
          <cell r="G38">
            <v>-45.143999999971129</v>
          </cell>
          <cell r="H38">
            <v>-3.8159999999916181</v>
          </cell>
          <cell r="I38">
            <v>-67.233599999919534</v>
          </cell>
          <cell r="J38">
            <v>-36.254400000092573</v>
          </cell>
          <cell r="K38">
            <v>-41.692110000178218</v>
          </cell>
          <cell r="L38">
            <v>-157.16229999996722</v>
          </cell>
          <cell r="M38">
            <v>0</v>
          </cell>
          <cell r="N38">
            <v>0</v>
          </cell>
          <cell r="O38">
            <v>0</v>
          </cell>
          <cell r="P38">
            <v>-11.400000000023283</v>
          </cell>
          <cell r="Q38">
            <v>0</v>
          </cell>
          <cell r="R38">
            <v>-615.82085999846458</v>
          </cell>
          <cell r="S38">
            <v>0</v>
          </cell>
          <cell r="T38">
            <v>-0.99469999998109415</v>
          </cell>
          <cell r="U38">
            <v>-17.407250000047497</v>
          </cell>
          <cell r="V38">
            <v>-23.51020000007702</v>
          </cell>
          <cell r="W38">
            <v>-137.65815000003204</v>
          </cell>
          <cell r="X38">
            <v>-347.99015999981202</v>
          </cell>
          <cell r="Y38">
            <v>22.274800000013784</v>
          </cell>
          <cell r="Z38">
            <v>-110.5352000000421</v>
          </cell>
          <cell r="AA38">
            <v>0</v>
          </cell>
          <cell r="AB38">
            <v>0</v>
          </cell>
          <cell r="AC38">
            <v>0</v>
          </cell>
          <cell r="AD38">
            <v>0</v>
          </cell>
          <cell r="AE38">
            <v>-189.62763999961317</v>
          </cell>
          <cell r="AF38">
            <v>0</v>
          </cell>
          <cell r="AG38">
            <v>0</v>
          </cell>
          <cell r="AH38">
            <v>-7.625</v>
          </cell>
          <cell r="AI38">
            <v>0</v>
          </cell>
          <cell r="AJ38">
            <v>-49.965000000025611</v>
          </cell>
          <cell r="AK38">
            <v>0</v>
          </cell>
          <cell r="AL38">
            <v>-20.487040000036359</v>
          </cell>
          <cell r="AM38">
            <v>-111.55059999995865</v>
          </cell>
          <cell r="AN38">
            <v>0</v>
          </cell>
          <cell r="AO38">
            <v>0</v>
          </cell>
          <cell r="AP38">
            <v>0</v>
          </cell>
          <cell r="AQ38">
            <v>0</v>
          </cell>
          <cell r="AR38">
            <v>163.78537000156939</v>
          </cell>
          <cell r="AS38">
            <v>0</v>
          </cell>
          <cell r="AT38">
            <v>-1.0496000000275671</v>
          </cell>
          <cell r="AU38">
            <v>0</v>
          </cell>
          <cell r="AV38">
            <v>32.409600000071805</v>
          </cell>
          <cell r="AW38">
            <v>108.82048000005307</v>
          </cell>
          <cell r="AX38">
            <v>15.520690000150353</v>
          </cell>
          <cell r="AY38">
            <v>8.0841999999247491</v>
          </cell>
          <cell r="AZ38">
            <v>0</v>
          </cell>
          <cell r="BA38">
            <v>0</v>
          </cell>
          <cell r="BB38">
            <v>0</v>
          </cell>
          <cell r="BC38">
            <v>0</v>
          </cell>
          <cell r="BD38">
            <v>0</v>
          </cell>
          <cell r="BE38">
            <v>65.242600000463426</v>
          </cell>
          <cell r="BF38">
            <v>0</v>
          </cell>
          <cell r="BG38">
            <v>-356.32000000000698</v>
          </cell>
          <cell r="BH38">
            <v>43.361000000033528</v>
          </cell>
          <cell r="BI38">
            <v>0</v>
          </cell>
          <cell r="BJ38">
            <v>40.557600000058301</v>
          </cell>
          <cell r="BK38">
            <v>249.29879999998957</v>
          </cell>
          <cell r="BL38">
            <v>106.37280000001192</v>
          </cell>
          <cell r="BM38">
            <v>-18.027600000146776</v>
          </cell>
          <cell r="BN38">
            <v>0</v>
          </cell>
          <cell r="BO38">
            <v>0</v>
          </cell>
          <cell r="BP38">
            <v>0</v>
          </cell>
          <cell r="BQ38">
            <v>0</v>
          </cell>
          <cell r="BR38">
            <v>697.04451999999583</v>
          </cell>
          <cell r="BS38">
            <v>0</v>
          </cell>
          <cell r="BT38">
            <v>0</v>
          </cell>
          <cell r="BU38">
            <v>0</v>
          </cell>
          <cell r="BV38">
            <v>225.16288000001805</v>
          </cell>
          <cell r="BW38">
            <v>100.63667999999598</v>
          </cell>
          <cell r="BX38">
            <v>304.80447000009008</v>
          </cell>
          <cell r="BY38">
            <v>69.198550000088289</v>
          </cell>
          <cell r="BZ38">
            <v>-4.784599999897182</v>
          </cell>
          <cell r="CA38">
            <v>15.198740000021644</v>
          </cell>
          <cell r="CB38">
            <v>0</v>
          </cell>
          <cell r="CC38">
            <v>0</v>
          </cell>
          <cell r="CD38">
            <v>-13.172200000029989</v>
          </cell>
          <cell r="CE38">
            <v>153.39094999991357</v>
          </cell>
          <cell r="CF38">
            <v>0</v>
          </cell>
          <cell r="CG38">
            <v>0</v>
          </cell>
          <cell r="CH38">
            <v>2.3015999998897314</v>
          </cell>
          <cell r="CI38">
            <v>7.9185999999754131</v>
          </cell>
          <cell r="CJ38">
            <v>54.361600000062026</v>
          </cell>
          <cell r="CK38">
            <v>480.15359999984503</v>
          </cell>
          <cell r="CL38">
            <v>-58.800060000037774</v>
          </cell>
          <cell r="CM38">
            <v>-205.70643000002019</v>
          </cell>
          <cell r="CN38">
            <v>-90.028799999854527</v>
          </cell>
          <cell r="CO38">
            <v>-30.287960000045132</v>
          </cell>
          <cell r="CP38">
            <v>0</v>
          </cell>
          <cell r="CQ38">
            <v>-6.5212000000756234</v>
          </cell>
          <cell r="CR38">
            <v>456.78519999980927</v>
          </cell>
          <cell r="CS38">
            <v>0</v>
          </cell>
          <cell r="CT38">
            <v>17.40480000001844</v>
          </cell>
          <cell r="CU38">
            <v>0</v>
          </cell>
          <cell r="CV38">
            <v>0</v>
          </cell>
          <cell r="CW38">
            <v>33.513199999928474</v>
          </cell>
          <cell r="CX38">
            <v>649.85492000007071</v>
          </cell>
          <cell r="CY38">
            <v>-148.46182000008412</v>
          </cell>
          <cell r="CZ38">
            <v>-175.41030000010505</v>
          </cell>
          <cell r="DA38">
            <v>-11.726000000024214</v>
          </cell>
          <cell r="DB38">
            <v>54.194000000017695</v>
          </cell>
          <cell r="DC38">
            <v>30.892400000069756</v>
          </cell>
          <cell r="DD38">
            <v>6.5240000000922009</v>
          </cell>
          <cell r="DE38">
            <v>178.2818400003016</v>
          </cell>
          <cell r="DF38">
            <v>51.731679999968037</v>
          </cell>
          <cell r="DG38">
            <v>93.236000000033528</v>
          </cell>
          <cell r="DH38">
            <v>0</v>
          </cell>
          <cell r="DI38">
            <v>17.546100000035949</v>
          </cell>
          <cell r="DJ38">
            <v>135.60404000000563</v>
          </cell>
          <cell r="DK38">
            <v>48.45049999980256</v>
          </cell>
          <cell r="DL38">
            <v>116.0305000001099</v>
          </cell>
          <cell r="DM38">
            <v>-325.58299999986775</v>
          </cell>
          <cell r="DN38">
            <v>-76.299999999930151</v>
          </cell>
          <cell r="DO38">
            <v>21.927619999973103</v>
          </cell>
          <cell r="DP38">
            <v>30.190160000056494</v>
          </cell>
          <cell r="DQ38">
            <v>65.448239999939688</v>
          </cell>
          <cell r="DR38">
            <v>234.45525000058115</v>
          </cell>
          <cell r="DS38">
            <v>0</v>
          </cell>
          <cell r="DT38">
            <v>18.224600000074133</v>
          </cell>
          <cell r="DU38">
            <v>63.698200000100769</v>
          </cell>
          <cell r="DV38">
            <v>0</v>
          </cell>
          <cell r="DW38">
            <v>-12.522819999954663</v>
          </cell>
          <cell r="DX38">
            <v>290.00375999999233</v>
          </cell>
          <cell r="DY38">
            <v>151.83180000027642</v>
          </cell>
          <cell r="DZ38">
            <v>-391.84434000006877</v>
          </cell>
          <cell r="EA38">
            <v>-29.546099999919534</v>
          </cell>
          <cell r="EB38">
            <v>64.627009999938309</v>
          </cell>
          <cell r="EC38">
            <v>14.831660000025295</v>
          </cell>
          <cell r="ED38">
            <v>65.151480000000447</v>
          </cell>
        </row>
        <row r="39">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375.76680000004126</v>
          </cell>
          <cell r="AS39">
            <v>0</v>
          </cell>
          <cell r="AT39">
            <v>0</v>
          </cell>
          <cell r="AU39">
            <v>550.93120000005001</v>
          </cell>
          <cell r="AV39">
            <v>-175.16440000000875</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-3241.6661749999912</v>
          </cell>
          <cell r="BS39">
            <v>0</v>
          </cell>
          <cell r="BT39">
            <v>0</v>
          </cell>
          <cell r="BU39">
            <v>-2013.1444999999949</v>
          </cell>
          <cell r="BV39">
            <v>-1228.5216749999963</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344.51410000002943</v>
          </cell>
          <cell r="DF39">
            <v>0</v>
          </cell>
          <cell r="DG39">
            <v>0</v>
          </cell>
          <cell r="DH39">
            <v>344.51410000002943</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row>
        <row r="41">
          <cell r="F41">
            <v>14038.849999999627</v>
          </cell>
          <cell r="G41">
            <v>7172.8560000006109</v>
          </cell>
          <cell r="H41">
            <v>13281.124000001699</v>
          </cell>
          <cell r="I41">
            <v>7806.4464000016451</v>
          </cell>
          <cell r="J41">
            <v>3139.8585999999195</v>
          </cell>
          <cell r="K41">
            <v>2608.1802900005132</v>
          </cell>
          <cell r="L41">
            <v>16981.737700004131</v>
          </cell>
          <cell r="M41">
            <v>4233.6000000014901</v>
          </cell>
          <cell r="N41">
            <v>3820.4000000022352</v>
          </cell>
          <cell r="O41">
            <v>11117.89999999851</v>
          </cell>
          <cell r="P41">
            <v>10521.099999997765</v>
          </cell>
          <cell r="Q41">
            <v>11493.459999997169</v>
          </cell>
          <cell r="R41">
            <v>-9950.889860033989</v>
          </cell>
          <cell r="S41">
            <v>10818.5</v>
          </cell>
          <cell r="T41">
            <v>3076.0053000003099</v>
          </cell>
          <cell r="U41">
            <v>3705.4927500039339</v>
          </cell>
          <cell r="V41">
            <v>7711.5098000001162</v>
          </cell>
          <cell r="W41">
            <v>1365.2728500002995</v>
          </cell>
          <cell r="X41">
            <v>2486.1898400001228</v>
          </cell>
          <cell r="Y41">
            <v>-1720.7252000011504</v>
          </cell>
          <cell r="Z41">
            <v>5182.0647999979556</v>
          </cell>
          <cell r="AA41">
            <v>736.80000000074506</v>
          </cell>
          <cell r="AB41">
            <v>4766.8999999985099</v>
          </cell>
          <cell r="AC41">
            <v>2963.6999999955297</v>
          </cell>
          <cell r="AD41">
            <v>-51042.60000000149</v>
          </cell>
          <cell r="AE41">
            <v>10953.572360038757</v>
          </cell>
          <cell r="AF41">
            <v>-595.30000000074506</v>
          </cell>
          <cell r="AG41">
            <v>2722.6999999992549</v>
          </cell>
          <cell r="AH41">
            <v>4774.4750000014901</v>
          </cell>
          <cell r="AI41">
            <v>3494.4599999990314</v>
          </cell>
          <cell r="AJ41">
            <v>1723.6749999988824</v>
          </cell>
          <cell r="AK41">
            <v>2917.8700000010431</v>
          </cell>
          <cell r="AL41">
            <v>1180.0029599964619</v>
          </cell>
          <cell r="AM41">
            <v>6758.7493999972939</v>
          </cell>
          <cell r="AN41">
            <v>2082.9000000022352</v>
          </cell>
          <cell r="AO41">
            <v>5356.9000000022352</v>
          </cell>
          <cell r="AP41">
            <v>1916</v>
          </cell>
          <cell r="AQ41">
            <v>-21378.859999999404</v>
          </cell>
          <cell r="AR41">
            <v>-36733.067829996347</v>
          </cell>
          <cell r="AS41">
            <v>17098</v>
          </cell>
          <cell r="AT41">
            <v>-3015.0495999995619</v>
          </cell>
          <cell r="AU41">
            <v>-3660.968800002709</v>
          </cell>
          <cell r="AV41">
            <v>-6511.0548000000417</v>
          </cell>
          <cell r="AW41">
            <v>-5862.9195199990645</v>
          </cell>
          <cell r="AX41">
            <v>-5355.8593100011349</v>
          </cell>
          <cell r="AY41">
            <v>-2861.6158000007272</v>
          </cell>
          <cell r="AZ41">
            <v>-1187.2000000029802</v>
          </cell>
          <cell r="BA41">
            <v>-8309.0999999977648</v>
          </cell>
          <cell r="BB41">
            <v>-6117.6000000014901</v>
          </cell>
          <cell r="BC41">
            <v>-6803</v>
          </cell>
          <cell r="BD41">
            <v>-4146.6999999992549</v>
          </cell>
          <cell r="BE41">
            <v>-43979.447400003672</v>
          </cell>
          <cell r="BF41">
            <v>-454</v>
          </cell>
          <cell r="BG41">
            <v>272.87999999895692</v>
          </cell>
          <cell r="BH41">
            <v>-2578.738999998197</v>
          </cell>
          <cell r="BI41">
            <v>-9104.2000000011176</v>
          </cell>
          <cell r="BJ41">
            <v>-6991.1923999991268</v>
          </cell>
          <cell r="BK41">
            <v>-6139.1412000004202</v>
          </cell>
          <cell r="BL41">
            <v>-2546.9472000002861</v>
          </cell>
          <cell r="BM41">
            <v>-2564.7276000007987</v>
          </cell>
          <cell r="BN41">
            <v>-5542.1000000014901</v>
          </cell>
          <cell r="BO41">
            <v>-8788.6000000014901</v>
          </cell>
          <cell r="BP41">
            <v>-23963.069999998435</v>
          </cell>
          <cell r="BQ41">
            <v>24420.389999998733</v>
          </cell>
          <cell r="BR41">
            <v>-53464.921654999256</v>
          </cell>
          <cell r="BS41">
            <v>1986.8700000029057</v>
          </cell>
          <cell r="BT41">
            <v>-3825</v>
          </cell>
          <cell r="BU41">
            <v>-6304.5444999989122</v>
          </cell>
          <cell r="BV41">
            <v>-12436.758795000613</v>
          </cell>
          <cell r="BW41">
            <v>-2760.8533199997619</v>
          </cell>
          <cell r="BX41">
            <v>-4307.0355299990624</v>
          </cell>
          <cell r="BY41">
            <v>-3459.6314500011504</v>
          </cell>
          <cell r="BZ41">
            <v>-865.74460000172257</v>
          </cell>
          <cell r="CA41">
            <v>-1419.1612600013614</v>
          </cell>
          <cell r="CB41">
            <v>-10008.009999999776</v>
          </cell>
          <cell r="CC41">
            <v>-4715.1999999992549</v>
          </cell>
          <cell r="CD41">
            <v>-5349.8522000014782</v>
          </cell>
          <cell r="CE41">
            <v>-24930.779050022364</v>
          </cell>
          <cell r="CF41">
            <v>-2721.3600000012666</v>
          </cell>
          <cell r="CG41">
            <v>-2628.0600000005215</v>
          </cell>
          <cell r="CH41">
            <v>-7179.8584000021219</v>
          </cell>
          <cell r="CI41">
            <v>-6736.5814000032842</v>
          </cell>
          <cell r="CJ41">
            <v>-1404.268399999477</v>
          </cell>
          <cell r="CK41">
            <v>-11382.256400000304</v>
          </cell>
          <cell r="CL41">
            <v>9129.4099399968982</v>
          </cell>
          <cell r="CM41">
            <v>1960.7335700020194</v>
          </cell>
          <cell r="CN41">
            <v>-1915.8088000006974</v>
          </cell>
          <cell r="CO41">
            <v>-15043.927960000932</v>
          </cell>
          <cell r="CP41">
            <v>27968.440000005066</v>
          </cell>
          <cell r="CQ41">
            <v>-14977.241200003773</v>
          </cell>
          <cell r="CR41">
            <v>-56836.794800043106</v>
          </cell>
          <cell r="CS41">
            <v>5748.1699999980628</v>
          </cell>
          <cell r="CT41">
            <v>8559.9048000033945</v>
          </cell>
          <cell r="CU41">
            <v>-8196.980000000447</v>
          </cell>
          <cell r="CV41">
            <v>-8153.2399999983609</v>
          </cell>
          <cell r="CW41">
            <v>-4031.6267999988049</v>
          </cell>
          <cell r="CX41">
            <v>-42743.905080001801</v>
          </cell>
          <cell r="CY41">
            <v>5553.8681799992919</v>
          </cell>
          <cell r="CZ41">
            <v>8709.6697000004351</v>
          </cell>
          <cell r="DA41">
            <v>-2427.8259999975562</v>
          </cell>
          <cell r="DB41">
            <v>-5647.6460000015795</v>
          </cell>
          <cell r="DC41">
            <v>-7071.3075999990106</v>
          </cell>
          <cell r="DD41">
            <v>-7135.8760000020266</v>
          </cell>
          <cell r="DE41">
            <v>-28801.334060043097</v>
          </cell>
          <cell r="DF41">
            <v>522.96167999878526</v>
          </cell>
          <cell r="DG41">
            <v>-30235.424000002444</v>
          </cell>
          <cell r="DH41">
            <v>59003.714099999517</v>
          </cell>
          <cell r="DI41">
            <v>-7837.0339000020176</v>
          </cell>
          <cell r="DJ41">
            <v>-3195.5559600004926</v>
          </cell>
          <cell r="DK41">
            <v>-2834.2294999994338</v>
          </cell>
          <cell r="DL41">
            <v>10503.850500006229</v>
          </cell>
          <cell r="DM41">
            <v>1947.6570000015199</v>
          </cell>
          <cell r="DN41">
            <v>-245.35999999940395</v>
          </cell>
          <cell r="DO41">
            <v>-6701.7423800043762</v>
          </cell>
          <cell r="DP41">
            <v>-37291.609840001911</v>
          </cell>
          <cell r="DQ41">
            <v>-12438.561760000885</v>
          </cell>
          <cell r="DR41">
            <v>-90887.44475004077</v>
          </cell>
          <cell r="DS41">
            <v>-5586.7200000006706</v>
          </cell>
          <cell r="DT41">
            <v>-5183.0753999985754</v>
          </cell>
          <cell r="DU41">
            <v>-13332.101800002158</v>
          </cell>
          <cell r="DV41">
            <v>-23801.319999998435</v>
          </cell>
          <cell r="DW41">
            <v>-7938.0728200003505</v>
          </cell>
          <cell r="DX41">
            <v>-5215.5562399979681</v>
          </cell>
          <cell r="DY41">
            <v>2934.4517999961972</v>
          </cell>
          <cell r="DZ41">
            <v>3678.695659995079</v>
          </cell>
          <cell r="EA41">
            <v>-5566.3361000046134</v>
          </cell>
          <cell r="EB41">
            <v>-8113.692990001291</v>
          </cell>
          <cell r="EC41">
            <v>-8392.4683400020003</v>
          </cell>
          <cell r="ED41">
            <v>-14371.248520005494</v>
          </cell>
        </row>
        <row r="43">
          <cell r="A43" t="str">
            <v>Total Special Sales For Resale</v>
          </cell>
          <cell r="F43">
            <v>14038.85000000149</v>
          </cell>
          <cell r="G43">
            <v>7172.7560000009835</v>
          </cell>
          <cell r="H43">
            <v>13281.123999997973</v>
          </cell>
          <cell r="I43">
            <v>7806.4464000016451</v>
          </cell>
          <cell r="J43">
            <v>3139.8585999999195</v>
          </cell>
          <cell r="K43">
            <v>2608.1802900005132</v>
          </cell>
          <cell r="L43">
            <v>16981.737700004131</v>
          </cell>
          <cell r="M43">
            <v>4233.6000000014901</v>
          </cell>
          <cell r="N43">
            <v>3820.4000000022352</v>
          </cell>
          <cell r="O43">
            <v>11117.79999999702</v>
          </cell>
          <cell r="P43">
            <v>10521.099999997765</v>
          </cell>
          <cell r="Q43">
            <v>11493.359999995679</v>
          </cell>
          <cell r="R43">
            <v>-9950.9898599982262</v>
          </cell>
          <cell r="S43">
            <v>10818.5</v>
          </cell>
          <cell r="T43">
            <v>3076.0053000003099</v>
          </cell>
          <cell r="U43">
            <v>3705.4927500039339</v>
          </cell>
          <cell r="V43">
            <v>7711.5098000001162</v>
          </cell>
          <cell r="W43">
            <v>1365.2728500002995</v>
          </cell>
          <cell r="X43">
            <v>2486.1898400001228</v>
          </cell>
          <cell r="Y43">
            <v>-1720.7252000011504</v>
          </cell>
          <cell r="Z43">
            <v>5182.0647999979556</v>
          </cell>
          <cell r="AA43">
            <v>736.80000000074506</v>
          </cell>
          <cell r="AB43">
            <v>4766.8999999985099</v>
          </cell>
          <cell r="AC43">
            <v>2963.6999999955297</v>
          </cell>
          <cell r="AD43">
            <v>-51042.699999999255</v>
          </cell>
          <cell r="AE43">
            <v>10953.432359993458</v>
          </cell>
          <cell r="AF43">
            <v>-595.30000000074506</v>
          </cell>
          <cell r="AG43">
            <v>2722.6999999992549</v>
          </cell>
          <cell r="AH43">
            <v>4774.375</v>
          </cell>
          <cell r="AI43">
            <v>3494.4599999990314</v>
          </cell>
          <cell r="AJ43">
            <v>1723.6749999988824</v>
          </cell>
          <cell r="AK43">
            <v>2917.8300000019372</v>
          </cell>
          <cell r="AL43">
            <v>1180.0029599964619</v>
          </cell>
          <cell r="AM43">
            <v>6758.7493999972939</v>
          </cell>
          <cell r="AN43">
            <v>2082.9000000022352</v>
          </cell>
          <cell r="AO43">
            <v>5356.9000000022352</v>
          </cell>
          <cell r="AP43">
            <v>1916</v>
          </cell>
          <cell r="AQ43">
            <v>-21378.859999999404</v>
          </cell>
          <cell r="AR43">
            <v>-36733.517829984426</v>
          </cell>
          <cell r="AS43">
            <v>17098</v>
          </cell>
          <cell r="AT43">
            <v>-3015.0995999984443</v>
          </cell>
          <cell r="AU43">
            <v>-3661.1188000030816</v>
          </cell>
          <cell r="AV43">
            <v>-6511.0548000000417</v>
          </cell>
          <cell r="AW43">
            <v>-5862.9195199999958</v>
          </cell>
          <cell r="AX43">
            <v>-5355.8593100011349</v>
          </cell>
          <cell r="AY43">
            <v>-2861.6158000007272</v>
          </cell>
          <cell r="AZ43">
            <v>-1187.2000000029802</v>
          </cell>
          <cell r="BA43">
            <v>-8309.0999999977648</v>
          </cell>
          <cell r="BB43">
            <v>-6117.7000000029802</v>
          </cell>
          <cell r="BC43">
            <v>-6803</v>
          </cell>
          <cell r="BD43">
            <v>-4146.8499999977648</v>
          </cell>
          <cell r="BE43">
            <v>-43979.817399948835</v>
          </cell>
          <cell r="BF43">
            <v>-454</v>
          </cell>
          <cell r="BG43">
            <v>272.81999999843538</v>
          </cell>
          <cell r="BH43">
            <v>-2578.7889999970794</v>
          </cell>
          <cell r="BI43">
            <v>-9104.2000000011176</v>
          </cell>
          <cell r="BJ43">
            <v>-6991.2523999996483</v>
          </cell>
          <cell r="BK43">
            <v>-6139.1412000004202</v>
          </cell>
          <cell r="BL43">
            <v>-2546.9872000031173</v>
          </cell>
          <cell r="BM43">
            <v>-2564.7875999994576</v>
          </cell>
          <cell r="BN43">
            <v>-5542.1000000014901</v>
          </cell>
          <cell r="BO43">
            <v>-8788.6000000014901</v>
          </cell>
          <cell r="BP43">
            <v>-23963.169999999925</v>
          </cell>
          <cell r="BQ43">
            <v>24420.390000000596</v>
          </cell>
          <cell r="BR43">
            <v>-53465.261655002832</v>
          </cell>
          <cell r="BS43">
            <v>1986.8700000029057</v>
          </cell>
          <cell r="BT43">
            <v>-3825.0600000005215</v>
          </cell>
          <cell r="BU43">
            <v>-6304.6444999985397</v>
          </cell>
          <cell r="BV43">
            <v>-12436.758795000613</v>
          </cell>
          <cell r="BW43">
            <v>-2760.8533199997619</v>
          </cell>
          <cell r="BX43">
            <v>-4307.0355299990624</v>
          </cell>
          <cell r="BY43">
            <v>-3459.6314500011504</v>
          </cell>
          <cell r="BZ43">
            <v>-865.7846000008285</v>
          </cell>
          <cell r="CA43">
            <v>-1419.1612600013614</v>
          </cell>
          <cell r="CB43">
            <v>-10008.009999997914</v>
          </cell>
          <cell r="CC43">
            <v>-4715.2999999970198</v>
          </cell>
          <cell r="CD43">
            <v>-5349.8922000005841</v>
          </cell>
          <cell r="CE43">
            <v>-24930.779049992561</v>
          </cell>
          <cell r="CF43">
            <v>-2721.3600000012666</v>
          </cell>
          <cell r="CG43">
            <v>-2628.0600000005215</v>
          </cell>
          <cell r="CH43">
            <v>-7179.8584000021219</v>
          </cell>
          <cell r="CI43">
            <v>-6736.5814000032842</v>
          </cell>
          <cell r="CJ43">
            <v>-1404.268399999477</v>
          </cell>
          <cell r="CK43">
            <v>-11382.256400000304</v>
          </cell>
          <cell r="CL43">
            <v>9129.4099399968982</v>
          </cell>
          <cell r="CM43">
            <v>1960.7335700020194</v>
          </cell>
          <cell r="CN43">
            <v>-1915.8088000006974</v>
          </cell>
          <cell r="CO43">
            <v>-15043.927960000932</v>
          </cell>
          <cell r="CP43">
            <v>27968.440000005066</v>
          </cell>
          <cell r="CQ43">
            <v>-14977.241200003773</v>
          </cell>
          <cell r="CR43">
            <v>-56836.794800043106</v>
          </cell>
          <cell r="CS43">
            <v>5748.1699999980628</v>
          </cell>
          <cell r="CT43">
            <v>8559.9048000033945</v>
          </cell>
          <cell r="CU43">
            <v>-8196.980000000447</v>
          </cell>
          <cell r="CV43">
            <v>-8153.2399999983609</v>
          </cell>
          <cell r="CW43">
            <v>-4031.6267999988049</v>
          </cell>
          <cell r="CX43">
            <v>-42743.905080001801</v>
          </cell>
          <cell r="CY43">
            <v>5553.8681799992919</v>
          </cell>
          <cell r="CZ43">
            <v>8709.6697000004351</v>
          </cell>
          <cell r="DA43">
            <v>-2427.8259999975562</v>
          </cell>
          <cell r="DB43">
            <v>-5647.6460000015795</v>
          </cell>
          <cell r="DC43">
            <v>-7071.3075999990106</v>
          </cell>
          <cell r="DD43">
            <v>-7135.8760000020266</v>
          </cell>
          <cell r="DE43">
            <v>-28801.334060043097</v>
          </cell>
          <cell r="DF43">
            <v>522.96167999878526</v>
          </cell>
          <cell r="DG43">
            <v>-30235.424000002444</v>
          </cell>
          <cell r="DH43">
            <v>59003.714099999517</v>
          </cell>
          <cell r="DI43">
            <v>-7837.0339000020176</v>
          </cell>
          <cell r="DJ43">
            <v>-3195.5559600004926</v>
          </cell>
          <cell r="DK43">
            <v>-2834.2294999994338</v>
          </cell>
          <cell r="DL43">
            <v>10503.850500006229</v>
          </cell>
          <cell r="DM43">
            <v>1947.6570000015199</v>
          </cell>
          <cell r="DN43">
            <v>-245.35999999940395</v>
          </cell>
          <cell r="DO43">
            <v>-6701.7423800043762</v>
          </cell>
          <cell r="DP43">
            <v>-37291.609840001911</v>
          </cell>
          <cell r="DQ43">
            <v>-12438.561760000885</v>
          </cell>
          <cell r="DR43">
            <v>-90887.44475004077</v>
          </cell>
          <cell r="DS43">
            <v>-5586.7200000006706</v>
          </cell>
          <cell r="DT43">
            <v>-5183.0753999985754</v>
          </cell>
          <cell r="DU43">
            <v>-13332.101800002158</v>
          </cell>
          <cell r="DV43">
            <v>-23801.319999998435</v>
          </cell>
          <cell r="DW43">
            <v>-7938.0728200003505</v>
          </cell>
          <cell r="DX43">
            <v>-5215.5562399979681</v>
          </cell>
          <cell r="DY43">
            <v>2934.4517999961972</v>
          </cell>
          <cell r="DZ43">
            <v>3678.695659995079</v>
          </cell>
          <cell r="EA43">
            <v>-5566.3361000046134</v>
          </cell>
          <cell r="EB43">
            <v>-8113.692990001291</v>
          </cell>
          <cell r="EC43">
            <v>-8392.4683400020003</v>
          </cell>
          <cell r="ED43">
            <v>-14371.248520005494</v>
          </cell>
        </row>
        <row r="46">
          <cell r="A46" t="str">
            <v>Purchased Power &amp; Net Interchange</v>
          </cell>
        </row>
        <row r="48">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row>
        <row r="50">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row>
        <row r="51">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row>
        <row r="52">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row>
        <row r="53">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row>
        <row r="54">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row>
        <row r="55">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row>
        <row r="56">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row>
        <row r="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row>
        <row r="58">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row>
        <row r="60">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row>
        <row r="61">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row>
        <row r="62">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row>
        <row r="63">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row>
        <row r="64">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row>
        <row r="65">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row>
        <row r="66">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row>
        <row r="67">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row>
        <row r="68">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row>
        <row r="69">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row>
        <row r="71">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row>
        <row r="72">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row>
        <row r="74">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row>
        <row r="77">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row>
        <row r="80">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row>
        <row r="81">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row>
        <row r="82">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row>
        <row r="83">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row>
        <row r="84">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row>
        <row r="85">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row>
        <row r="86">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row>
        <row r="87">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row>
        <row r="90">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row>
        <row r="91">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row>
        <row r="92">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row>
        <row r="93">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row>
        <row r="94">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row>
        <row r="96">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row>
        <row r="97">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row>
        <row r="98">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row>
        <row r="99">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row>
        <row r="102">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row>
        <row r="104">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row>
        <row r="105">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row>
        <row r="106">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row>
        <row r="108">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row>
        <row r="109">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row>
        <row r="111">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row>
        <row r="112">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row>
        <row r="113">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row>
        <row r="117">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row>
        <row r="121">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row>
        <row r="132">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row>
        <row r="136">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row>
        <row r="139">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row>
        <row r="140">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row>
        <row r="141">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row>
        <row r="144">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row>
        <row r="149">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row>
        <row r="152">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row>
        <row r="153">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row>
        <row r="154">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row>
        <row r="156">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row>
        <row r="159">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row>
        <row r="164">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row>
        <row r="173">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row>
        <row r="176">
          <cell r="F176">
            <v>0</v>
          </cell>
          <cell r="G176">
            <v>-1146.5980000000563</v>
          </cell>
          <cell r="H176">
            <v>-1521.6700000000128</v>
          </cell>
          <cell r="I176">
            <v>-2759.390000000014</v>
          </cell>
          <cell r="J176">
            <v>-2.4800000000104774</v>
          </cell>
          <cell r="K176">
            <v>-813.5800000000163</v>
          </cell>
          <cell r="L176">
            <v>-1565.0480000000098</v>
          </cell>
          <cell r="M176">
            <v>-1454.2780000000057</v>
          </cell>
          <cell r="N176">
            <v>0</v>
          </cell>
          <cell r="O176">
            <v>0</v>
          </cell>
          <cell r="P176">
            <v>0</v>
          </cell>
          <cell r="Q176">
            <v>0</v>
          </cell>
          <cell r="R176">
            <v>-6674.7076999999117</v>
          </cell>
          <cell r="S176">
            <v>0</v>
          </cell>
          <cell r="T176">
            <v>-367.91000000000349</v>
          </cell>
          <cell r="U176">
            <v>-85.654999999999745</v>
          </cell>
          <cell r="V176">
            <v>-894.32000000000698</v>
          </cell>
          <cell r="W176">
            <v>-483.29000000000815</v>
          </cell>
          <cell r="X176">
            <v>-2985.0299999999115</v>
          </cell>
          <cell r="Y176">
            <v>1545.1029999999446</v>
          </cell>
          <cell r="Z176">
            <v>-3299.6367000000319</v>
          </cell>
          <cell r="AA176">
            <v>0</v>
          </cell>
          <cell r="AB176">
            <v>0</v>
          </cell>
          <cell r="AC176">
            <v>-103.96899999999914</v>
          </cell>
          <cell r="AD176">
            <v>0</v>
          </cell>
          <cell r="AE176">
            <v>3702.507100000279</v>
          </cell>
          <cell r="AF176">
            <v>0</v>
          </cell>
          <cell r="AG176">
            <v>-6.7100000000064028</v>
          </cell>
          <cell r="AH176">
            <v>-186.58160000000044</v>
          </cell>
          <cell r="AI176">
            <v>-25.878300000000309</v>
          </cell>
          <cell r="AJ176">
            <v>-241.6699999999837</v>
          </cell>
          <cell r="AK176">
            <v>0</v>
          </cell>
          <cell r="AL176">
            <v>5549.1800000000512</v>
          </cell>
          <cell r="AM176">
            <v>-1385.8329999999842</v>
          </cell>
          <cell r="AN176">
            <v>0</v>
          </cell>
          <cell r="AO176">
            <v>0</v>
          </cell>
          <cell r="AP176">
            <v>0</v>
          </cell>
          <cell r="AQ176">
            <v>0</v>
          </cell>
          <cell r="AR176">
            <v>1630.6472000000067</v>
          </cell>
          <cell r="AS176">
            <v>0</v>
          </cell>
          <cell r="AT176">
            <v>293.70000000001164</v>
          </cell>
          <cell r="AU176">
            <v>348.20900000000256</v>
          </cell>
          <cell r="AV176">
            <v>0</v>
          </cell>
          <cell r="AW176">
            <v>85.887200000004668</v>
          </cell>
          <cell r="AX176">
            <v>394.37400000001071</v>
          </cell>
          <cell r="AY176">
            <v>1477.4869999999937</v>
          </cell>
          <cell r="AZ176">
            <v>-969.01000000000931</v>
          </cell>
          <cell r="BA176">
            <v>0</v>
          </cell>
          <cell r="BB176">
            <v>0</v>
          </cell>
          <cell r="BC176">
            <v>0</v>
          </cell>
          <cell r="BD176">
            <v>0</v>
          </cell>
          <cell r="BE176">
            <v>-4031.5620000003837</v>
          </cell>
          <cell r="BF176">
            <v>0</v>
          </cell>
          <cell r="BG176">
            <v>-3971.445000000007</v>
          </cell>
          <cell r="BH176">
            <v>0</v>
          </cell>
          <cell r="BI176">
            <v>0</v>
          </cell>
          <cell r="BJ176">
            <v>646.91300000000047</v>
          </cell>
          <cell r="BK176">
            <v>275.51999999998952</v>
          </cell>
          <cell r="BL176">
            <v>1882.0399999999208</v>
          </cell>
          <cell r="BM176">
            <v>-2864.5899999999674</v>
          </cell>
          <cell r="BN176">
            <v>0</v>
          </cell>
          <cell r="BO176">
            <v>0</v>
          </cell>
          <cell r="BP176">
            <v>0</v>
          </cell>
          <cell r="BQ176">
            <v>0</v>
          </cell>
          <cell r="BR176">
            <v>7321.4106000000611</v>
          </cell>
          <cell r="BS176">
            <v>0</v>
          </cell>
          <cell r="BT176">
            <v>79.413000000000466</v>
          </cell>
          <cell r="BU176">
            <v>33.835599999998522</v>
          </cell>
          <cell r="BV176">
            <v>4449.8780000000261</v>
          </cell>
          <cell r="BW176">
            <v>210.55799999998999</v>
          </cell>
          <cell r="BX176">
            <v>778.59899999998743</v>
          </cell>
          <cell r="BY176">
            <v>2275</v>
          </cell>
          <cell r="BZ176">
            <v>-583.0969999999943</v>
          </cell>
          <cell r="CA176">
            <v>122.12900000000081</v>
          </cell>
          <cell r="CB176">
            <v>-44.904999999998836</v>
          </cell>
          <cell r="CC176">
            <v>0</v>
          </cell>
          <cell r="CD176">
            <v>0</v>
          </cell>
          <cell r="CE176">
            <v>12439.33729999885</v>
          </cell>
          <cell r="CF176">
            <v>0</v>
          </cell>
          <cell r="CG176">
            <v>87.019999999989523</v>
          </cell>
          <cell r="CH176">
            <v>0</v>
          </cell>
          <cell r="CI176">
            <v>621.5969999999943</v>
          </cell>
          <cell r="CJ176">
            <v>2091.234999999986</v>
          </cell>
          <cell r="CK176">
            <v>10083.533999999927</v>
          </cell>
          <cell r="CL176">
            <v>-3099.8049999999348</v>
          </cell>
          <cell r="CM176">
            <v>-2698.1036999998614</v>
          </cell>
          <cell r="CN176">
            <v>-486.03999999992084</v>
          </cell>
          <cell r="CO176">
            <v>3217.7399999999907</v>
          </cell>
          <cell r="CP176">
            <v>0</v>
          </cell>
          <cell r="CQ176">
            <v>2622.1599999999744</v>
          </cell>
          <cell r="CR176">
            <v>8821.4474000008777</v>
          </cell>
          <cell r="CS176">
            <v>0</v>
          </cell>
          <cell r="CT176">
            <v>300.04000000003725</v>
          </cell>
          <cell r="CU176">
            <v>0</v>
          </cell>
          <cell r="CV176">
            <v>1322.4094000000186</v>
          </cell>
          <cell r="CW176">
            <v>492.10999999998603</v>
          </cell>
          <cell r="CX176">
            <v>9506.5130000000354</v>
          </cell>
          <cell r="CY176">
            <v>-274.38999999998487</v>
          </cell>
          <cell r="CZ176">
            <v>-3895.4350000000559</v>
          </cell>
          <cell r="DA176">
            <v>1.0299999999988358</v>
          </cell>
          <cell r="DB176">
            <v>665.20000000006985</v>
          </cell>
          <cell r="DC176">
            <v>0</v>
          </cell>
          <cell r="DD176">
            <v>703.97000000003027</v>
          </cell>
          <cell r="DE176">
            <v>-2909.8349999990314</v>
          </cell>
          <cell r="DF176">
            <v>-711.94000000000233</v>
          </cell>
          <cell r="DG176">
            <v>-1900.6500000000233</v>
          </cell>
          <cell r="DH176">
            <v>0</v>
          </cell>
          <cell r="DI176">
            <v>-2.5720000000146683</v>
          </cell>
          <cell r="DJ176">
            <v>2107.8539999999921</v>
          </cell>
          <cell r="DK176">
            <v>752.45299999997951</v>
          </cell>
          <cell r="DL176">
            <v>-2238.7199999999721</v>
          </cell>
          <cell r="DM176">
            <v>-6270</v>
          </cell>
          <cell r="DN176">
            <v>317.37999999997555</v>
          </cell>
          <cell r="DO176">
            <v>667.26000000000931</v>
          </cell>
          <cell r="DP176">
            <v>5304.5</v>
          </cell>
          <cell r="DQ176">
            <v>-935.40000000002328</v>
          </cell>
          <cell r="DR176">
            <v>12066.811999998987</v>
          </cell>
          <cell r="DS176">
            <v>-292.25</v>
          </cell>
          <cell r="DT176">
            <v>3112.75</v>
          </cell>
          <cell r="DU176">
            <v>0</v>
          </cell>
          <cell r="DV176">
            <v>3228.2520000000077</v>
          </cell>
          <cell r="DW176">
            <v>2906.3399999999674</v>
          </cell>
          <cell r="DX176">
            <v>959.15000000002328</v>
          </cell>
          <cell r="DY176">
            <v>1265.3200000000652</v>
          </cell>
          <cell r="DZ176">
            <v>-4854.190000000177</v>
          </cell>
          <cell r="EA176">
            <v>-330</v>
          </cell>
          <cell r="EB176">
            <v>729.3399999999674</v>
          </cell>
          <cell r="EC176">
            <v>1402.7999999999302</v>
          </cell>
          <cell r="ED176">
            <v>3939.2999999999884</v>
          </cell>
        </row>
        <row r="177">
          <cell r="F177">
            <v>-3731.9400000000023</v>
          </cell>
          <cell r="G177">
            <v>-5611</v>
          </cell>
          <cell r="H177">
            <v>-6794.5</v>
          </cell>
          <cell r="I177">
            <v>-5257.5</v>
          </cell>
          <cell r="J177">
            <v>-2481.7000000000698</v>
          </cell>
          <cell r="K177">
            <v>-207.29999999998836</v>
          </cell>
          <cell r="L177">
            <v>0</v>
          </cell>
          <cell r="M177">
            <v>-303.27599999999984</v>
          </cell>
          <cell r="N177">
            <v>-500.1299999999901</v>
          </cell>
          <cell r="O177">
            <v>-3930.4599999999627</v>
          </cell>
          <cell r="P177">
            <v>-1615.9199999999837</v>
          </cell>
          <cell r="Q177">
            <v>-2762.2199999999721</v>
          </cell>
          <cell r="R177">
            <v>-17402.836999999359</v>
          </cell>
          <cell r="S177">
            <v>-1204</v>
          </cell>
          <cell r="T177">
            <v>-184.33599999999933</v>
          </cell>
          <cell r="U177">
            <v>-1891.8399999999965</v>
          </cell>
          <cell r="V177">
            <v>-9655</v>
          </cell>
          <cell r="W177">
            <v>-803.89999999990687</v>
          </cell>
          <cell r="X177">
            <v>-1101.2999999998137</v>
          </cell>
          <cell r="Y177">
            <v>-501.59200000000055</v>
          </cell>
          <cell r="Z177">
            <v>-306.5679999999993</v>
          </cell>
          <cell r="AA177">
            <v>-26.870999999999185</v>
          </cell>
          <cell r="AB177">
            <v>-1153.3799999999756</v>
          </cell>
          <cell r="AC177">
            <v>-125.58599999999933</v>
          </cell>
          <cell r="AD177">
            <v>-448.46400000000722</v>
          </cell>
          <cell r="AE177">
            <v>-11882.018300000578</v>
          </cell>
          <cell r="AF177">
            <v>-75.449000000000069</v>
          </cell>
          <cell r="AG177">
            <v>-801.47999999999593</v>
          </cell>
          <cell r="AH177">
            <v>-865.77999999999884</v>
          </cell>
          <cell r="AI177">
            <v>-590.80999999999767</v>
          </cell>
          <cell r="AJ177">
            <v>-1432.3600000001024</v>
          </cell>
          <cell r="AK177">
            <v>-2542.9600000000792</v>
          </cell>
          <cell r="AL177">
            <v>-287.83129999999983</v>
          </cell>
          <cell r="AM177">
            <v>0</v>
          </cell>
          <cell r="AN177">
            <v>-373.29999999981374</v>
          </cell>
          <cell r="AO177">
            <v>-2542.3100000000559</v>
          </cell>
          <cell r="AP177">
            <v>0.36200000000098953</v>
          </cell>
          <cell r="AQ177">
            <v>-2370.0999999999767</v>
          </cell>
          <cell r="AR177">
            <v>27006.000400000252</v>
          </cell>
          <cell r="AS177">
            <v>-1527.5449999999983</v>
          </cell>
          <cell r="AT177">
            <v>658.43199999999706</v>
          </cell>
          <cell r="AU177">
            <v>1628.1350000000093</v>
          </cell>
          <cell r="AV177">
            <v>406.73700000000099</v>
          </cell>
          <cell r="AW177">
            <v>1653.7199999999866</v>
          </cell>
          <cell r="AX177">
            <v>2122.7999999999884</v>
          </cell>
          <cell r="AY177">
            <v>11.361400000000003</v>
          </cell>
          <cell r="AZ177">
            <v>0</v>
          </cell>
          <cell r="BA177">
            <v>1527.4500000000116</v>
          </cell>
          <cell r="BB177">
            <v>2329.8699999999953</v>
          </cell>
          <cell r="BC177">
            <v>6245.1399999999994</v>
          </cell>
          <cell r="BD177">
            <v>11949.90000000014</v>
          </cell>
          <cell r="BE177">
            <v>-14360.679900000338</v>
          </cell>
          <cell r="BF177">
            <v>1654.6100000000006</v>
          </cell>
          <cell r="BG177">
            <v>-9526.5500000000029</v>
          </cell>
          <cell r="BH177">
            <v>1285.5699999999997</v>
          </cell>
          <cell r="BI177">
            <v>354.56810000000019</v>
          </cell>
          <cell r="BJ177">
            <v>334.5099999999984</v>
          </cell>
          <cell r="BK177">
            <v>782.25</v>
          </cell>
          <cell r="BL177">
            <v>-474.80999999999767</v>
          </cell>
          <cell r="BM177">
            <v>-2030.4499999999971</v>
          </cell>
          <cell r="BN177">
            <v>300.07200000000012</v>
          </cell>
          <cell r="BO177">
            <v>2190.1300000000047</v>
          </cell>
          <cell r="BP177">
            <v>-16779.53</v>
          </cell>
          <cell r="BQ177">
            <v>7548.9499999999534</v>
          </cell>
          <cell r="BR177">
            <v>60953.833500000183</v>
          </cell>
          <cell r="BS177">
            <v>44172.75</v>
          </cell>
          <cell r="BT177">
            <v>-12080.38499999998</v>
          </cell>
          <cell r="BU177">
            <v>1588.4900000000052</v>
          </cell>
          <cell r="BV177">
            <v>103.57099999999991</v>
          </cell>
          <cell r="BW177">
            <v>229.35800000000017</v>
          </cell>
          <cell r="BX177">
            <v>0</v>
          </cell>
          <cell r="BY177">
            <v>425.24000000004889</v>
          </cell>
          <cell r="BZ177">
            <v>-229.05049999999983</v>
          </cell>
          <cell r="CA177">
            <v>159.30999999999767</v>
          </cell>
          <cell r="CB177">
            <v>5986.5399999999208</v>
          </cell>
          <cell r="CC177">
            <v>9319.609999999986</v>
          </cell>
          <cell r="CD177">
            <v>11278.399999999907</v>
          </cell>
          <cell r="CE177">
            <v>28531.246000000276</v>
          </cell>
          <cell r="CF177">
            <v>2117.7400000000489</v>
          </cell>
          <cell r="CG177">
            <v>913.25</v>
          </cell>
          <cell r="CH177">
            <v>2055.4100000000035</v>
          </cell>
          <cell r="CI177">
            <v>0</v>
          </cell>
          <cell r="CJ177">
            <v>580.23999999999069</v>
          </cell>
          <cell r="CK177">
            <v>9050.4000000000233</v>
          </cell>
          <cell r="CL177">
            <v>-4638.5</v>
          </cell>
          <cell r="CM177">
            <v>0</v>
          </cell>
          <cell r="CN177">
            <v>58.440000000002328</v>
          </cell>
          <cell r="CO177">
            <v>2958.5</v>
          </cell>
          <cell r="CP177">
            <v>1771.9660000000003</v>
          </cell>
          <cell r="CQ177">
            <v>13663.800000000047</v>
          </cell>
          <cell r="CR177">
            <v>32051.828499999829</v>
          </cell>
          <cell r="CS177">
            <v>1416.0999999999767</v>
          </cell>
          <cell r="CT177">
            <v>2460.2900000000081</v>
          </cell>
          <cell r="CU177">
            <v>4679.4199999999837</v>
          </cell>
          <cell r="CV177">
            <v>2489.1499999999942</v>
          </cell>
          <cell r="CW177">
            <v>802.28000000002794</v>
          </cell>
          <cell r="CX177">
            <v>6596.8099999999977</v>
          </cell>
          <cell r="CY177">
            <v>-6628.6999999999534</v>
          </cell>
          <cell r="CZ177">
            <v>36.548500000000104</v>
          </cell>
          <cell r="DA177">
            <v>-160.63000000000466</v>
          </cell>
          <cell r="DB177">
            <v>3842.3399999999674</v>
          </cell>
          <cell r="DC177">
            <v>1049.6200000000244</v>
          </cell>
          <cell r="DD177">
            <v>15468.600000000093</v>
          </cell>
          <cell r="DE177">
            <v>18856.985000000335</v>
          </cell>
          <cell r="DF177">
            <v>2610.0100000000093</v>
          </cell>
          <cell r="DG177">
            <v>11939.735000000001</v>
          </cell>
          <cell r="DH177">
            <v>-14604.25</v>
          </cell>
          <cell r="DI177">
            <v>2828.75</v>
          </cell>
          <cell r="DJ177">
            <v>505.5</v>
          </cell>
          <cell r="DK177">
            <v>-1705.7200000000012</v>
          </cell>
          <cell r="DL177">
            <v>-1950</v>
          </cell>
          <cell r="DM177">
            <v>0</v>
          </cell>
          <cell r="DN177">
            <v>299.96000000002095</v>
          </cell>
          <cell r="DO177">
            <v>5095.8499999999767</v>
          </cell>
          <cell r="DP177">
            <v>8422.5</v>
          </cell>
          <cell r="DQ177">
            <v>5414.6500000000233</v>
          </cell>
          <cell r="DR177">
            <v>46877.864999999292</v>
          </cell>
          <cell r="DS177">
            <v>5192.4500000000116</v>
          </cell>
          <cell r="DT177">
            <v>1724.25</v>
          </cell>
          <cell r="DU177">
            <v>8384.1900000000023</v>
          </cell>
          <cell r="DV177">
            <v>3288.1900000000023</v>
          </cell>
          <cell r="DW177">
            <v>3454.5</v>
          </cell>
          <cell r="DX177">
            <v>2432.6000000000349</v>
          </cell>
          <cell r="DY177">
            <v>780.60000000009313</v>
          </cell>
          <cell r="DZ177">
            <v>0</v>
          </cell>
          <cell r="EA177">
            <v>3197.3699999999953</v>
          </cell>
          <cell r="EB177">
            <v>3332.4600000000792</v>
          </cell>
          <cell r="EC177">
            <v>4230.4949999999953</v>
          </cell>
          <cell r="ED177">
            <v>10860.760000000009</v>
          </cell>
        </row>
        <row r="178">
          <cell r="F178">
            <v>-6100.5</v>
          </cell>
          <cell r="G178">
            <v>-19638</v>
          </cell>
          <cell r="H178">
            <v>-23012</v>
          </cell>
          <cell r="I178">
            <v>-13129</v>
          </cell>
          <cell r="J178">
            <v>-25797</v>
          </cell>
          <cell r="K178">
            <v>-20912</v>
          </cell>
          <cell r="L178">
            <v>-30179.5</v>
          </cell>
          <cell r="M178">
            <v>-33452</v>
          </cell>
          <cell r="N178">
            <v>-10096.09999999986</v>
          </cell>
          <cell r="O178">
            <v>-2985.5</v>
          </cell>
          <cell r="P178">
            <v>-2013.5</v>
          </cell>
          <cell r="Q178">
            <v>-1142.5</v>
          </cell>
          <cell r="R178">
            <v>-85839.769999995828</v>
          </cell>
          <cell r="S178">
            <v>-1857.4000000001397</v>
          </cell>
          <cell r="T178">
            <v>0</v>
          </cell>
          <cell r="U178">
            <v>-328.31999999994878</v>
          </cell>
          <cell r="V178">
            <v>-2748.8000000000466</v>
          </cell>
          <cell r="W178">
            <v>-31315</v>
          </cell>
          <cell r="X178">
            <v>-14866</v>
          </cell>
          <cell r="Y178">
            <v>710.5</v>
          </cell>
          <cell r="Z178">
            <v>-29944</v>
          </cell>
          <cell r="AA178">
            <v>-10788.600000000093</v>
          </cell>
          <cell r="AB178">
            <v>-3250.5</v>
          </cell>
          <cell r="AC178">
            <v>-154.59999999997672</v>
          </cell>
          <cell r="AD178">
            <v>8702.9499999999534</v>
          </cell>
          <cell r="AE178">
            <v>-28513.759999997914</v>
          </cell>
          <cell r="AF178">
            <v>0</v>
          </cell>
          <cell r="AG178">
            <v>-112.63999999989755</v>
          </cell>
          <cell r="AH178">
            <v>-22.700000000011642</v>
          </cell>
          <cell r="AI178">
            <v>-1047.7999999999302</v>
          </cell>
          <cell r="AJ178">
            <v>-8783.5</v>
          </cell>
          <cell r="AK178">
            <v>-15922.5</v>
          </cell>
          <cell r="AL178">
            <v>705</v>
          </cell>
          <cell r="AM178">
            <v>-30732.5</v>
          </cell>
          <cell r="AN178">
            <v>-6046.5</v>
          </cell>
          <cell r="AO178">
            <v>-2321.3999999999069</v>
          </cell>
          <cell r="AP178">
            <v>-153.82000000000698</v>
          </cell>
          <cell r="AQ178">
            <v>35924.599999999627</v>
          </cell>
          <cell r="AR178">
            <v>78506.910000003874</v>
          </cell>
          <cell r="AS178">
            <v>6187.6000000000931</v>
          </cell>
          <cell r="AT178">
            <v>4635.6599999999744</v>
          </cell>
          <cell r="AU178">
            <v>9644.7000000000116</v>
          </cell>
          <cell r="AV178">
            <v>10929.800000000047</v>
          </cell>
          <cell r="AW178">
            <v>14222.200000000186</v>
          </cell>
          <cell r="AX178">
            <v>10352</v>
          </cell>
          <cell r="AY178">
            <v>2891</v>
          </cell>
          <cell r="AZ178">
            <v>-5993.5</v>
          </cell>
          <cell r="BA178">
            <v>2199</v>
          </cell>
          <cell r="BB178">
            <v>12365.600000000093</v>
          </cell>
          <cell r="BC178">
            <v>-35.75</v>
          </cell>
          <cell r="BD178">
            <v>11108.599999999627</v>
          </cell>
          <cell r="BE178">
            <v>61242.459999993443</v>
          </cell>
          <cell r="BF178">
            <v>9031.7999999998137</v>
          </cell>
          <cell r="BG178">
            <v>-6968.1399999998976</v>
          </cell>
          <cell r="BH178">
            <v>8800.6299999999756</v>
          </cell>
          <cell r="BI178">
            <v>14815.29999999993</v>
          </cell>
          <cell r="BJ178">
            <v>13745.299999999814</v>
          </cell>
          <cell r="BK178">
            <v>8459</v>
          </cell>
          <cell r="BL178">
            <v>24.599999999976717</v>
          </cell>
          <cell r="BM178">
            <v>-2230.2999999998137</v>
          </cell>
          <cell r="BN178">
            <v>4774.3100000000559</v>
          </cell>
          <cell r="BO178">
            <v>11396.199999999953</v>
          </cell>
          <cell r="BP178">
            <v>-6407.2399999999907</v>
          </cell>
          <cell r="BQ178">
            <v>5801</v>
          </cell>
          <cell r="BR178">
            <v>143130.55000000075</v>
          </cell>
          <cell r="BS178">
            <v>24069.700000000186</v>
          </cell>
          <cell r="BT178">
            <v>48274.29999999993</v>
          </cell>
          <cell r="BU178">
            <v>7339.5499999999884</v>
          </cell>
          <cell r="BV178">
            <v>9395.8499999999767</v>
          </cell>
          <cell r="BW178">
            <v>10165</v>
          </cell>
          <cell r="BX178">
            <v>5722.5</v>
          </cell>
          <cell r="BY178">
            <v>-1162.1999999999534</v>
          </cell>
          <cell r="BZ178">
            <v>-189</v>
          </cell>
          <cell r="CA178">
            <v>10070.899999999907</v>
          </cell>
          <cell r="CB178">
            <v>17653.200000000186</v>
          </cell>
          <cell r="CC178">
            <v>994.10000000009313</v>
          </cell>
          <cell r="CD178">
            <v>10796.650000000023</v>
          </cell>
          <cell r="CE178">
            <v>95395.270000010729</v>
          </cell>
          <cell r="CF178">
            <v>2395.7000000001863</v>
          </cell>
          <cell r="CG178">
            <v>6659.9000000001397</v>
          </cell>
          <cell r="CH178">
            <v>16016</v>
          </cell>
          <cell r="CI178">
            <v>6425.6899999999441</v>
          </cell>
          <cell r="CJ178">
            <v>16755.5</v>
          </cell>
          <cell r="CK178">
            <v>13702.5</v>
          </cell>
          <cell r="CL178">
            <v>2814.1399999998976</v>
          </cell>
          <cell r="CM178">
            <v>-6788.4000000003725</v>
          </cell>
          <cell r="CN178">
            <v>11187.800000000047</v>
          </cell>
          <cell r="CO178">
            <v>14979.600000000093</v>
          </cell>
          <cell r="CP178">
            <v>-870.70000000006985</v>
          </cell>
          <cell r="CQ178">
            <v>12117.539999999921</v>
          </cell>
          <cell r="CR178">
            <v>159726.86999999732</v>
          </cell>
          <cell r="CS178">
            <v>17186.5</v>
          </cell>
          <cell r="CT178">
            <v>-22045.300000000047</v>
          </cell>
          <cell r="CU178">
            <v>18001.310000000056</v>
          </cell>
          <cell r="CV178">
            <v>11798.399999999907</v>
          </cell>
          <cell r="CW178">
            <v>18823.5</v>
          </cell>
          <cell r="CX178">
            <v>81895.5</v>
          </cell>
          <cell r="CY178">
            <v>1065.9600000000792</v>
          </cell>
          <cell r="CZ178">
            <v>-10741</v>
          </cell>
          <cell r="DA178">
            <v>7197.8999999999069</v>
          </cell>
          <cell r="DB178">
            <v>18643.899999999907</v>
          </cell>
          <cell r="DC178">
            <v>8619.3999999999069</v>
          </cell>
          <cell r="DD178">
            <v>9280.8000000000466</v>
          </cell>
          <cell r="DE178">
            <v>67159.970000006258</v>
          </cell>
          <cell r="DF178">
            <v>18982</v>
          </cell>
          <cell r="DG178">
            <v>6160</v>
          </cell>
          <cell r="DH178">
            <v>-20966.160000000033</v>
          </cell>
          <cell r="DI178">
            <v>11357.5</v>
          </cell>
          <cell r="DJ178">
            <v>20400.5</v>
          </cell>
          <cell r="DK178">
            <v>7022</v>
          </cell>
          <cell r="DL178">
            <v>3546.8499999999767</v>
          </cell>
          <cell r="DM178">
            <v>-6101.5</v>
          </cell>
          <cell r="DN178">
            <v>6904.1000000000931</v>
          </cell>
          <cell r="DO178">
            <v>12944.600000000093</v>
          </cell>
          <cell r="DP178">
            <v>2517.7000000000698</v>
          </cell>
          <cell r="DQ178">
            <v>4392.3800000000047</v>
          </cell>
          <cell r="DR178">
            <v>149366.6950000003</v>
          </cell>
          <cell r="DS178">
            <v>9252.6999999999534</v>
          </cell>
          <cell r="DT178">
            <v>8866.1599999999744</v>
          </cell>
          <cell r="DU178">
            <v>13073.860000000102</v>
          </cell>
          <cell r="DV178">
            <v>38917.299999999814</v>
          </cell>
          <cell r="DW178">
            <v>31064</v>
          </cell>
          <cell r="DX178">
            <v>20308.5</v>
          </cell>
          <cell r="DY178">
            <v>5566</v>
          </cell>
          <cell r="DZ178">
            <v>-5428</v>
          </cell>
          <cell r="EA178">
            <v>6559.1000000000931</v>
          </cell>
          <cell r="EB178">
            <v>16297.800000000047</v>
          </cell>
          <cell r="EC178">
            <v>4092.6500000000233</v>
          </cell>
          <cell r="ED178">
            <v>796.625</v>
          </cell>
        </row>
        <row r="179">
          <cell r="F179">
            <v>-4733.2479799999855</v>
          </cell>
          <cell r="G179">
            <v>-515.5</v>
          </cell>
          <cell r="H179">
            <v>-4210.1999999999534</v>
          </cell>
          <cell r="I179">
            <v>-2503.0991500001401</v>
          </cell>
          <cell r="J179">
            <v>-866.5</v>
          </cell>
          <cell r="K179">
            <v>-405.13000000000466</v>
          </cell>
          <cell r="L179">
            <v>-278.31489999999758</v>
          </cell>
          <cell r="M179">
            <v>0</v>
          </cell>
          <cell r="N179">
            <v>-321.54999999998836</v>
          </cell>
          <cell r="O179">
            <v>-1234.8000000000029</v>
          </cell>
          <cell r="P179">
            <v>-3567.8000000000466</v>
          </cell>
          <cell r="Q179">
            <v>-3828.1999999999534</v>
          </cell>
          <cell r="R179">
            <v>-22616.39900000114</v>
          </cell>
          <cell r="S179">
            <v>-4286.5</v>
          </cell>
          <cell r="T179">
            <v>-1600.140000000014</v>
          </cell>
          <cell r="U179">
            <v>-3240.9599999999919</v>
          </cell>
          <cell r="V179">
            <v>-6022.2999999998137</v>
          </cell>
          <cell r="W179">
            <v>-961.62000000011176</v>
          </cell>
          <cell r="X179">
            <v>-2026.9000000000233</v>
          </cell>
          <cell r="Y179">
            <v>-472.37899999998626</v>
          </cell>
          <cell r="Z179">
            <v>0</v>
          </cell>
          <cell r="AA179">
            <v>-422.8799999999901</v>
          </cell>
          <cell r="AB179">
            <v>-33.220000000001164</v>
          </cell>
          <cell r="AC179">
            <v>-824.95999999999185</v>
          </cell>
          <cell r="AD179">
            <v>-2724.5399999999208</v>
          </cell>
          <cell r="AE179">
            <v>-13599.143000000156</v>
          </cell>
          <cell r="AF179">
            <v>-3294.9599999999919</v>
          </cell>
          <cell r="AG179">
            <v>-1084.3299999999872</v>
          </cell>
          <cell r="AH179">
            <v>-1531.0199999999895</v>
          </cell>
          <cell r="AI179">
            <v>-850.09000000002561</v>
          </cell>
          <cell r="AJ179">
            <v>-1267.4600000000792</v>
          </cell>
          <cell r="AK179">
            <v>-323.18999999994412</v>
          </cell>
          <cell r="AL179">
            <v>-176.95799999999872</v>
          </cell>
          <cell r="AM179">
            <v>0</v>
          </cell>
          <cell r="AN179">
            <v>-715.5</v>
          </cell>
          <cell r="AO179">
            <v>-404.61499999999069</v>
          </cell>
          <cell r="AP179">
            <v>-547.22000000000116</v>
          </cell>
          <cell r="AQ179">
            <v>-3403.8000000000466</v>
          </cell>
          <cell r="AR179">
            <v>19367.794999999925</v>
          </cell>
          <cell r="AS179">
            <v>-8358.4399999999441</v>
          </cell>
          <cell r="AT179">
            <v>2426.3150000000023</v>
          </cell>
          <cell r="AU179">
            <v>3501.6349999999948</v>
          </cell>
          <cell r="AV179">
            <v>1857.5049999999901</v>
          </cell>
          <cell r="AW179">
            <v>5578.2200000000303</v>
          </cell>
          <cell r="AX179">
            <v>3087.2800000000279</v>
          </cell>
          <cell r="AY179">
            <v>0</v>
          </cell>
          <cell r="AZ179">
            <v>0</v>
          </cell>
          <cell r="BA179">
            <v>3547.2699999999604</v>
          </cell>
          <cell r="BB179">
            <v>1435.9100000000035</v>
          </cell>
          <cell r="BC179">
            <v>1648.1999999999825</v>
          </cell>
          <cell r="BD179">
            <v>4643.9000000000233</v>
          </cell>
          <cell r="BE179">
            <v>4059.9180000000633</v>
          </cell>
          <cell r="BF179">
            <v>-353.80000000001746</v>
          </cell>
          <cell r="BG179">
            <v>2198.6600000000035</v>
          </cell>
          <cell r="BH179">
            <v>239.92199999999866</v>
          </cell>
          <cell r="BI179">
            <v>1073.2700000000041</v>
          </cell>
          <cell r="BJ179">
            <v>3129.5999999999767</v>
          </cell>
          <cell r="BK179">
            <v>3749.2199999999721</v>
          </cell>
          <cell r="BL179">
            <v>856.55600000001141</v>
          </cell>
          <cell r="BM179">
            <v>0</v>
          </cell>
          <cell r="BN179">
            <v>776.25</v>
          </cell>
          <cell r="BO179">
            <v>938.72000000000116</v>
          </cell>
          <cell r="BP179">
            <v>4460.2700000000186</v>
          </cell>
          <cell r="BQ179">
            <v>-13008.75</v>
          </cell>
          <cell r="BR179">
            <v>10539.889750000089</v>
          </cell>
          <cell r="BS179">
            <v>-4149.6900000000023</v>
          </cell>
          <cell r="BT179">
            <v>6003.5463299999828</v>
          </cell>
          <cell r="BU179">
            <v>1513.6209999999992</v>
          </cell>
          <cell r="BV179">
            <v>256.68599999999969</v>
          </cell>
          <cell r="BW179">
            <v>1584.8914199999999</v>
          </cell>
          <cell r="BX179">
            <v>1328.4249999999884</v>
          </cell>
          <cell r="BY179">
            <v>-657.57000000000698</v>
          </cell>
          <cell r="BZ179">
            <v>0</v>
          </cell>
          <cell r="CA179">
            <v>121.93000000000029</v>
          </cell>
          <cell r="CB179">
            <v>1836.359999999986</v>
          </cell>
          <cell r="CC179">
            <v>1213.0899999999965</v>
          </cell>
          <cell r="CD179">
            <v>1488.5999999999767</v>
          </cell>
          <cell r="CE179">
            <v>-6187.8725000005215</v>
          </cell>
          <cell r="CF179">
            <v>1401.8099999999977</v>
          </cell>
          <cell r="CG179">
            <v>1100.859999999986</v>
          </cell>
          <cell r="CH179">
            <v>1680.8699999999953</v>
          </cell>
          <cell r="CI179">
            <v>42.942999999999302</v>
          </cell>
          <cell r="CJ179">
            <v>110</v>
          </cell>
          <cell r="CK179">
            <v>6184.609999999986</v>
          </cell>
          <cell r="CL179">
            <v>-644.9199999999837</v>
          </cell>
          <cell r="CM179">
            <v>0</v>
          </cell>
          <cell r="CN179">
            <v>641.15200000000186</v>
          </cell>
          <cell r="CO179">
            <v>2853.820000000007</v>
          </cell>
          <cell r="CP179">
            <v>-26245.979999999981</v>
          </cell>
          <cell r="CQ179">
            <v>6686.9625000001397</v>
          </cell>
          <cell r="CR179">
            <v>33882.241939999163</v>
          </cell>
          <cell r="CS179">
            <v>-855</v>
          </cell>
          <cell r="CT179">
            <v>-5794.7380600000033</v>
          </cell>
          <cell r="CU179">
            <v>2125.6600000000326</v>
          </cell>
          <cell r="CV179">
            <v>2420.8300000000163</v>
          </cell>
          <cell r="CW179">
            <v>-1032.0999999999767</v>
          </cell>
          <cell r="CX179">
            <v>26043.150000000023</v>
          </cell>
          <cell r="CY179">
            <v>2069.8999999999069</v>
          </cell>
          <cell r="CZ179">
            <v>0</v>
          </cell>
          <cell r="DA179">
            <v>1314.4500000000116</v>
          </cell>
          <cell r="DB179">
            <v>1103.0300000000279</v>
          </cell>
          <cell r="DC179">
            <v>2090.7600000000093</v>
          </cell>
          <cell r="DD179">
            <v>4396.2999999998137</v>
          </cell>
          <cell r="DE179">
            <v>28563.229700000025</v>
          </cell>
          <cell r="DF179">
            <v>-2639.6999999999534</v>
          </cell>
          <cell r="DG179">
            <v>29888.259999999951</v>
          </cell>
          <cell r="DH179">
            <v>-39652.420000000013</v>
          </cell>
          <cell r="DI179">
            <v>1807.4000000000233</v>
          </cell>
          <cell r="DJ179">
            <v>873.19999999995343</v>
          </cell>
          <cell r="DK179">
            <v>-2449</v>
          </cell>
          <cell r="DL179">
            <v>-1594.1000000000931</v>
          </cell>
          <cell r="DM179">
            <v>0</v>
          </cell>
          <cell r="DN179">
            <v>2473.8899999999849</v>
          </cell>
          <cell r="DO179">
            <v>2786.9799999999814</v>
          </cell>
          <cell r="DP179">
            <v>31016.5</v>
          </cell>
          <cell r="DQ179">
            <v>6052.219700000016</v>
          </cell>
          <cell r="DR179">
            <v>62615.134999999776</v>
          </cell>
          <cell r="DS179">
            <v>6624.6999999999534</v>
          </cell>
          <cell r="DT179">
            <v>3628.8099999999977</v>
          </cell>
          <cell r="DU179">
            <v>7287.1599999999744</v>
          </cell>
          <cell r="DV179">
            <v>13157.739999999991</v>
          </cell>
          <cell r="DW179">
            <v>6399.4179000000004</v>
          </cell>
          <cell r="DX179">
            <v>2121.0999999999767</v>
          </cell>
          <cell r="DY179">
            <v>1572.1679999999469</v>
          </cell>
          <cell r="DZ179">
            <v>-231.37249999999767</v>
          </cell>
          <cell r="EA179">
            <v>2656.5800000000163</v>
          </cell>
          <cell r="EB179">
            <v>4117.5315999999875</v>
          </cell>
          <cell r="EC179">
            <v>7544.25</v>
          </cell>
          <cell r="ED179">
            <v>7737.0500000000466</v>
          </cell>
        </row>
        <row r="180">
          <cell r="F180">
            <v>-1188.9549999999872</v>
          </cell>
          <cell r="G180">
            <v>-824.16000000000349</v>
          </cell>
          <cell r="H180">
            <v>-807.89499999998952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-146.52199999999903</v>
          </cell>
          <cell r="BF180">
            <v>0</v>
          </cell>
          <cell r="BG180">
            <v>0</v>
          </cell>
          <cell r="BH180">
            <v>0</v>
          </cell>
          <cell r="BI180">
            <v>0</v>
          </cell>
          <cell r="BJ180">
            <v>0</v>
          </cell>
          <cell r="BK180">
            <v>0</v>
          </cell>
          <cell r="BL180">
            <v>0</v>
          </cell>
          <cell r="BM180">
            <v>0</v>
          </cell>
          <cell r="BN180">
            <v>0</v>
          </cell>
          <cell r="BO180">
            <v>0</v>
          </cell>
          <cell r="BP180">
            <v>-29.104000000000042</v>
          </cell>
          <cell r="BQ180">
            <v>-117.41799999999967</v>
          </cell>
          <cell r="BR180">
            <v>416.53479999999399</v>
          </cell>
          <cell r="BS180">
            <v>274.85820000000058</v>
          </cell>
          <cell r="BT180">
            <v>0</v>
          </cell>
          <cell r="BU180">
            <v>0</v>
          </cell>
          <cell r="BV180">
            <v>0</v>
          </cell>
          <cell r="BW180">
            <v>0</v>
          </cell>
          <cell r="BX180">
            <v>39.226599999999962</v>
          </cell>
          <cell r="BY180">
            <v>190.65699999999924</v>
          </cell>
          <cell r="BZ180">
            <v>0.90299999999842839</v>
          </cell>
          <cell r="CA180">
            <v>0</v>
          </cell>
          <cell r="CB180">
            <v>0</v>
          </cell>
          <cell r="CC180">
            <v>0</v>
          </cell>
          <cell r="CD180">
            <v>-89.110000000000582</v>
          </cell>
          <cell r="CE180">
            <v>-508.05749999999534</v>
          </cell>
          <cell r="CF180">
            <v>-99.858499999999367</v>
          </cell>
          <cell r="CG180">
            <v>-118.33199999999988</v>
          </cell>
          <cell r="CH180">
            <v>0</v>
          </cell>
          <cell r="CI180">
            <v>0</v>
          </cell>
          <cell r="CJ180">
            <v>0</v>
          </cell>
          <cell r="CK180">
            <v>0</v>
          </cell>
          <cell r="CL180">
            <v>-130.92199999999866</v>
          </cell>
          <cell r="CM180">
            <v>127.64800000000105</v>
          </cell>
          <cell r="CN180">
            <v>-433.84700000000157</v>
          </cell>
          <cell r="CO180">
            <v>147.253999999999</v>
          </cell>
          <cell r="CP180">
            <v>0</v>
          </cell>
          <cell r="CQ180">
            <v>0</v>
          </cell>
          <cell r="CR180">
            <v>-581.32620000003953</v>
          </cell>
          <cell r="CS180">
            <v>183.47800000000279</v>
          </cell>
          <cell r="CT180">
            <v>0</v>
          </cell>
          <cell r="CU180">
            <v>-106.64190000000008</v>
          </cell>
          <cell r="CV180">
            <v>-174.90280000000007</v>
          </cell>
          <cell r="CW180">
            <v>164.48699999999917</v>
          </cell>
          <cell r="CX180">
            <v>0</v>
          </cell>
          <cell r="CY180">
            <v>-353.19700000000012</v>
          </cell>
          <cell r="CZ180">
            <v>-665.14800000000105</v>
          </cell>
          <cell r="DA180">
            <v>246.3169999999991</v>
          </cell>
          <cell r="DB180">
            <v>166.95249999999942</v>
          </cell>
          <cell r="DC180">
            <v>0</v>
          </cell>
          <cell r="DD180">
            <v>-42.671000000002095</v>
          </cell>
          <cell r="DE180">
            <v>-265.77739999993355</v>
          </cell>
          <cell r="DF180">
            <v>4.1859999999978754</v>
          </cell>
          <cell r="DG180">
            <v>301.81640000000016</v>
          </cell>
          <cell r="DH180">
            <v>-502.67000000000007</v>
          </cell>
          <cell r="DI180">
            <v>0</v>
          </cell>
          <cell r="DJ180">
            <v>274.02300000000014</v>
          </cell>
          <cell r="DK180">
            <v>0</v>
          </cell>
          <cell r="DL180">
            <v>-573.85399999999936</v>
          </cell>
          <cell r="DM180">
            <v>-69.609999999993306</v>
          </cell>
          <cell r="DN180">
            <v>-273.66799999999967</v>
          </cell>
          <cell r="DO180">
            <v>198.25900000000001</v>
          </cell>
          <cell r="DP180">
            <v>274.24420000000009</v>
          </cell>
          <cell r="DQ180">
            <v>101.49599999999919</v>
          </cell>
          <cell r="DR180">
            <v>327.31110000002082</v>
          </cell>
          <cell r="DS180">
            <v>180.8799999999992</v>
          </cell>
          <cell r="DT180">
            <v>0</v>
          </cell>
          <cell r="DU180">
            <v>0</v>
          </cell>
          <cell r="DV180">
            <v>0</v>
          </cell>
          <cell r="DW180">
            <v>-1.0889999999999418</v>
          </cell>
          <cell r="DX180">
            <v>0</v>
          </cell>
          <cell r="DY180">
            <v>0</v>
          </cell>
          <cell r="DZ180">
            <v>0</v>
          </cell>
          <cell r="EA180">
            <v>53.042999999999665</v>
          </cell>
          <cell r="EB180">
            <v>-76.541000000001077</v>
          </cell>
          <cell r="EC180">
            <v>171.0181</v>
          </cell>
          <cell r="ED180">
            <v>0</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row>
        <row r="185">
          <cell r="F185">
            <v>-15754.642980000004</v>
          </cell>
          <cell r="G185">
            <v>-27735.258000001311</v>
          </cell>
          <cell r="H185">
            <v>-36346.264999998733</v>
          </cell>
          <cell r="I185">
            <v>-23648.989150000736</v>
          </cell>
          <cell r="J185">
            <v>-29147.679999999702</v>
          </cell>
          <cell r="K185">
            <v>-22338.010000001639</v>
          </cell>
          <cell r="L185">
            <v>-32022.862899999134</v>
          </cell>
          <cell r="M185">
            <v>-35209.553999999538</v>
          </cell>
          <cell r="N185">
            <v>-10917.779999999795</v>
          </cell>
          <cell r="O185">
            <v>-8150.7599999997765</v>
          </cell>
          <cell r="P185">
            <v>-7197.2200000002049</v>
          </cell>
          <cell r="Q185">
            <v>-7732.9199999999255</v>
          </cell>
          <cell r="R185">
            <v>-132533.71369999647</v>
          </cell>
          <cell r="S185">
            <v>-7347.9000000003725</v>
          </cell>
          <cell r="T185">
            <v>-2152.3859999999404</v>
          </cell>
          <cell r="U185">
            <v>-5546.7749999999069</v>
          </cell>
          <cell r="V185">
            <v>-19320.419999998994</v>
          </cell>
          <cell r="W185">
            <v>-33563.809999998659</v>
          </cell>
          <cell r="X185">
            <v>-20979.229999998584</v>
          </cell>
          <cell r="Y185">
            <v>1281.6320000002161</v>
          </cell>
          <cell r="Z185">
            <v>-33550.204699999653</v>
          </cell>
          <cell r="AA185">
            <v>-11238.351000000024</v>
          </cell>
          <cell r="AB185">
            <v>-4437.0999999998603</v>
          </cell>
          <cell r="AC185">
            <v>-1209.1149999999907</v>
          </cell>
          <cell r="AD185">
            <v>5529.9459999999963</v>
          </cell>
          <cell r="AE185">
            <v>-50292.414200007915</v>
          </cell>
          <cell r="AF185">
            <v>-3370.4089999999851</v>
          </cell>
          <cell r="AG185">
            <v>-2005.1599999999162</v>
          </cell>
          <cell r="AH185">
            <v>-2606.0815999999177</v>
          </cell>
          <cell r="AI185">
            <v>-2514.5782999999356</v>
          </cell>
          <cell r="AJ185">
            <v>-11724.989999999292</v>
          </cell>
          <cell r="AK185">
            <v>-18788.649999999441</v>
          </cell>
          <cell r="AL185">
            <v>5789.3907000003383</v>
          </cell>
          <cell r="AM185">
            <v>-32118.332999999635</v>
          </cell>
          <cell r="AN185">
            <v>-7135.2999999998137</v>
          </cell>
          <cell r="AO185">
            <v>-5268.3249999999534</v>
          </cell>
          <cell r="AP185">
            <v>-700.67799999995623</v>
          </cell>
          <cell r="AQ185">
            <v>30150.700000000186</v>
          </cell>
          <cell r="AR185">
            <v>126511.35259999335</v>
          </cell>
          <cell r="AS185">
            <v>-3698.3849999997765</v>
          </cell>
          <cell r="AT185">
            <v>8014.1070000000764</v>
          </cell>
          <cell r="AU185">
            <v>15122.67900000012</v>
          </cell>
          <cell r="AV185">
            <v>13194.042000000016</v>
          </cell>
          <cell r="AW185">
            <v>21540.027200000361</v>
          </cell>
          <cell r="AX185">
            <v>15956.453999999911</v>
          </cell>
          <cell r="AY185">
            <v>4379.8484000000171</v>
          </cell>
          <cell r="AZ185">
            <v>-6962.5099999997765</v>
          </cell>
          <cell r="BA185">
            <v>7273.7199999999721</v>
          </cell>
          <cell r="BB185">
            <v>16131.380000000121</v>
          </cell>
          <cell r="BC185">
            <v>7857.589999999851</v>
          </cell>
          <cell r="BD185">
            <v>27702.399999999441</v>
          </cell>
          <cell r="BE185">
            <v>46763.614099998027</v>
          </cell>
          <cell r="BF185">
            <v>10332.60999999987</v>
          </cell>
          <cell r="BG185">
            <v>-18267.47499999986</v>
          </cell>
          <cell r="BH185">
            <v>10326.121999999974</v>
          </cell>
          <cell r="BI185">
            <v>16243.138099999982</v>
          </cell>
          <cell r="BJ185">
            <v>17856.322999999858</v>
          </cell>
          <cell r="BK185">
            <v>13265.989999999292</v>
          </cell>
          <cell r="BL185">
            <v>2288.3859999999404</v>
          </cell>
          <cell r="BM185">
            <v>-7125.339999999851</v>
          </cell>
          <cell r="BN185">
            <v>5850.6320000000997</v>
          </cell>
          <cell r="BO185">
            <v>14525.050000000279</v>
          </cell>
          <cell r="BP185">
            <v>-18755.603999999817</v>
          </cell>
          <cell r="BQ185">
            <v>223.78199999965727</v>
          </cell>
          <cell r="BR185">
            <v>222362.21864999831</v>
          </cell>
          <cell r="BS185">
            <v>64367.618200000376</v>
          </cell>
          <cell r="BT185">
            <v>42276.874329999788</v>
          </cell>
          <cell r="BU185">
            <v>10475.496600000013</v>
          </cell>
          <cell r="BV185">
            <v>14205.98499999987</v>
          </cell>
          <cell r="BW185">
            <v>12189.807420000434</v>
          </cell>
          <cell r="BX185">
            <v>7868.7505999989808</v>
          </cell>
          <cell r="BY185">
            <v>1071.1270000003278</v>
          </cell>
          <cell r="BZ185">
            <v>-1000.2445000000298</v>
          </cell>
          <cell r="CA185">
            <v>10474.268999999389</v>
          </cell>
          <cell r="CB185">
            <v>25431.194999999832</v>
          </cell>
          <cell r="CC185">
            <v>11526.800000000279</v>
          </cell>
          <cell r="CD185">
            <v>23474.540000000037</v>
          </cell>
          <cell r="CE185">
            <v>129669.92329999804</v>
          </cell>
          <cell r="CF185">
            <v>5815.3915000003763</v>
          </cell>
          <cell r="CG185">
            <v>8642.6980000000913</v>
          </cell>
          <cell r="CH185">
            <v>19752.280000000261</v>
          </cell>
          <cell r="CI185">
            <v>7090.229999999865</v>
          </cell>
          <cell r="CJ185">
            <v>19536.97500000149</v>
          </cell>
          <cell r="CK185">
            <v>39021.044000000693</v>
          </cell>
          <cell r="CL185">
            <v>-5700.0069999997504</v>
          </cell>
          <cell r="CM185">
            <v>-9358.8557000001892</v>
          </cell>
          <cell r="CN185">
            <v>10967.504999999888</v>
          </cell>
          <cell r="CO185">
            <v>24156.913999999873</v>
          </cell>
          <cell r="CP185">
            <v>-25344.713999999687</v>
          </cell>
          <cell r="CQ185">
            <v>35090.462499999907</v>
          </cell>
          <cell r="CR185">
            <v>233901.06164000183</v>
          </cell>
          <cell r="CS185">
            <v>17931.077999999747</v>
          </cell>
          <cell r="CT185">
            <v>-25079.708060000092</v>
          </cell>
          <cell r="CU185">
            <v>24699.748100000201</v>
          </cell>
          <cell r="CV185">
            <v>17855.886600000085</v>
          </cell>
          <cell r="CW185">
            <v>19250.276999998838</v>
          </cell>
          <cell r="CX185">
            <v>124041.97300000023</v>
          </cell>
          <cell r="CY185">
            <v>-4120.4269999996759</v>
          </cell>
          <cell r="CZ185">
            <v>-15265.034500000067</v>
          </cell>
          <cell r="DA185">
            <v>8599.0669999993406</v>
          </cell>
          <cell r="DB185">
            <v>24421.422500000801</v>
          </cell>
          <cell r="DC185">
            <v>11759.779999999795</v>
          </cell>
          <cell r="DD185">
            <v>29806.998999999836</v>
          </cell>
          <cell r="DE185">
            <v>111404.57230000943</v>
          </cell>
          <cell r="DF185">
            <v>18244.555999999866</v>
          </cell>
          <cell r="DG185">
            <v>46389.161400000099</v>
          </cell>
          <cell r="DH185">
            <v>-75725.5</v>
          </cell>
          <cell r="DI185">
            <v>15991.077999999747</v>
          </cell>
          <cell r="DJ185">
            <v>24161.077000000514</v>
          </cell>
          <cell r="DK185">
            <v>3619.7330000000075</v>
          </cell>
          <cell r="DL185">
            <v>-2809.8240000000224</v>
          </cell>
          <cell r="DM185">
            <v>-12441.109999999404</v>
          </cell>
          <cell r="DN185">
            <v>9721.6619999997783</v>
          </cell>
          <cell r="DO185">
            <v>21692.949000000022</v>
          </cell>
          <cell r="DP185">
            <v>47535.44420000026</v>
          </cell>
          <cell r="DQ185">
            <v>15025.345699999481</v>
          </cell>
          <cell r="DR185">
            <v>271253.81810000539</v>
          </cell>
          <cell r="DS185">
            <v>20958.479999999981</v>
          </cell>
          <cell r="DT185">
            <v>17331.969999999972</v>
          </cell>
          <cell r="DU185">
            <v>28745.210000000196</v>
          </cell>
          <cell r="DV185">
            <v>58591.481999999844</v>
          </cell>
          <cell r="DW185">
            <v>43823.168899999931</v>
          </cell>
          <cell r="DX185">
            <v>25821.349999999627</v>
          </cell>
          <cell r="DY185">
            <v>9184.0879999999888</v>
          </cell>
          <cell r="DZ185">
            <v>-10513.562499999069</v>
          </cell>
          <cell r="EA185">
            <v>12136.092999999877</v>
          </cell>
          <cell r="EB185">
            <v>24400.590599999763</v>
          </cell>
          <cell r="EC185">
            <v>17441.213100000052</v>
          </cell>
          <cell r="ED185">
            <v>23333.735000000102</v>
          </cell>
        </row>
        <row r="187">
          <cell r="A187" t="str">
            <v>Total Purchased Power &amp; Net Interchange</v>
          </cell>
          <cell r="F187">
            <v>-15754.642979994416</v>
          </cell>
          <cell r="G187">
            <v>-27735.258000001311</v>
          </cell>
          <cell r="H187">
            <v>-36346.265000000596</v>
          </cell>
          <cell r="I187">
            <v>-23648.989150002599</v>
          </cell>
          <cell r="J187">
            <v>-29147.680000007153</v>
          </cell>
          <cell r="K187">
            <v>-22338.010000005364</v>
          </cell>
          <cell r="L187">
            <v>-32022.862900003791</v>
          </cell>
          <cell r="M187">
            <v>-35209.553999997675</v>
          </cell>
          <cell r="N187">
            <v>-10917.780000001192</v>
          </cell>
          <cell r="O187">
            <v>-8150.7599999979138</v>
          </cell>
          <cell r="P187">
            <v>-7197.2199999988079</v>
          </cell>
          <cell r="Q187">
            <v>-7732.9199999943376</v>
          </cell>
          <cell r="R187">
            <v>-132533.71370005608</v>
          </cell>
          <cell r="S187">
            <v>-7347.8999999985099</v>
          </cell>
          <cell r="T187">
            <v>-2152.3859999999404</v>
          </cell>
          <cell r="U187">
            <v>-5546.7750000059605</v>
          </cell>
          <cell r="V187">
            <v>-19320.420000001788</v>
          </cell>
          <cell r="W187">
            <v>-33563.809999994934</v>
          </cell>
          <cell r="X187">
            <v>-20979.229999996722</v>
          </cell>
          <cell r="Y187">
            <v>1281.6319999992847</v>
          </cell>
          <cell r="Z187">
            <v>-33550.204700000584</v>
          </cell>
          <cell r="AA187">
            <v>-11238.351000003517</v>
          </cell>
          <cell r="AB187">
            <v>-4437.1000000014901</v>
          </cell>
          <cell r="AC187">
            <v>-1209.1149999946356</v>
          </cell>
          <cell r="AD187">
            <v>5529.9460000023246</v>
          </cell>
          <cell r="AE187">
            <v>-50292.414199948311</v>
          </cell>
          <cell r="AF187">
            <v>-3370.4090000018477</v>
          </cell>
          <cell r="AG187">
            <v>-2005.1600000038743</v>
          </cell>
          <cell r="AH187">
            <v>-2606.0815999954939</v>
          </cell>
          <cell r="AI187">
            <v>-2514.5782999992371</v>
          </cell>
          <cell r="AJ187">
            <v>-11724.990000002086</v>
          </cell>
          <cell r="AK187">
            <v>-18788.64999999851</v>
          </cell>
          <cell r="AL187">
            <v>5789.3906999975443</v>
          </cell>
          <cell r="AM187">
            <v>-32118.333000004292</v>
          </cell>
          <cell r="AN187">
            <v>-7135.2999999970198</v>
          </cell>
          <cell r="AO187">
            <v>-5268.3250000029802</v>
          </cell>
          <cell r="AP187">
            <v>-700.67800000309944</v>
          </cell>
          <cell r="AQ187">
            <v>30150.69999999553</v>
          </cell>
          <cell r="AR187">
            <v>126511.35260003805</v>
          </cell>
          <cell r="AS187">
            <v>-3698.3849999979138</v>
          </cell>
          <cell r="AT187">
            <v>8014.1070000007749</v>
          </cell>
          <cell r="AU187">
            <v>15122.678999997675</v>
          </cell>
          <cell r="AV187">
            <v>13194.042000003159</v>
          </cell>
          <cell r="AW187">
            <v>21540.027199998498</v>
          </cell>
          <cell r="AX187">
            <v>15956.453999996185</v>
          </cell>
          <cell r="AY187">
            <v>4379.8484000042081</v>
          </cell>
          <cell r="AZ187">
            <v>-6962.5099999979138</v>
          </cell>
          <cell r="BA187">
            <v>7273.7200000062585</v>
          </cell>
          <cell r="BB187">
            <v>16131.380000002682</v>
          </cell>
          <cell r="BC187">
            <v>7857.5900000035763</v>
          </cell>
          <cell r="BD187">
            <v>27702.39999999851</v>
          </cell>
          <cell r="BE187">
            <v>46763.61410009861</v>
          </cell>
          <cell r="BF187">
            <v>10332.609999999404</v>
          </cell>
          <cell r="BG187">
            <v>-18267.47499999404</v>
          </cell>
          <cell r="BH187">
            <v>10326.12199999392</v>
          </cell>
          <cell r="BI187">
            <v>16243.138099998236</v>
          </cell>
          <cell r="BJ187">
            <v>17856.322999998927</v>
          </cell>
          <cell r="BK187">
            <v>13265.990000002086</v>
          </cell>
          <cell r="BL187">
            <v>2288.3859999999404</v>
          </cell>
          <cell r="BM187">
            <v>-7125.3399999961257</v>
          </cell>
          <cell r="BN187">
            <v>5850.6319999992847</v>
          </cell>
          <cell r="BO187">
            <v>14525.04999999702</v>
          </cell>
          <cell r="BP187">
            <v>-18755.604000002146</v>
          </cell>
          <cell r="BQ187">
            <v>223.78199999779463</v>
          </cell>
          <cell r="BR187">
            <v>222362.21864998341</v>
          </cell>
          <cell r="BS187">
            <v>64367.618200004101</v>
          </cell>
          <cell r="BT187">
            <v>42276.874329999089</v>
          </cell>
          <cell r="BU187">
            <v>10475.49660000205</v>
          </cell>
          <cell r="BV187">
            <v>14205.984999999404</v>
          </cell>
          <cell r="BW187">
            <v>12189.807420000434</v>
          </cell>
          <cell r="BX187">
            <v>7868.7506000027061</v>
          </cell>
          <cell r="BY187">
            <v>1071.1269999966025</v>
          </cell>
          <cell r="BZ187">
            <v>-1000.2444999963045</v>
          </cell>
          <cell r="CA187">
            <v>10474.268999993801</v>
          </cell>
          <cell r="CB187">
            <v>25431.195000000298</v>
          </cell>
          <cell r="CC187">
            <v>11526.79999999702</v>
          </cell>
          <cell r="CD187">
            <v>23474.539999999106</v>
          </cell>
          <cell r="CE187">
            <v>129669.92329990864</v>
          </cell>
          <cell r="CF187">
            <v>5815.3915000036359</v>
          </cell>
          <cell r="CG187">
            <v>8642.6979999989271</v>
          </cell>
          <cell r="CH187">
            <v>19752.280000001192</v>
          </cell>
          <cell r="CI187">
            <v>7090.2300000041723</v>
          </cell>
          <cell r="CJ187">
            <v>19536.97500000149</v>
          </cell>
          <cell r="CK187">
            <v>39021.044000007212</v>
          </cell>
          <cell r="CL187">
            <v>-5700.0069999992847</v>
          </cell>
          <cell r="CM187">
            <v>-9358.8557000011206</v>
          </cell>
          <cell r="CN187">
            <v>10967.504999995232</v>
          </cell>
          <cell r="CO187">
            <v>24156.91400000453</v>
          </cell>
          <cell r="CP187">
            <v>-25344.713999997824</v>
          </cell>
          <cell r="CQ187">
            <v>35090.46249999851</v>
          </cell>
          <cell r="CR187">
            <v>233901.06163996458</v>
          </cell>
          <cell r="CS187">
            <v>17931.078000001609</v>
          </cell>
          <cell r="CT187">
            <v>-25079.708059996367</v>
          </cell>
          <cell r="CU187">
            <v>24699.74810000509</v>
          </cell>
          <cell r="CV187">
            <v>17855.886600002646</v>
          </cell>
          <cell r="CW187">
            <v>19250.276999995112</v>
          </cell>
          <cell r="CX187">
            <v>124041.97299999744</v>
          </cell>
          <cell r="CY187">
            <v>-4120.4270000010729</v>
          </cell>
          <cell r="CZ187">
            <v>-15265.03449999541</v>
          </cell>
          <cell r="DA187">
            <v>8599.0670000016689</v>
          </cell>
          <cell r="DB187">
            <v>24421.422499999404</v>
          </cell>
          <cell r="DC187">
            <v>11759.780000001192</v>
          </cell>
          <cell r="DD187">
            <v>29806.999000005424</v>
          </cell>
          <cell r="DE187">
            <v>111404.57230001688</v>
          </cell>
          <cell r="DF187">
            <v>18244.556000001729</v>
          </cell>
          <cell r="DG187">
            <v>46389.161399997771</v>
          </cell>
          <cell r="DH187">
            <v>-75725.5</v>
          </cell>
          <cell r="DI187">
            <v>15991.078000001609</v>
          </cell>
          <cell r="DJ187">
            <v>24161.076999999583</v>
          </cell>
          <cell r="DK187">
            <v>3619.7329999953508</v>
          </cell>
          <cell r="DL187">
            <v>-2809.8240000009537</v>
          </cell>
          <cell r="DM187">
            <v>-12441.109999999404</v>
          </cell>
          <cell r="DN187">
            <v>9721.6620000004768</v>
          </cell>
          <cell r="DO187">
            <v>21692.949000000954</v>
          </cell>
          <cell r="DP187">
            <v>47535.444200001657</v>
          </cell>
          <cell r="DQ187">
            <v>15025.345700003207</v>
          </cell>
          <cell r="DR187">
            <v>271253.81810003519</v>
          </cell>
          <cell r="DS187">
            <v>20958.480000000447</v>
          </cell>
          <cell r="DT187">
            <v>17331.969999998808</v>
          </cell>
          <cell r="DU187">
            <v>28745.210000000894</v>
          </cell>
          <cell r="DV187">
            <v>58591.482000000775</v>
          </cell>
          <cell r="DW187">
            <v>43823.168900005519</v>
          </cell>
          <cell r="DX187">
            <v>25821.35000000149</v>
          </cell>
          <cell r="DY187">
            <v>9184.0879999995232</v>
          </cell>
          <cell r="DZ187">
            <v>-10513.5625</v>
          </cell>
          <cell r="EA187">
            <v>12136.092999994755</v>
          </cell>
          <cell r="EB187">
            <v>24400.590599998832</v>
          </cell>
          <cell r="EC187">
            <v>17441.213099997491</v>
          </cell>
          <cell r="ED187">
            <v>23333.734999999404</v>
          </cell>
        </row>
        <row r="189">
          <cell r="A189" t="str">
            <v>Wheeling &amp; U. of F. Expense</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row>
        <row r="191">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row>
        <row r="192">
          <cell r="F192">
            <v>0</v>
          </cell>
          <cell r="G192">
            <v>-2.083999999996422E-2</v>
          </cell>
          <cell r="H192">
            <v>0</v>
          </cell>
          <cell r="I192">
            <v>0</v>
          </cell>
          <cell r="J192">
            <v>0</v>
          </cell>
          <cell r="K192">
            <v>0</v>
          </cell>
          <cell r="L192">
            <v>0</v>
          </cell>
          <cell r="M192">
            <v>0</v>
          </cell>
          <cell r="N192">
            <v>0</v>
          </cell>
          <cell r="O192">
            <v>0</v>
          </cell>
          <cell r="P192">
            <v>0.38902000000001635</v>
          </cell>
          <cell r="Q192">
            <v>0</v>
          </cell>
          <cell r="R192">
            <v>-0.57023500000002514</v>
          </cell>
          <cell r="S192">
            <v>-0.93090499999999565</v>
          </cell>
          <cell r="T192">
            <v>0</v>
          </cell>
          <cell r="U192">
            <v>0</v>
          </cell>
          <cell r="V192">
            <v>0</v>
          </cell>
          <cell r="W192">
            <v>0</v>
          </cell>
          <cell r="X192">
            <v>0</v>
          </cell>
          <cell r="Y192">
            <v>0</v>
          </cell>
          <cell r="Z192">
            <v>0</v>
          </cell>
          <cell r="AA192">
            <v>0</v>
          </cell>
          <cell r="AB192">
            <v>0</v>
          </cell>
          <cell r="AC192">
            <v>0.36066999999999894</v>
          </cell>
          <cell r="AD192">
            <v>0</v>
          </cell>
          <cell r="AE192">
            <v>2.278316000000018</v>
          </cell>
          <cell r="AF192">
            <v>-2.1903100000000109</v>
          </cell>
          <cell r="AG192">
            <v>0</v>
          </cell>
          <cell r="AH192">
            <v>0</v>
          </cell>
          <cell r="AI192">
            <v>0</v>
          </cell>
          <cell r="AJ192">
            <v>0</v>
          </cell>
          <cell r="AK192">
            <v>0</v>
          </cell>
          <cell r="AL192">
            <v>0</v>
          </cell>
          <cell r="AM192">
            <v>0</v>
          </cell>
          <cell r="AN192">
            <v>0</v>
          </cell>
          <cell r="AO192">
            <v>0</v>
          </cell>
          <cell r="AP192">
            <v>0</v>
          </cell>
          <cell r="AQ192">
            <v>4.4686260000000004</v>
          </cell>
          <cell r="AR192">
            <v>-15.447483000000034</v>
          </cell>
          <cell r="AS192">
            <v>-6.7454970000000003</v>
          </cell>
          <cell r="AT192">
            <v>-1.235672000000001</v>
          </cell>
          <cell r="AU192">
            <v>0</v>
          </cell>
          <cell r="AV192">
            <v>0</v>
          </cell>
          <cell r="AW192">
            <v>0</v>
          </cell>
          <cell r="AX192">
            <v>0</v>
          </cell>
          <cell r="AY192">
            <v>0</v>
          </cell>
          <cell r="AZ192">
            <v>0</v>
          </cell>
          <cell r="BA192">
            <v>0</v>
          </cell>
          <cell r="BB192">
            <v>0</v>
          </cell>
          <cell r="BC192">
            <v>-6.3103100000000154</v>
          </cell>
          <cell r="BD192">
            <v>-1.1560039999999958</v>
          </cell>
          <cell r="BE192">
            <v>-3.2940596000116784</v>
          </cell>
          <cell r="BF192">
            <v>0</v>
          </cell>
          <cell r="BG192">
            <v>-1.249569000000001</v>
          </cell>
          <cell r="BH192">
            <v>-1.1129506</v>
          </cell>
          <cell r="BI192">
            <v>0</v>
          </cell>
          <cell r="BJ192">
            <v>0</v>
          </cell>
          <cell r="BK192">
            <v>0</v>
          </cell>
          <cell r="BL192">
            <v>0</v>
          </cell>
          <cell r="BM192">
            <v>0</v>
          </cell>
          <cell r="BN192">
            <v>-0.93154000000004089</v>
          </cell>
          <cell r="BO192">
            <v>0</v>
          </cell>
          <cell r="BP192">
            <v>0</v>
          </cell>
          <cell r="BQ192">
            <v>0</v>
          </cell>
          <cell r="BR192">
            <v>80.978999999992084</v>
          </cell>
          <cell r="BS192">
            <v>0</v>
          </cell>
          <cell r="BT192">
            <v>-1.1199999999953434</v>
          </cell>
          <cell r="BU192">
            <v>124.06399999999849</v>
          </cell>
          <cell r="BV192">
            <v>-5.2730000000010477</v>
          </cell>
          <cell r="BW192">
            <v>-4.6970000000001164</v>
          </cell>
          <cell r="BX192">
            <v>0</v>
          </cell>
          <cell r="BY192">
            <v>-23.307999999997264</v>
          </cell>
          <cell r="BZ192">
            <v>0</v>
          </cell>
          <cell r="CA192">
            <v>0</v>
          </cell>
          <cell r="CB192">
            <v>0</v>
          </cell>
          <cell r="CC192">
            <v>-8.6869999999980791</v>
          </cell>
          <cell r="CD192">
            <v>0</v>
          </cell>
          <cell r="CE192">
            <v>-3.8109999999869615</v>
          </cell>
          <cell r="CF192">
            <v>-1.8230000000039581</v>
          </cell>
          <cell r="CG192">
            <v>10.557000000000698</v>
          </cell>
          <cell r="CH192">
            <v>-3.6670000000012806</v>
          </cell>
          <cell r="CI192">
            <v>0</v>
          </cell>
          <cell r="CJ192">
            <v>-7.2339999999967404</v>
          </cell>
          <cell r="CK192">
            <v>-27.671000000002095</v>
          </cell>
          <cell r="CL192">
            <v>0</v>
          </cell>
          <cell r="CM192">
            <v>26.027000000001863</v>
          </cell>
          <cell r="CN192">
            <v>0</v>
          </cell>
          <cell r="CO192">
            <v>0</v>
          </cell>
          <cell r="CP192">
            <v>0</v>
          </cell>
          <cell r="CQ192">
            <v>0</v>
          </cell>
          <cell r="CR192">
            <v>-141.34099999995669</v>
          </cell>
          <cell r="CS192">
            <v>4.577000000001135</v>
          </cell>
          <cell r="CT192">
            <v>2.8490000000019791</v>
          </cell>
          <cell r="CU192">
            <v>29.543000000005122</v>
          </cell>
          <cell r="CV192">
            <v>-2.955999999998312</v>
          </cell>
          <cell r="CW192">
            <v>-8.8049999999930151</v>
          </cell>
          <cell r="CX192">
            <v>0</v>
          </cell>
          <cell r="CY192">
            <v>11.171999999998661</v>
          </cell>
          <cell r="CZ192">
            <v>-2.4900000000052387</v>
          </cell>
          <cell r="DA192">
            <v>0</v>
          </cell>
          <cell r="DB192">
            <v>-6.4259999999994761</v>
          </cell>
          <cell r="DC192">
            <v>86.343000000000757</v>
          </cell>
          <cell r="DD192">
            <v>-255.14800000000105</v>
          </cell>
          <cell r="DE192">
            <v>-44.09699999995064</v>
          </cell>
          <cell r="DF192">
            <v>0</v>
          </cell>
          <cell r="DG192">
            <v>-7.694999999999709</v>
          </cell>
          <cell r="DH192">
            <v>7.717000000004191</v>
          </cell>
          <cell r="DI192">
            <v>-4.5099999999947613</v>
          </cell>
          <cell r="DJ192">
            <v>27.702999999997701</v>
          </cell>
          <cell r="DK192">
            <v>-23.59900000000016</v>
          </cell>
          <cell r="DL192">
            <v>-63.078000000001339</v>
          </cell>
          <cell r="DM192">
            <v>14.726999999998952</v>
          </cell>
          <cell r="DN192">
            <v>-29.925999999999476</v>
          </cell>
          <cell r="DO192">
            <v>-64.88799999999901</v>
          </cell>
          <cell r="DP192">
            <v>-39.707000000002154</v>
          </cell>
          <cell r="DQ192">
            <v>139.15899999999965</v>
          </cell>
          <cell r="DR192">
            <v>174.69200000001001</v>
          </cell>
          <cell r="DS192">
            <v>19.246999999999389</v>
          </cell>
          <cell r="DT192">
            <v>8.0829999999987194</v>
          </cell>
          <cell r="DU192">
            <v>46.968000000000757</v>
          </cell>
          <cell r="DV192">
            <v>24.165999999997439</v>
          </cell>
          <cell r="DW192">
            <v>-36.304999999998472</v>
          </cell>
          <cell r="DX192">
            <v>52.804000000000087</v>
          </cell>
          <cell r="DY192">
            <v>59.729000000002998</v>
          </cell>
          <cell r="DZ192">
            <v>0</v>
          </cell>
          <cell r="EA192">
            <v>0</v>
          </cell>
          <cell r="EB192">
            <v>0</v>
          </cell>
          <cell r="EC192">
            <v>0</v>
          </cell>
          <cell r="ED192">
            <v>0</v>
          </cell>
        </row>
        <row r="194">
          <cell r="A194" t="str">
            <v>Total Wheeling &amp; U. of F. Expense</v>
          </cell>
          <cell r="F194">
            <v>0</v>
          </cell>
          <cell r="G194">
            <v>-2.0840000361204147E-2</v>
          </cell>
          <cell r="H194">
            <v>0</v>
          </cell>
          <cell r="I194">
            <v>0</v>
          </cell>
          <cell r="J194">
            <v>0</v>
          </cell>
          <cell r="K194">
            <v>0</v>
          </cell>
          <cell r="L194">
            <v>0</v>
          </cell>
          <cell r="M194">
            <v>0</v>
          </cell>
          <cell r="N194">
            <v>0</v>
          </cell>
          <cell r="O194">
            <v>0</v>
          </cell>
          <cell r="P194">
            <v>0.38901999965310097</v>
          </cell>
          <cell r="Q194">
            <v>0</v>
          </cell>
          <cell r="R194">
            <v>-0.57023501396179199</v>
          </cell>
          <cell r="S194">
            <v>-0.93090500123798847</v>
          </cell>
          <cell r="T194">
            <v>0</v>
          </cell>
          <cell r="U194">
            <v>0</v>
          </cell>
          <cell r="V194">
            <v>0</v>
          </cell>
          <cell r="W194">
            <v>0</v>
          </cell>
          <cell r="X194">
            <v>0</v>
          </cell>
          <cell r="Y194">
            <v>0</v>
          </cell>
          <cell r="Z194">
            <v>0</v>
          </cell>
          <cell r="AA194">
            <v>0</v>
          </cell>
          <cell r="AB194">
            <v>0</v>
          </cell>
          <cell r="AC194">
            <v>0.36067000031471252</v>
          </cell>
          <cell r="AD194">
            <v>0</v>
          </cell>
          <cell r="AE194">
            <v>2.2783159911632538</v>
          </cell>
          <cell r="AF194">
            <v>-2.1903099995106459</v>
          </cell>
          <cell r="AG194">
            <v>0</v>
          </cell>
          <cell r="AH194">
            <v>0</v>
          </cell>
          <cell r="AI194">
            <v>0</v>
          </cell>
          <cell r="AJ194">
            <v>0</v>
          </cell>
          <cell r="AK194">
            <v>0</v>
          </cell>
          <cell r="AL194">
            <v>0</v>
          </cell>
          <cell r="AM194">
            <v>0</v>
          </cell>
          <cell r="AN194">
            <v>0</v>
          </cell>
          <cell r="AO194">
            <v>0</v>
          </cell>
          <cell r="AP194">
            <v>0</v>
          </cell>
          <cell r="AQ194">
            <v>4.4686259999871254</v>
          </cell>
          <cell r="AR194">
            <v>-15.447483003139496</v>
          </cell>
          <cell r="AS194">
            <v>-6.7454969994723797</v>
          </cell>
          <cell r="AT194">
            <v>-1.2356720007956028</v>
          </cell>
          <cell r="AU194">
            <v>0</v>
          </cell>
          <cell r="AV194">
            <v>0</v>
          </cell>
          <cell r="AW194">
            <v>0</v>
          </cell>
          <cell r="AX194">
            <v>0</v>
          </cell>
          <cell r="AY194">
            <v>0</v>
          </cell>
          <cell r="AZ194">
            <v>0</v>
          </cell>
          <cell r="BA194">
            <v>0</v>
          </cell>
          <cell r="BB194">
            <v>0</v>
          </cell>
          <cell r="BC194">
            <v>-6.310309998691082</v>
          </cell>
          <cell r="BD194">
            <v>-1.1560040004551411</v>
          </cell>
          <cell r="BE194">
            <v>-3.2940596044063568</v>
          </cell>
          <cell r="BF194">
            <v>0</v>
          </cell>
          <cell r="BG194">
            <v>-1.2495690006762743</v>
          </cell>
          <cell r="BH194">
            <v>-1.1129506006836891</v>
          </cell>
          <cell r="BI194">
            <v>0</v>
          </cell>
          <cell r="BJ194">
            <v>0</v>
          </cell>
          <cell r="BK194">
            <v>0</v>
          </cell>
          <cell r="BL194">
            <v>0</v>
          </cell>
          <cell r="BM194">
            <v>0</v>
          </cell>
          <cell r="BN194">
            <v>-0.9315399993211031</v>
          </cell>
          <cell r="BO194">
            <v>0</v>
          </cell>
          <cell r="BP194">
            <v>0</v>
          </cell>
          <cell r="BQ194">
            <v>0</v>
          </cell>
          <cell r="BR194">
            <v>80.978999972343445</v>
          </cell>
          <cell r="BS194">
            <v>0</v>
          </cell>
          <cell r="BT194">
            <v>-1.1200000010430813</v>
          </cell>
          <cell r="BU194">
            <v>124.06399999931455</v>
          </cell>
          <cell r="BV194">
            <v>-5.2730000000447035</v>
          </cell>
          <cell r="BW194">
            <v>-4.6970000006258488</v>
          </cell>
          <cell r="BX194">
            <v>0</v>
          </cell>
          <cell r="BY194">
            <v>-23.308000000193715</v>
          </cell>
          <cell r="BZ194">
            <v>0</v>
          </cell>
          <cell r="CA194">
            <v>0</v>
          </cell>
          <cell r="CB194">
            <v>0</v>
          </cell>
          <cell r="CC194">
            <v>-8.6870000008493662</v>
          </cell>
          <cell r="CD194">
            <v>0</v>
          </cell>
          <cell r="CE194">
            <v>-3.8110000193119049</v>
          </cell>
          <cell r="CF194">
            <v>-1.8230000007897615</v>
          </cell>
          <cell r="CG194">
            <v>10.557000000029802</v>
          </cell>
          <cell r="CH194">
            <v>-3.6669999994337559</v>
          </cell>
          <cell r="CI194">
            <v>0</v>
          </cell>
          <cell r="CJ194">
            <v>-7.2339999992400408</v>
          </cell>
          <cell r="CK194">
            <v>-27.671000000089407</v>
          </cell>
          <cell r="CL194">
            <v>0</v>
          </cell>
          <cell r="CM194">
            <v>26.027000000700355</v>
          </cell>
          <cell r="CN194">
            <v>0</v>
          </cell>
          <cell r="CO194">
            <v>0</v>
          </cell>
          <cell r="CP194">
            <v>0</v>
          </cell>
          <cell r="CQ194">
            <v>0</v>
          </cell>
          <cell r="CR194">
            <v>-141.34099999070168</v>
          </cell>
          <cell r="CS194">
            <v>4.5769999995827675</v>
          </cell>
          <cell r="CT194">
            <v>2.8489999994635582</v>
          </cell>
          <cell r="CU194">
            <v>29.542999999597669</v>
          </cell>
          <cell r="CV194">
            <v>-2.9560000002384186</v>
          </cell>
          <cell r="CW194">
            <v>-8.8049999997019768</v>
          </cell>
          <cell r="CX194">
            <v>0</v>
          </cell>
          <cell r="CY194">
            <v>11.17200000025332</v>
          </cell>
          <cell r="CZ194">
            <v>-2.4900000002235174</v>
          </cell>
          <cell r="DA194">
            <v>0</v>
          </cell>
          <cell r="DB194">
            <v>-6.4260000009089708</v>
          </cell>
          <cell r="DC194">
            <v>86.342999998480082</v>
          </cell>
          <cell r="DD194">
            <v>-255.1480000000447</v>
          </cell>
          <cell r="DE194">
            <v>-44.096999973058701</v>
          </cell>
          <cell r="DF194">
            <v>0</v>
          </cell>
          <cell r="DG194">
            <v>-7.6950000002980232</v>
          </cell>
          <cell r="DH194">
            <v>7.7170000001788139</v>
          </cell>
          <cell r="DI194">
            <v>-4.5099999997764826</v>
          </cell>
          <cell r="DJ194">
            <v>27.70299999974668</v>
          </cell>
          <cell r="DK194">
            <v>-23.598999999463558</v>
          </cell>
          <cell r="DL194">
            <v>-63.07799999974668</v>
          </cell>
          <cell r="DM194">
            <v>14.726999999955297</v>
          </cell>
          <cell r="DN194">
            <v>-29.925999999046326</v>
          </cell>
          <cell r="DO194">
            <v>-64.888000000268221</v>
          </cell>
          <cell r="DP194">
            <v>-39.707000000402331</v>
          </cell>
          <cell r="DQ194">
            <v>139.1589999999851</v>
          </cell>
          <cell r="DR194">
            <v>174.69200000166893</v>
          </cell>
          <cell r="DS194">
            <v>19.247000001370907</v>
          </cell>
          <cell r="DT194">
            <v>8.082999998703599</v>
          </cell>
          <cell r="DU194">
            <v>46.968000000342727</v>
          </cell>
          <cell r="DV194">
            <v>24.165999999269843</v>
          </cell>
          <cell r="DW194">
            <v>-36.304999999701977</v>
          </cell>
          <cell r="DX194">
            <v>52.803999999538064</v>
          </cell>
          <cell r="DY194">
            <v>59.729000000283122</v>
          </cell>
          <cell r="DZ194">
            <v>0</v>
          </cell>
          <cell r="EA194">
            <v>0</v>
          </cell>
          <cell r="EB194">
            <v>0</v>
          </cell>
          <cell r="EC194">
            <v>0</v>
          </cell>
          <cell r="ED194">
            <v>0</v>
          </cell>
          <cell r="EE194">
            <v>0</v>
          </cell>
        </row>
        <row r="196">
          <cell r="A196" t="str">
            <v>Coal Fuel Burn Expense</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row>
        <row r="198">
          <cell r="F198">
            <v>0</v>
          </cell>
          <cell r="G198">
            <v>0</v>
          </cell>
          <cell r="H198">
            <v>0</v>
          </cell>
          <cell r="I198">
            <v>0</v>
          </cell>
          <cell r="J198">
            <v>0</v>
          </cell>
          <cell r="K198">
            <v>0</v>
          </cell>
          <cell r="L198">
            <v>0</v>
          </cell>
          <cell r="M198">
            <v>0</v>
          </cell>
          <cell r="N198">
            <v>0</v>
          </cell>
          <cell r="O198">
            <v>0</v>
          </cell>
          <cell r="P198">
            <v>0</v>
          </cell>
          <cell r="Q198">
            <v>0</v>
          </cell>
          <cell r="R198">
            <v>-93.401289016008377</v>
          </cell>
          <cell r="S198">
            <v>0</v>
          </cell>
          <cell r="T198">
            <v>0</v>
          </cell>
          <cell r="U198">
            <v>0</v>
          </cell>
          <cell r="V198">
            <v>0</v>
          </cell>
          <cell r="W198">
            <v>-93.401289016823284</v>
          </cell>
          <cell r="X198">
            <v>0</v>
          </cell>
          <cell r="Y198">
            <v>0</v>
          </cell>
          <cell r="Z198">
            <v>0</v>
          </cell>
          <cell r="AA198">
            <v>0</v>
          </cell>
          <cell r="AB198">
            <v>0</v>
          </cell>
          <cell r="AC198">
            <v>0</v>
          </cell>
          <cell r="AD198">
            <v>0</v>
          </cell>
          <cell r="AE198">
            <v>-93.098750021308661</v>
          </cell>
          <cell r="AF198">
            <v>0</v>
          </cell>
          <cell r="AG198">
            <v>0</v>
          </cell>
          <cell r="AH198">
            <v>0</v>
          </cell>
          <cell r="AI198">
            <v>-90.911279389052652</v>
          </cell>
          <cell r="AJ198">
            <v>-2.1874706301605329</v>
          </cell>
          <cell r="AK198">
            <v>0</v>
          </cell>
          <cell r="AL198">
            <v>0</v>
          </cell>
          <cell r="AM198">
            <v>0</v>
          </cell>
          <cell r="AN198">
            <v>0</v>
          </cell>
          <cell r="AO198">
            <v>0</v>
          </cell>
          <cell r="AP198">
            <v>0</v>
          </cell>
          <cell r="AQ198">
            <v>0</v>
          </cell>
          <cell r="AR198">
            <v>4565.371565002948</v>
          </cell>
          <cell r="AS198">
            <v>0</v>
          </cell>
          <cell r="AT198">
            <v>0</v>
          </cell>
          <cell r="AU198">
            <v>189.44025871553458</v>
          </cell>
          <cell r="AV198">
            <v>3833.6323882061988</v>
          </cell>
          <cell r="AW198">
            <v>-135.69854205881711</v>
          </cell>
          <cell r="AX198">
            <v>677.99746014038101</v>
          </cell>
          <cell r="AY198">
            <v>0</v>
          </cell>
          <cell r="AZ198">
            <v>0</v>
          </cell>
          <cell r="BA198">
            <v>0</v>
          </cell>
          <cell r="BB198">
            <v>0</v>
          </cell>
          <cell r="BC198">
            <v>0</v>
          </cell>
          <cell r="BD198">
            <v>0</v>
          </cell>
          <cell r="BE198">
            <v>3541.6569239981472</v>
          </cell>
          <cell r="BF198">
            <v>0</v>
          </cell>
          <cell r="BG198">
            <v>0</v>
          </cell>
          <cell r="BH198">
            <v>-92.849237856455147</v>
          </cell>
          <cell r="BI198">
            <v>2730.4318332461407</v>
          </cell>
          <cell r="BJ198">
            <v>528.46089546300936</v>
          </cell>
          <cell r="BK198">
            <v>375.61343314428814</v>
          </cell>
          <cell r="BL198">
            <v>0</v>
          </cell>
          <cell r="BM198">
            <v>0</v>
          </cell>
          <cell r="BN198">
            <v>0</v>
          </cell>
          <cell r="BO198">
            <v>0</v>
          </cell>
          <cell r="BP198">
            <v>0</v>
          </cell>
          <cell r="BQ198">
            <v>0</v>
          </cell>
          <cell r="BR198">
            <v>3268.0876529961824</v>
          </cell>
          <cell r="BS198">
            <v>0</v>
          </cell>
          <cell r="BT198">
            <v>0</v>
          </cell>
          <cell r="BU198">
            <v>323.32364572887309</v>
          </cell>
          <cell r="BV198">
            <v>2836.3806184182176</v>
          </cell>
          <cell r="BW198">
            <v>108.38338885083795</v>
          </cell>
          <cell r="BX198">
            <v>0</v>
          </cell>
          <cell r="BY198">
            <v>0</v>
          </cell>
          <cell r="BZ198">
            <v>0</v>
          </cell>
          <cell r="CA198">
            <v>0</v>
          </cell>
          <cell r="CB198">
            <v>0</v>
          </cell>
          <cell r="CC198">
            <v>0</v>
          </cell>
          <cell r="CD198">
            <v>0</v>
          </cell>
          <cell r="CE198">
            <v>670.56940200924873</v>
          </cell>
          <cell r="CF198">
            <v>0</v>
          </cell>
          <cell r="CG198">
            <v>0</v>
          </cell>
          <cell r="CH198">
            <v>215.80784338805825</v>
          </cell>
          <cell r="CI198">
            <v>253.83856857323553</v>
          </cell>
          <cell r="CJ198">
            <v>200.92299004760571</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-92.850747030228376</v>
          </cell>
          <cell r="DF198">
            <v>0</v>
          </cell>
          <cell r="DG198">
            <v>0</v>
          </cell>
          <cell r="DH198">
            <v>-92.850747029995546</v>
          </cell>
          <cell r="DI198">
            <v>0</v>
          </cell>
          <cell r="DJ198">
            <v>0</v>
          </cell>
          <cell r="DK198">
            <v>0</v>
          </cell>
          <cell r="DL198">
            <v>0</v>
          </cell>
          <cell r="DM198">
            <v>0</v>
          </cell>
          <cell r="DN198">
            <v>0</v>
          </cell>
          <cell r="DO198">
            <v>0</v>
          </cell>
          <cell r="DP198">
            <v>0</v>
          </cell>
          <cell r="DQ198">
            <v>0</v>
          </cell>
          <cell r="DR198">
            <v>75.109149046242237</v>
          </cell>
          <cell r="DS198">
            <v>0</v>
          </cell>
          <cell r="DT198">
            <v>0</v>
          </cell>
          <cell r="DU198">
            <v>-118.04605318186805</v>
          </cell>
          <cell r="DV198">
            <v>0</v>
          </cell>
          <cell r="DW198">
            <v>-126.18476162222214</v>
          </cell>
          <cell r="DX198">
            <v>319.33996384590864</v>
          </cell>
          <cell r="DY198">
            <v>0</v>
          </cell>
          <cell r="DZ198">
            <v>0</v>
          </cell>
          <cell r="EA198">
            <v>0</v>
          </cell>
          <cell r="EB198">
            <v>0</v>
          </cell>
          <cell r="EC198">
            <v>0</v>
          </cell>
          <cell r="ED198">
            <v>0</v>
          </cell>
        </row>
        <row r="199">
          <cell r="F199">
            <v>0</v>
          </cell>
          <cell r="G199">
            <v>0</v>
          </cell>
          <cell r="H199">
            <v>0</v>
          </cell>
          <cell r="I199">
            <v>0</v>
          </cell>
          <cell r="J199">
            <v>0</v>
          </cell>
          <cell r="K199">
            <v>-111.05955901369452</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-109.50158101692796</v>
          </cell>
          <cell r="AF199">
            <v>0</v>
          </cell>
          <cell r="AG199">
            <v>0</v>
          </cell>
          <cell r="AH199">
            <v>0</v>
          </cell>
          <cell r="AI199">
            <v>0</v>
          </cell>
          <cell r="AJ199">
            <v>0</v>
          </cell>
          <cell r="AK199">
            <v>-109.50158101599663</v>
          </cell>
          <cell r="AL199">
            <v>0</v>
          </cell>
          <cell r="AM199">
            <v>0</v>
          </cell>
          <cell r="AN199">
            <v>0</v>
          </cell>
          <cell r="AO199">
            <v>0</v>
          </cell>
          <cell r="AP199">
            <v>0</v>
          </cell>
          <cell r="AQ199">
            <v>0</v>
          </cell>
          <cell r="AR199">
            <v>1658.7231839969754</v>
          </cell>
          <cell r="AS199">
            <v>0</v>
          </cell>
          <cell r="AT199">
            <v>0</v>
          </cell>
          <cell r="AU199">
            <v>-237.0507406401448</v>
          </cell>
          <cell r="AV199">
            <v>1072.5553773192223</v>
          </cell>
          <cell r="AW199">
            <v>0</v>
          </cell>
          <cell r="AX199">
            <v>823.21854731719941</v>
          </cell>
          <cell r="AY199">
            <v>0</v>
          </cell>
          <cell r="AZ199">
            <v>0</v>
          </cell>
          <cell r="BA199">
            <v>0</v>
          </cell>
          <cell r="BB199">
            <v>0</v>
          </cell>
          <cell r="BC199">
            <v>0</v>
          </cell>
          <cell r="BD199">
            <v>0</v>
          </cell>
          <cell r="BE199">
            <v>2366.7084090001881</v>
          </cell>
          <cell r="BF199">
            <v>0</v>
          </cell>
          <cell r="BG199">
            <v>0</v>
          </cell>
          <cell r="BH199">
            <v>-89.250408609397709</v>
          </cell>
          <cell r="BI199">
            <v>-82.81829510605894</v>
          </cell>
          <cell r="BJ199">
            <v>351.51049144612625</v>
          </cell>
          <cell r="BK199">
            <v>481.31286214152351</v>
          </cell>
          <cell r="BL199">
            <v>0</v>
          </cell>
          <cell r="BM199">
            <v>0</v>
          </cell>
          <cell r="BN199">
            <v>0</v>
          </cell>
          <cell r="BO199">
            <v>0</v>
          </cell>
          <cell r="BP199">
            <v>530.42378888907842</v>
          </cell>
          <cell r="BQ199">
            <v>1175.5299702382181</v>
          </cell>
          <cell r="BR199">
            <v>4827.9975149966776</v>
          </cell>
          <cell r="BS199">
            <v>908.9676975752227</v>
          </cell>
          <cell r="BT199">
            <v>590.2510607666336</v>
          </cell>
          <cell r="BU199">
            <v>396.01235786173493</v>
          </cell>
          <cell r="BV199">
            <v>1393.3349295025691</v>
          </cell>
          <cell r="BW199">
            <v>72.693219799548388</v>
          </cell>
          <cell r="BX199">
            <v>0</v>
          </cell>
          <cell r="BY199">
            <v>98.927476944634691</v>
          </cell>
          <cell r="BZ199">
            <v>0</v>
          </cell>
          <cell r="CA199">
            <v>0</v>
          </cell>
          <cell r="CB199">
            <v>143.3876390545629</v>
          </cell>
          <cell r="CC199">
            <v>364.74164934456348</v>
          </cell>
          <cell r="CD199">
            <v>859.68148415139876</v>
          </cell>
          <cell r="CE199">
            <v>3492.448101002723</v>
          </cell>
          <cell r="CF199">
            <v>767.96417487622239</v>
          </cell>
          <cell r="CG199">
            <v>861.39168074936606</v>
          </cell>
          <cell r="CH199">
            <v>404.40552528016269</v>
          </cell>
          <cell r="CI199">
            <v>457.62983571668155</v>
          </cell>
          <cell r="CJ199">
            <v>0</v>
          </cell>
          <cell r="CK199">
            <v>51.521239782683551</v>
          </cell>
          <cell r="CL199">
            <v>31.419642064254731</v>
          </cell>
          <cell r="CM199">
            <v>0</v>
          </cell>
          <cell r="CN199">
            <v>49.429278979543597</v>
          </cell>
          <cell r="CO199">
            <v>209.46428042836487</v>
          </cell>
          <cell r="CP199">
            <v>189.95272293663584</v>
          </cell>
          <cell r="CQ199">
            <v>469.26972018601373</v>
          </cell>
          <cell r="CR199">
            <v>3624.0248879939318</v>
          </cell>
          <cell r="CS199">
            <v>745.3414013502188</v>
          </cell>
          <cell r="CT199">
            <v>664.62937088357285</v>
          </cell>
          <cell r="CU199">
            <v>553.88972908165306</v>
          </cell>
          <cell r="CV199">
            <v>145.09013476828113</v>
          </cell>
          <cell r="CW199">
            <v>22.134248355170712</v>
          </cell>
          <cell r="CX199">
            <v>52.490179814165458</v>
          </cell>
          <cell r="CY199">
            <v>52.531219829339534</v>
          </cell>
          <cell r="CZ199">
            <v>0</v>
          </cell>
          <cell r="DA199">
            <v>8.0712030464783311</v>
          </cell>
          <cell r="DB199">
            <v>212.08112005610019</v>
          </cell>
          <cell r="DC199">
            <v>468.36233679670841</v>
          </cell>
          <cell r="DD199">
            <v>699.40394400968216</v>
          </cell>
          <cell r="DE199">
            <v>2263.2366250008345</v>
          </cell>
          <cell r="DF199">
            <v>641.55046063358895</v>
          </cell>
          <cell r="DG199">
            <v>469.31658696965314</v>
          </cell>
          <cell r="DH199">
            <v>357.41900662728585</v>
          </cell>
          <cell r="DI199">
            <v>73.206302562030032</v>
          </cell>
          <cell r="DJ199">
            <v>0</v>
          </cell>
          <cell r="DK199">
            <v>49.952535865828395</v>
          </cell>
          <cell r="DL199">
            <v>49.822535772575065</v>
          </cell>
          <cell r="DM199">
            <v>0</v>
          </cell>
          <cell r="DN199">
            <v>15.193760908907279</v>
          </cell>
          <cell r="DO199">
            <v>0</v>
          </cell>
          <cell r="DP199">
            <v>99.856321696657687</v>
          </cell>
          <cell r="DQ199">
            <v>506.919113968499</v>
          </cell>
          <cell r="DR199">
            <v>9821.3010139986873</v>
          </cell>
          <cell r="DS199">
            <v>-117.92046274058521</v>
          </cell>
          <cell r="DT199">
            <v>394.14147600857541</v>
          </cell>
          <cell r="DU199">
            <v>237.24248575163074</v>
          </cell>
          <cell r="DV199">
            <v>3789.6674508234719</v>
          </cell>
          <cell r="DW199">
            <v>681.57497143931687</v>
          </cell>
          <cell r="DX199">
            <v>868.39916746760719</v>
          </cell>
          <cell r="DY199">
            <v>429.7486828751862</v>
          </cell>
          <cell r="DZ199">
            <v>381.92517365282401</v>
          </cell>
          <cell r="EA199">
            <v>1865.8744598273188</v>
          </cell>
          <cell r="EB199">
            <v>-364.14051022334024</v>
          </cell>
          <cell r="EC199">
            <v>1531.8674954148009</v>
          </cell>
          <cell r="ED199">
            <v>122.92062370479107</v>
          </cell>
        </row>
        <row r="200">
          <cell r="F200">
            <v>0</v>
          </cell>
          <cell r="G200">
            <v>0</v>
          </cell>
          <cell r="H200">
            <v>0</v>
          </cell>
          <cell r="I200">
            <v>0</v>
          </cell>
          <cell r="J200">
            <v>0</v>
          </cell>
          <cell r="K200">
            <v>-65.519025013782084</v>
          </cell>
          <cell r="L200">
            <v>0</v>
          </cell>
          <cell r="M200">
            <v>0</v>
          </cell>
          <cell r="N200">
            <v>0</v>
          </cell>
          <cell r="O200">
            <v>0</v>
          </cell>
          <cell r="P200">
            <v>0</v>
          </cell>
          <cell r="Q200">
            <v>0</v>
          </cell>
          <cell r="R200">
            <v>-2318.1195150092244</v>
          </cell>
          <cell r="S200">
            <v>0</v>
          </cell>
          <cell r="T200">
            <v>0</v>
          </cell>
          <cell r="U200">
            <v>0</v>
          </cell>
          <cell r="V200">
            <v>0</v>
          </cell>
          <cell r="W200">
            <v>-1316.8816620437428</v>
          </cell>
          <cell r="X200">
            <v>-1001.2378529710695</v>
          </cell>
          <cell r="Y200">
            <v>0</v>
          </cell>
          <cell r="Z200">
            <v>0</v>
          </cell>
          <cell r="AA200">
            <v>0</v>
          </cell>
          <cell r="AB200">
            <v>0</v>
          </cell>
          <cell r="AC200">
            <v>0</v>
          </cell>
          <cell r="AD200">
            <v>0</v>
          </cell>
          <cell r="AE200">
            <v>-3571.8771840035915</v>
          </cell>
          <cell r="AF200">
            <v>0</v>
          </cell>
          <cell r="AG200">
            <v>0</v>
          </cell>
          <cell r="AH200">
            <v>0</v>
          </cell>
          <cell r="AI200">
            <v>-842.68771311733872</v>
          </cell>
          <cell r="AJ200">
            <v>-1286.3451620806009</v>
          </cell>
          <cell r="AK200">
            <v>-1239.4075780576095</v>
          </cell>
          <cell r="AL200">
            <v>-94.239967918023467</v>
          </cell>
          <cell r="AM200">
            <v>0</v>
          </cell>
          <cell r="AN200">
            <v>-109.19676282629371</v>
          </cell>
          <cell r="AO200">
            <v>0</v>
          </cell>
          <cell r="AP200">
            <v>0</v>
          </cell>
          <cell r="AQ200">
            <v>0</v>
          </cell>
          <cell r="AR200">
            <v>310234.89546002448</v>
          </cell>
          <cell r="AS200">
            <v>49131.41959954612</v>
          </cell>
          <cell r="AT200">
            <v>37213.797751142643</v>
          </cell>
          <cell r="AU200">
            <v>32111.541130420752</v>
          </cell>
          <cell r="AV200">
            <v>20756.421084301546</v>
          </cell>
          <cell r="AW200">
            <v>15362.726462397724</v>
          </cell>
          <cell r="AX200">
            <v>10665.093643316068</v>
          </cell>
          <cell r="AY200">
            <v>11147.472045275383</v>
          </cell>
          <cell r="AZ200">
            <v>8326.4580338196829</v>
          </cell>
          <cell r="BA200">
            <v>15796.620064158924</v>
          </cell>
          <cell r="BB200">
            <v>26529.363107750192</v>
          </cell>
          <cell r="BC200">
            <v>48165.579195625149</v>
          </cell>
          <cell r="BD200">
            <v>35028.403342266567</v>
          </cell>
          <cell r="BE200">
            <v>329120.40206100047</v>
          </cell>
          <cell r="BF200">
            <v>55259.886756759137</v>
          </cell>
          <cell r="BG200">
            <v>40770.36110992264</v>
          </cell>
          <cell r="BH200">
            <v>32177.077776216902</v>
          </cell>
          <cell r="BI200">
            <v>20753.922431407496</v>
          </cell>
          <cell r="BJ200">
            <v>17683.343469362706</v>
          </cell>
          <cell r="BK200">
            <v>12954.307170813903</v>
          </cell>
          <cell r="BL200">
            <v>11217.641054002568</v>
          </cell>
          <cell r="BM200">
            <v>8961.4636251525953</v>
          </cell>
          <cell r="BN200">
            <v>16956.833216513507</v>
          </cell>
          <cell r="BO200">
            <v>26630.515724458732</v>
          </cell>
          <cell r="BP200">
            <v>48795.849731403403</v>
          </cell>
          <cell r="BQ200">
            <v>36959.199994972907</v>
          </cell>
          <cell r="BR200">
            <v>341549.46120399237</v>
          </cell>
          <cell r="BS200">
            <v>56559.214779248461</v>
          </cell>
          <cell r="BT200">
            <v>41272.535799991339</v>
          </cell>
          <cell r="BU200">
            <v>31991.22956401296</v>
          </cell>
          <cell r="BV200">
            <v>24561.047455210239</v>
          </cell>
          <cell r="BW200">
            <v>21181.88168211095</v>
          </cell>
          <cell r="BX200">
            <v>11288.185723758303</v>
          </cell>
          <cell r="BY200">
            <v>11060.696042876691</v>
          </cell>
          <cell r="BZ200">
            <v>8724.4450738187879</v>
          </cell>
          <cell r="CA200">
            <v>18533.616871843114</v>
          </cell>
          <cell r="CB200">
            <v>27421.297906295396</v>
          </cell>
          <cell r="CC200">
            <v>50913.294797363691</v>
          </cell>
          <cell r="CD200">
            <v>38042.015507467091</v>
          </cell>
          <cell r="CE200">
            <v>374238.5936819762</v>
          </cell>
          <cell r="CF200">
            <v>55221.963320971467</v>
          </cell>
          <cell r="CG200">
            <v>43786.257159352303</v>
          </cell>
          <cell r="CH200">
            <v>38150.505438841879</v>
          </cell>
          <cell r="CI200">
            <v>35819.170030358247</v>
          </cell>
          <cell r="CJ200">
            <v>14294.067472021095</v>
          </cell>
          <cell r="CK200">
            <v>11540.770842000842</v>
          </cell>
          <cell r="CL200">
            <v>14214.513051729649</v>
          </cell>
          <cell r="CM200">
            <v>10770.232959196903</v>
          </cell>
          <cell r="CN200">
            <v>21560.650758466683</v>
          </cell>
          <cell r="CO200">
            <v>26678.284057092853</v>
          </cell>
          <cell r="CP200">
            <v>63220.199390078895</v>
          </cell>
          <cell r="CQ200">
            <v>38981.979201870039</v>
          </cell>
          <cell r="CR200">
            <v>380616.50360201299</v>
          </cell>
          <cell r="CS200">
            <v>50858.040887336247</v>
          </cell>
          <cell r="CT200">
            <v>44292.839383151382</v>
          </cell>
          <cell r="CU200">
            <v>40410.827548851259</v>
          </cell>
          <cell r="CV200">
            <v>36335.662173843011</v>
          </cell>
          <cell r="CW200">
            <v>14615.219153835438</v>
          </cell>
          <cell r="CX200">
            <v>11460.368642212823</v>
          </cell>
          <cell r="CY200">
            <v>14834.071354641579</v>
          </cell>
          <cell r="CZ200">
            <v>11621.12196280621</v>
          </cell>
          <cell r="DA200">
            <v>22407.689402539283</v>
          </cell>
          <cell r="DB200">
            <v>26859.93669893872</v>
          </cell>
          <cell r="DC200">
            <v>66598.014545313083</v>
          </cell>
          <cell r="DD200">
            <v>40322.711848529056</v>
          </cell>
          <cell r="DE200">
            <v>389872.32941898704</v>
          </cell>
          <cell r="DF200">
            <v>53022.185645700432</v>
          </cell>
          <cell r="DG200">
            <v>46259.561950740404</v>
          </cell>
          <cell r="DH200">
            <v>41947.555264826864</v>
          </cell>
          <cell r="DI200">
            <v>37251.018997491337</v>
          </cell>
          <cell r="DJ200">
            <v>14863.589344859123</v>
          </cell>
          <cell r="DK200">
            <v>11704.178493198939</v>
          </cell>
          <cell r="DL200">
            <v>14741.202394409105</v>
          </cell>
          <cell r="DM200">
            <v>11839.012793696485</v>
          </cell>
          <cell r="DN200">
            <v>22575.895483325236</v>
          </cell>
          <cell r="DO200">
            <v>28208.069554113783</v>
          </cell>
          <cell r="DP200">
            <v>66969.837097181939</v>
          </cell>
          <cell r="DQ200">
            <v>40490.222399447113</v>
          </cell>
          <cell r="DR200">
            <v>398032.49343602359</v>
          </cell>
          <cell r="DS200">
            <v>54439.736241878942</v>
          </cell>
          <cell r="DT200">
            <v>47856.554817466065</v>
          </cell>
          <cell r="DU200">
            <v>42274.617996768095</v>
          </cell>
          <cell r="DV200">
            <v>37721.010379882529</v>
          </cell>
          <cell r="DW200">
            <v>14270.853652918711</v>
          </cell>
          <cell r="DX200">
            <v>12594.929446706548</v>
          </cell>
          <cell r="DY200">
            <v>15600.449217853136</v>
          </cell>
          <cell r="DZ200">
            <v>12058.477244716138</v>
          </cell>
          <cell r="EA200">
            <v>22842.959844708443</v>
          </cell>
          <cell r="EB200">
            <v>28667.816746310331</v>
          </cell>
          <cell r="EC200">
            <v>68525.337134113535</v>
          </cell>
          <cell r="ED200">
            <v>41179.75071270857</v>
          </cell>
        </row>
        <row r="201">
          <cell r="F201">
            <v>-536.58631719229743</v>
          </cell>
          <cell r="G201">
            <v>-244.54360908013768</v>
          </cell>
          <cell r="H201">
            <v>-241.12765202648006</v>
          </cell>
          <cell r="I201">
            <v>0</v>
          </cell>
          <cell r="J201">
            <v>0</v>
          </cell>
          <cell r="K201">
            <v>0</v>
          </cell>
          <cell r="L201">
            <v>-359.41057000705041</v>
          </cell>
          <cell r="M201">
            <v>11.350490209879354</v>
          </cell>
          <cell r="N201">
            <v>-380.12251214310527</v>
          </cell>
          <cell r="O201">
            <v>-408.03390806925017</v>
          </cell>
          <cell r="P201">
            <v>-58.298279717448168</v>
          </cell>
          <cell r="Q201">
            <v>-289.88070997712202</v>
          </cell>
          <cell r="R201">
            <v>-3178.8987750001252</v>
          </cell>
          <cell r="S201">
            <v>-108.42743263603188</v>
          </cell>
          <cell r="T201">
            <v>-661.26908916444518</v>
          </cell>
          <cell r="U201">
            <v>-818.8739912470337</v>
          </cell>
          <cell r="V201">
            <v>0</v>
          </cell>
          <cell r="W201">
            <v>0</v>
          </cell>
          <cell r="X201">
            <v>-24.410984833841212</v>
          </cell>
          <cell r="Y201">
            <v>-10.961243189638481</v>
          </cell>
          <cell r="Z201">
            <v>-144.05641050008126</v>
          </cell>
          <cell r="AA201">
            <v>-435.72422929166351</v>
          </cell>
          <cell r="AB201">
            <v>-393.24200568534434</v>
          </cell>
          <cell r="AC201">
            <v>-120.79092495446093</v>
          </cell>
          <cell r="AD201">
            <v>-461.14246349968016</v>
          </cell>
          <cell r="AE201">
            <v>-1944.6316810082644</v>
          </cell>
          <cell r="AF201">
            <v>-1104.006036689505</v>
          </cell>
          <cell r="AG201">
            <v>0</v>
          </cell>
          <cell r="AH201">
            <v>-361.42234041460324</v>
          </cell>
          <cell r="AI201">
            <v>0</v>
          </cell>
          <cell r="AJ201">
            <v>0</v>
          </cell>
          <cell r="AK201">
            <v>0</v>
          </cell>
          <cell r="AL201">
            <v>196.90635506133549</v>
          </cell>
          <cell r="AM201">
            <v>-249.22925997525454</v>
          </cell>
          <cell r="AN201">
            <v>0</v>
          </cell>
          <cell r="AO201">
            <v>-164.56436529289931</v>
          </cell>
          <cell r="AP201">
            <v>3.6043055164627731</v>
          </cell>
          <cell r="AQ201">
            <v>-265.92033921275288</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row>
        <row r="202">
          <cell r="F202">
            <v>-123.34379537403584</v>
          </cell>
          <cell r="G202">
            <v>-158.82859404012561</v>
          </cell>
          <cell r="H202">
            <v>-584.13437808118761</v>
          </cell>
          <cell r="I202">
            <v>-4486.7798316441476</v>
          </cell>
          <cell r="J202">
            <v>-6332.8423623777926</v>
          </cell>
          <cell r="K202">
            <v>-10354.396011477336</v>
          </cell>
          <cell r="L202">
            <v>-5270.857402227819</v>
          </cell>
          <cell r="M202">
            <v>-4726.1316226609051</v>
          </cell>
          <cell r="N202">
            <v>-9030.0282611716539</v>
          </cell>
          <cell r="O202">
            <v>-3116.0088830795139</v>
          </cell>
          <cell r="P202">
            <v>-830.48076883889735</v>
          </cell>
          <cell r="Q202">
            <v>-451.74878304824233</v>
          </cell>
          <cell r="R202">
            <v>-58434.230769008398</v>
          </cell>
          <cell r="S202">
            <v>-15.059699553996325</v>
          </cell>
          <cell r="T202">
            <v>-2106.1076376084238</v>
          </cell>
          <cell r="U202">
            <v>-6657.4258027896285</v>
          </cell>
          <cell r="V202">
            <v>-6989.6046929461882</v>
          </cell>
          <cell r="W202">
            <v>-6393.7945105973631</v>
          </cell>
          <cell r="X202">
            <v>-6842.8158972971141</v>
          </cell>
          <cell r="Y202">
            <v>-2789.6795173604041</v>
          </cell>
          <cell r="Z202">
            <v>-4283.705573104322</v>
          </cell>
          <cell r="AA202">
            <v>-11420.272161697969</v>
          </cell>
          <cell r="AB202">
            <v>-4751.7679592389613</v>
          </cell>
          <cell r="AC202">
            <v>-6011.7628219109029</v>
          </cell>
          <cell r="AD202">
            <v>-172.23449489660561</v>
          </cell>
          <cell r="AE202">
            <v>-68375.05884295702</v>
          </cell>
          <cell r="AF202">
            <v>-127.03109673410654</v>
          </cell>
          <cell r="AG202">
            <v>-4731.425178417936</v>
          </cell>
          <cell r="AH202">
            <v>-4381.0793874189258</v>
          </cell>
          <cell r="AI202">
            <v>-9870.6500463560224</v>
          </cell>
          <cell r="AJ202">
            <v>-13103.529963279143</v>
          </cell>
          <cell r="AK202">
            <v>-5542.1049575861543</v>
          </cell>
          <cell r="AL202">
            <v>-2098.7364460714161</v>
          </cell>
          <cell r="AM202">
            <v>-6007.1828456353396</v>
          </cell>
          <cell r="AN202">
            <v>-9732.9012498948723</v>
          </cell>
          <cell r="AO202">
            <v>-6301.3046380784363</v>
          </cell>
          <cell r="AP202">
            <v>-6463.124333916232</v>
          </cell>
          <cell r="AQ202">
            <v>-15.988699587062001</v>
          </cell>
          <cell r="AR202">
            <v>77611.611391961575</v>
          </cell>
          <cell r="AS202">
            <v>-579.17441337183118</v>
          </cell>
          <cell r="AT202">
            <v>-28.672000661492348</v>
          </cell>
          <cell r="AU202">
            <v>-15163.904350126162</v>
          </cell>
          <cell r="AV202">
            <v>15361.293154682033</v>
          </cell>
          <cell r="AW202">
            <v>9561.0370207577944</v>
          </cell>
          <cell r="AX202">
            <v>7451.136172041297</v>
          </cell>
          <cell r="AY202">
            <v>5173.8625194597989</v>
          </cell>
          <cell r="AZ202">
            <v>14435.456333303824</v>
          </cell>
          <cell r="BA202">
            <v>15337.54915413633</v>
          </cell>
          <cell r="BB202">
            <v>14498.176334753633</v>
          </cell>
          <cell r="BC202">
            <v>10128.56343386136</v>
          </cell>
          <cell r="BD202">
            <v>1436.2880331613123</v>
          </cell>
          <cell r="BE202">
            <v>92922.90862801671</v>
          </cell>
          <cell r="BF202">
            <v>4495.9660884439945</v>
          </cell>
          <cell r="BG202">
            <v>2199.4496432673186</v>
          </cell>
          <cell r="BH202">
            <v>-10691.78941033408</v>
          </cell>
          <cell r="BI202">
            <v>20262.283598607406</v>
          </cell>
          <cell r="BJ202">
            <v>8431.8329658787698</v>
          </cell>
          <cell r="BK202">
            <v>10219.251401036978</v>
          </cell>
          <cell r="BL202">
            <v>6398.000125862658</v>
          </cell>
          <cell r="BM202">
            <v>10863.073013700545</v>
          </cell>
          <cell r="BN202">
            <v>15334.909501673654</v>
          </cell>
          <cell r="BO202">
            <v>11501.59342626296</v>
          </cell>
          <cell r="BP202">
            <v>12585.780247589573</v>
          </cell>
          <cell r="BQ202">
            <v>1322.5580260194838</v>
          </cell>
          <cell r="BR202">
            <v>119231.20496505499</v>
          </cell>
          <cell r="BS202">
            <v>36852.773576457053</v>
          </cell>
          <cell r="BT202">
            <v>10931.511170992628</v>
          </cell>
          <cell r="BU202">
            <v>-22345.497849531472</v>
          </cell>
          <cell r="BV202">
            <v>16635.874860219657</v>
          </cell>
          <cell r="BW202">
            <v>14178.662721784785</v>
          </cell>
          <cell r="BX202">
            <v>11801.533684602007</v>
          </cell>
          <cell r="BY202">
            <v>7429.0411162041128</v>
          </cell>
          <cell r="BZ202">
            <v>10150.635658774525</v>
          </cell>
          <cell r="CA202">
            <v>17644.951776005328</v>
          </cell>
          <cell r="CB202">
            <v>6381.6570998243988</v>
          </cell>
          <cell r="CC202">
            <v>7266.7861136719584</v>
          </cell>
          <cell r="CD202">
            <v>2303.2750360295177</v>
          </cell>
          <cell r="CE202">
            <v>72831.385902047157</v>
          </cell>
          <cell r="CF202">
            <v>5519.4139441438019</v>
          </cell>
          <cell r="CG202">
            <v>15351.232600906864</v>
          </cell>
          <cell r="CH202">
            <v>7836.4304046537727</v>
          </cell>
          <cell r="CI202">
            <v>22792.42739523761</v>
          </cell>
          <cell r="CJ202">
            <v>9035.2610359620303</v>
          </cell>
          <cell r="CK202">
            <v>15900.720415255055</v>
          </cell>
          <cell r="CL202">
            <v>166.42500434815884</v>
          </cell>
          <cell r="CM202">
            <v>283.77840741351247</v>
          </cell>
          <cell r="CN202">
            <v>2867.6454748883843</v>
          </cell>
          <cell r="CO202">
            <v>762.70201991870999</v>
          </cell>
          <cell r="CP202">
            <v>-6640.2625734135509</v>
          </cell>
          <cell r="CQ202">
            <v>-1044.3882272727787</v>
          </cell>
          <cell r="CR202">
            <v>49957.329939961433</v>
          </cell>
          <cell r="CS202">
            <v>618.86002403125167</v>
          </cell>
          <cell r="CT202">
            <v>-5235.6722033135593</v>
          </cell>
          <cell r="CU202">
            <v>8167.2063171509653</v>
          </cell>
          <cell r="CV202">
            <v>5745.3102231044322</v>
          </cell>
          <cell r="CW202">
            <v>8108.6183148771524</v>
          </cell>
          <cell r="CX202">
            <v>19739.306766523048</v>
          </cell>
          <cell r="CY202">
            <v>195.9400076046586</v>
          </cell>
          <cell r="CZ202">
            <v>1595.6500619612634</v>
          </cell>
          <cell r="DA202">
            <v>189.15000734478235</v>
          </cell>
          <cell r="DB202">
            <v>-211.07200819253922</v>
          </cell>
          <cell r="DC202">
            <v>11243.270436603576</v>
          </cell>
          <cell r="DD202">
            <v>-199.238007735461</v>
          </cell>
          <cell r="DE202">
            <v>65938.225662052631</v>
          </cell>
          <cell r="DF202">
            <v>273.00880853831768</v>
          </cell>
          <cell r="DG202">
            <v>-934.29222921654582</v>
          </cell>
          <cell r="DH202">
            <v>7033.2760199476033</v>
          </cell>
          <cell r="DI202">
            <v>28357.037286788225</v>
          </cell>
          <cell r="DJ202">
            <v>10851.481539350003</v>
          </cell>
          <cell r="DK202">
            <v>7807.557044159621</v>
          </cell>
          <cell r="DL202">
            <v>-715.10162236168981</v>
          </cell>
          <cell r="DM202">
            <v>1874.7704586274922</v>
          </cell>
          <cell r="DN202">
            <v>6186.0001934505999</v>
          </cell>
          <cell r="DO202">
            <v>364.56161140277982</v>
          </cell>
          <cell r="DP202">
            <v>3444.7773077227175</v>
          </cell>
          <cell r="DQ202">
            <v>1395.1492436304688</v>
          </cell>
          <cell r="DR202">
            <v>145854.48898804188</v>
          </cell>
          <cell r="DS202">
            <v>7413.3817112073302</v>
          </cell>
          <cell r="DT202">
            <v>-973.00361459702253</v>
          </cell>
          <cell r="DU202">
            <v>15286.024629313499</v>
          </cell>
          <cell r="DV202">
            <v>23096.30954647623</v>
          </cell>
          <cell r="DW202">
            <v>9511.4549426846206</v>
          </cell>
          <cell r="DX202">
            <v>11083.970566276461</v>
          </cell>
          <cell r="DY202">
            <v>4271.632464081049</v>
          </cell>
          <cell r="DZ202">
            <v>11245.226168695837</v>
          </cell>
          <cell r="EA202">
            <v>25100.955176550895</v>
          </cell>
          <cell r="EB202">
            <v>5194.7496779300272</v>
          </cell>
          <cell r="EC202">
            <v>27835.08001755923</v>
          </cell>
          <cell r="ED202">
            <v>6788.7077018432319</v>
          </cell>
        </row>
        <row r="203">
          <cell r="F203">
            <v>-422.99758547544479</v>
          </cell>
          <cell r="G203">
            <v>-548.733981160447</v>
          </cell>
          <cell r="H203">
            <v>-1648.3823434021324</v>
          </cell>
          <cell r="I203">
            <v>-4501.7990454258397</v>
          </cell>
          <cell r="J203">
            <v>-4763.0109564568847</v>
          </cell>
          <cell r="K203">
            <v>-5931.0511963525787</v>
          </cell>
          <cell r="L203">
            <v>-7599.9656390491873</v>
          </cell>
          <cell r="M203">
            <v>-8932.9167932812124</v>
          </cell>
          <cell r="N203">
            <v>-9016.1353904241696</v>
          </cell>
          <cell r="O203">
            <v>-5105.7698246883228</v>
          </cell>
          <cell r="P203">
            <v>-2626.4734098166227</v>
          </cell>
          <cell r="Q203">
            <v>-1822.0875374358147</v>
          </cell>
          <cell r="R203">
            <v>-67709.667363017797</v>
          </cell>
          <cell r="S203">
            <v>-460.60948763974011</v>
          </cell>
          <cell r="T203">
            <v>-4462.9152802377939</v>
          </cell>
          <cell r="U203">
            <v>-10261.143824640661</v>
          </cell>
          <cell r="V203">
            <v>-7896.1366881066933</v>
          </cell>
          <cell r="W203">
            <v>-3622.080382800661</v>
          </cell>
          <cell r="X203">
            <v>-8929.2828603815287</v>
          </cell>
          <cell r="Y203">
            <v>-4301.2022845763713</v>
          </cell>
          <cell r="Z203">
            <v>-6422.7314276453108</v>
          </cell>
          <cell r="AA203">
            <v>-8327.4924765303731</v>
          </cell>
          <cell r="AB203">
            <v>-5360.5132561475039</v>
          </cell>
          <cell r="AC203">
            <v>-7078.123310059309</v>
          </cell>
          <cell r="AD203">
            <v>-587.43608423322439</v>
          </cell>
          <cell r="AE203">
            <v>-73805.401329010725</v>
          </cell>
          <cell r="AF203">
            <v>-11603.41171371378</v>
          </cell>
          <cell r="AG203">
            <v>-2877.1799290142953</v>
          </cell>
          <cell r="AH203">
            <v>-4466.002389812842</v>
          </cell>
          <cell r="AI203">
            <v>-9844.143657120876</v>
          </cell>
          <cell r="AJ203">
            <v>-7270.9796706065536</v>
          </cell>
          <cell r="AK203">
            <v>-9915.8910553501919</v>
          </cell>
          <cell r="AL203">
            <v>-3697.722508771345</v>
          </cell>
          <cell r="AM203">
            <v>-7118.2888243738562</v>
          </cell>
          <cell r="AN203">
            <v>-6482.7598400525749</v>
          </cell>
          <cell r="AO203">
            <v>-6329.067443843931</v>
          </cell>
          <cell r="AP203">
            <v>-3765.6458070911467</v>
          </cell>
          <cell r="AQ203">
            <v>-434.30848928540945</v>
          </cell>
          <cell r="AR203">
            <v>38355.917324975133</v>
          </cell>
          <cell r="AS203">
            <v>-3249.0476545896381</v>
          </cell>
          <cell r="AT203">
            <v>9206.3954380396754</v>
          </cell>
          <cell r="AU203">
            <v>-17434.590829534456</v>
          </cell>
          <cell r="AV203">
            <v>17276.36332200747</v>
          </cell>
          <cell r="AW203">
            <v>3510.2781670177355</v>
          </cell>
          <cell r="AX203">
            <v>4852.1277308641002</v>
          </cell>
          <cell r="AY203">
            <v>719.59753424115479</v>
          </cell>
          <cell r="AZ203">
            <v>4356.8227072991431</v>
          </cell>
          <cell r="BA203">
            <v>6039.8377873729914</v>
          </cell>
          <cell r="BB203">
            <v>7681.242865473032</v>
          </cell>
          <cell r="BC203">
            <v>4269.9527031648904</v>
          </cell>
          <cell r="BD203">
            <v>1126.9375536199659</v>
          </cell>
          <cell r="BE203">
            <v>-2404.4028819799423</v>
          </cell>
          <cell r="BF203">
            <v>2696.5140489339828</v>
          </cell>
          <cell r="BG203">
            <v>-490.81580846384168</v>
          </cell>
          <cell r="BH203">
            <v>-46756.391301453114</v>
          </cell>
          <cell r="BI203">
            <v>21315.675996040925</v>
          </cell>
          <cell r="BJ203">
            <v>8000.9306174917147</v>
          </cell>
          <cell r="BK203">
            <v>7637.086307737045</v>
          </cell>
          <cell r="BL203">
            <v>245.12020446360111</v>
          </cell>
          <cell r="BM203">
            <v>3090.8545343615115</v>
          </cell>
          <cell r="BN203">
            <v>8292.0827852319926</v>
          </cell>
          <cell r="BO203">
            <v>9523.2460031090304</v>
          </cell>
          <cell r="BP203">
            <v>-12587.823958434165</v>
          </cell>
          <cell r="BQ203">
            <v>-3370.8823109772056</v>
          </cell>
          <cell r="BR203">
            <v>115800.0778259933</v>
          </cell>
          <cell r="BS203">
            <v>41499.522690217942</v>
          </cell>
          <cell r="BT203">
            <v>18004.24829944782</v>
          </cell>
          <cell r="BU203">
            <v>10855.321380548179</v>
          </cell>
          <cell r="BV203">
            <v>17626.559693165123</v>
          </cell>
          <cell r="BW203">
            <v>2994.2559497999027</v>
          </cell>
          <cell r="BX203">
            <v>9108.4393514916301</v>
          </cell>
          <cell r="BY203">
            <v>-1193.927419859916</v>
          </cell>
          <cell r="BZ203">
            <v>-2616.8562435228378</v>
          </cell>
          <cell r="CA203">
            <v>8650.0513438675553</v>
          </cell>
          <cell r="CB203">
            <v>4481.8020745422691</v>
          </cell>
          <cell r="CC203">
            <v>3771.6858627311885</v>
          </cell>
          <cell r="CD203">
            <v>2618.9748435560614</v>
          </cell>
          <cell r="CE203">
            <v>94112.633536994457</v>
          </cell>
          <cell r="CF203">
            <v>3932.6911809407175</v>
          </cell>
          <cell r="CG203">
            <v>6441.4936325792223</v>
          </cell>
          <cell r="CH203">
            <v>12532.390257941559</v>
          </cell>
          <cell r="CI203">
            <v>25699.341728938743</v>
          </cell>
          <cell r="CJ203">
            <v>6827.1503405142576</v>
          </cell>
          <cell r="CK203">
            <v>14655.342301633209</v>
          </cell>
          <cell r="CL203">
            <v>3909.8345804717392</v>
          </cell>
          <cell r="CM203">
            <v>3935.4029809981585</v>
          </cell>
          <cell r="CN203">
            <v>5368.2019104864448</v>
          </cell>
          <cell r="CO203">
            <v>5488.4896129630506</v>
          </cell>
          <cell r="CP203">
            <v>4410.9364907853305</v>
          </cell>
          <cell r="CQ203">
            <v>911.3585187587887</v>
          </cell>
          <cell r="CR203">
            <v>44098.30039203167</v>
          </cell>
          <cell r="CS203">
            <v>4593.5522075016052</v>
          </cell>
          <cell r="CT203">
            <v>-10691.462882960215</v>
          </cell>
          <cell r="CU203">
            <v>17995.330412894487</v>
          </cell>
          <cell r="CV203">
            <v>10989.665296433493</v>
          </cell>
          <cell r="CW203">
            <v>3282.6169482804835</v>
          </cell>
          <cell r="CX203">
            <v>240.43441086262465</v>
          </cell>
          <cell r="CY203">
            <v>-3465.4825565461069</v>
          </cell>
          <cell r="CZ203">
            <v>3555.1225605942309</v>
          </cell>
          <cell r="DA203">
            <v>5603.0978531055152</v>
          </cell>
          <cell r="DB203">
            <v>2346.1777059845626</v>
          </cell>
          <cell r="DC203">
            <v>6859.2531098518521</v>
          </cell>
          <cell r="DD203">
            <v>2789.9953260291368</v>
          </cell>
          <cell r="DE203">
            <v>27882.082642018795</v>
          </cell>
          <cell r="DF203">
            <v>5798.8720246888697</v>
          </cell>
          <cell r="DG203">
            <v>-4635.9529395215213</v>
          </cell>
          <cell r="DH203">
            <v>-273.62802003882825</v>
          </cell>
          <cell r="DI203">
            <v>11290.83142689988</v>
          </cell>
          <cell r="DJ203">
            <v>6962.8121099323034</v>
          </cell>
          <cell r="DK203">
            <v>-1232.9596902970225</v>
          </cell>
          <cell r="DL203">
            <v>3386.2488479986787</v>
          </cell>
          <cell r="DM203">
            <v>5966.3160369489342</v>
          </cell>
          <cell r="DN203">
            <v>6796.5932977609336</v>
          </cell>
          <cell r="DO203">
            <v>7488.6271484401077</v>
          </cell>
          <cell r="DP203">
            <v>-19356.119417574257</v>
          </cell>
          <cell r="DQ203">
            <v>5690.4418167490512</v>
          </cell>
          <cell r="DR203">
            <v>11526.571692943573</v>
          </cell>
          <cell r="DS203">
            <v>-439.94867988303304</v>
          </cell>
          <cell r="DT203">
            <v>-445.59978091157973</v>
          </cell>
          <cell r="DU203">
            <v>-3009.1066463775933</v>
          </cell>
          <cell r="DV203">
            <v>2299.3702175058424</v>
          </cell>
          <cell r="DW203">
            <v>10668.650837153196</v>
          </cell>
          <cell r="DX203">
            <v>2677.9939862526953</v>
          </cell>
          <cell r="DY203">
            <v>0</v>
          </cell>
          <cell r="DZ203">
            <v>0</v>
          </cell>
          <cell r="EA203">
            <v>-431.78597839921713</v>
          </cell>
          <cell r="EB203">
            <v>0</v>
          </cell>
          <cell r="EC203">
            <v>283.81085153110325</v>
          </cell>
          <cell r="ED203">
            <v>-76.813113946467638</v>
          </cell>
        </row>
        <row r="204">
          <cell r="F204">
            <v>0</v>
          </cell>
          <cell r="G204">
            <v>0</v>
          </cell>
          <cell r="H204">
            <v>-910.68118026480079</v>
          </cell>
          <cell r="I204">
            <v>-8258.7646210342646</v>
          </cell>
          <cell r="J204">
            <v>-7241.3654030766338</v>
          </cell>
          <cell r="K204">
            <v>-9415.3485959712416</v>
          </cell>
          <cell r="L204">
            <v>-5142.1654885672033</v>
          </cell>
          <cell r="M204">
            <v>-14995.78047504276</v>
          </cell>
          <cell r="N204">
            <v>-15109.72287257202</v>
          </cell>
          <cell r="O204">
            <v>-11901.317742101848</v>
          </cell>
          <cell r="P204">
            <v>-5837.8318734914064</v>
          </cell>
          <cell r="Q204">
            <v>-374.94599187746644</v>
          </cell>
          <cell r="R204">
            <v>-110872.16695800424</v>
          </cell>
          <cell r="S204">
            <v>-9487.3462167084217</v>
          </cell>
          <cell r="T204">
            <v>-10901.280389394611</v>
          </cell>
          <cell r="U204">
            <v>-9747.6848916783929</v>
          </cell>
          <cell r="V204">
            <v>-1917.6468829512596</v>
          </cell>
          <cell r="W204">
            <v>-174.78719662316144</v>
          </cell>
          <cell r="X204">
            <v>-7500.3413750976324</v>
          </cell>
          <cell r="Y204">
            <v>-737.06218575686216</v>
          </cell>
          <cell r="Z204">
            <v>-17950.602253206074</v>
          </cell>
          <cell r="AA204">
            <v>-14995.713310286403</v>
          </cell>
          <cell r="AB204">
            <v>-21212.868190178648</v>
          </cell>
          <cell r="AC204">
            <v>-8657.7282127346843</v>
          </cell>
          <cell r="AD204">
            <v>-7589.1058533843607</v>
          </cell>
          <cell r="AE204">
            <v>-114643.6426409781</v>
          </cell>
          <cell r="AF204">
            <v>-6555.776599984616</v>
          </cell>
          <cell r="AG204">
            <v>-5630.2058141082525</v>
          </cell>
          <cell r="AH204">
            <v>-10925.653033321723</v>
          </cell>
          <cell r="AI204">
            <v>-10388.482671514153</v>
          </cell>
          <cell r="AJ204">
            <v>-14313.535941634327</v>
          </cell>
          <cell r="AK204">
            <v>-10855.168334396556</v>
          </cell>
          <cell r="AL204">
            <v>-1719.6167737655342</v>
          </cell>
          <cell r="AM204">
            <v>-12618.160307496786</v>
          </cell>
          <cell r="AN204">
            <v>-15914.675457207486</v>
          </cell>
          <cell r="AO204">
            <v>-14661.691876325756</v>
          </cell>
          <cell r="AP204">
            <v>-11060.675831263885</v>
          </cell>
          <cell r="AQ204">
            <v>0</v>
          </cell>
          <cell r="AR204">
            <v>360594.67682400346</v>
          </cell>
          <cell r="AS204">
            <v>62932.56271135807</v>
          </cell>
          <cell r="AT204">
            <v>34730.912171829492</v>
          </cell>
          <cell r="AU204">
            <v>8513.4264421164989</v>
          </cell>
          <cell r="AV204">
            <v>14773.660873092711</v>
          </cell>
          <cell r="AW204">
            <v>7800.2902785912156</v>
          </cell>
          <cell r="AX204">
            <v>11578.69525728561</v>
          </cell>
          <cell r="AY204">
            <v>24348.567320462316</v>
          </cell>
          <cell r="AZ204">
            <v>29344.659345179796</v>
          </cell>
          <cell r="BA204">
            <v>23954.303318513557</v>
          </cell>
          <cell r="BB204">
            <v>42881.294612154365</v>
          </cell>
          <cell r="BC204">
            <v>59887.45309629105</v>
          </cell>
          <cell r="BD204">
            <v>39848.851397149265</v>
          </cell>
          <cell r="BE204">
            <v>411542.58781993389</v>
          </cell>
          <cell r="BF204">
            <v>63872.354282453656</v>
          </cell>
          <cell r="BG204">
            <v>15961.036070585251</v>
          </cell>
          <cell r="BH204">
            <v>18173.974080367014</v>
          </cell>
          <cell r="BI204">
            <v>20652.450091330335</v>
          </cell>
          <cell r="BJ204">
            <v>11555.362051099539</v>
          </cell>
          <cell r="BK204">
            <v>14614.782064629719</v>
          </cell>
          <cell r="BL204">
            <v>29523.130130555481</v>
          </cell>
          <cell r="BM204">
            <v>37056.838163867593</v>
          </cell>
          <cell r="BN204">
            <v>32205.810142420232</v>
          </cell>
          <cell r="BO204">
            <v>50246.014222197235</v>
          </cell>
          <cell r="BP204">
            <v>64899.562286999077</v>
          </cell>
          <cell r="BQ204">
            <v>52781.274233408272</v>
          </cell>
          <cell r="BR204">
            <v>546157.54937598109</v>
          </cell>
          <cell r="BS204">
            <v>113932.0451871641</v>
          </cell>
          <cell r="BT204">
            <v>65485.248222533613</v>
          </cell>
          <cell r="BU204">
            <v>13564.241966096684</v>
          </cell>
          <cell r="BV204">
            <v>18567.052863096818</v>
          </cell>
          <cell r="BW204">
            <v>21190.137672007084</v>
          </cell>
          <cell r="BX204">
            <v>23642.656080340967</v>
          </cell>
          <cell r="BY204">
            <v>30136.98570241034</v>
          </cell>
          <cell r="BZ204">
            <v>39314.163333598524</v>
          </cell>
          <cell r="CA204">
            <v>26958.400091610849</v>
          </cell>
          <cell r="CB204">
            <v>58627.513799227774</v>
          </cell>
          <cell r="CC204">
            <v>88517.094700798392</v>
          </cell>
          <cell r="CD204">
            <v>46222.009757071733</v>
          </cell>
          <cell r="CE204">
            <v>565693.88076296449</v>
          </cell>
          <cell r="CF204">
            <v>60364.930701997131</v>
          </cell>
          <cell r="CG204">
            <v>64758.015816699713</v>
          </cell>
          <cell r="CH204">
            <v>61036.945704247802</v>
          </cell>
          <cell r="CI204">
            <v>27925.498233444989</v>
          </cell>
          <cell r="CJ204">
            <v>37982.496157098562</v>
          </cell>
          <cell r="CK204">
            <v>20878.27566986531</v>
          </cell>
          <cell r="CL204">
            <v>43851.91304673627</v>
          </cell>
          <cell r="CM204">
            <v>53336.600278478116</v>
          </cell>
          <cell r="CN204">
            <v>42132.501140985638</v>
          </cell>
          <cell r="CO204">
            <v>63169.220911383629</v>
          </cell>
          <cell r="CP204">
            <v>46048.360954090953</v>
          </cell>
          <cell r="CQ204">
            <v>44209.122147932649</v>
          </cell>
          <cell r="CR204">
            <v>691064.23507103324</v>
          </cell>
          <cell r="CS204">
            <v>74094.594307038933</v>
          </cell>
          <cell r="CT204">
            <v>55018.052153736353</v>
          </cell>
          <cell r="CU204">
            <v>55680.964455589652</v>
          </cell>
          <cell r="CV204">
            <v>70828.500897914171</v>
          </cell>
          <cell r="CW204">
            <v>39108.041049279273</v>
          </cell>
          <cell r="CX204">
            <v>60511.554069090635</v>
          </cell>
          <cell r="CY204">
            <v>46106.873328834772</v>
          </cell>
          <cell r="CZ204">
            <v>57894.276661772281</v>
          </cell>
          <cell r="DA204">
            <v>43078.099820367992</v>
          </cell>
          <cell r="DB204">
            <v>66160.308384869248</v>
          </cell>
          <cell r="DC204">
            <v>73523.983805447817</v>
          </cell>
          <cell r="DD204">
            <v>49058.986137080938</v>
          </cell>
          <cell r="DE204">
            <v>746634.16781708598</v>
          </cell>
          <cell r="DF204">
            <v>85734.715754583478</v>
          </cell>
          <cell r="DG204">
            <v>55646.478465236723</v>
          </cell>
          <cell r="DH204">
            <v>34567.464102644473</v>
          </cell>
          <cell r="DI204">
            <v>115652.02234341949</v>
          </cell>
          <cell r="DJ204">
            <v>43022.437027752399</v>
          </cell>
          <cell r="DK204">
            <v>49245.112646229565</v>
          </cell>
          <cell r="DL204">
            <v>47265.553340349346</v>
          </cell>
          <cell r="DM204">
            <v>57564.183470934629</v>
          </cell>
          <cell r="DN204">
            <v>43076.088427912444</v>
          </cell>
          <cell r="DO204">
            <v>76090.765725947917</v>
          </cell>
          <cell r="DP204">
            <v>80420.788438800722</v>
          </cell>
          <cell r="DQ204">
            <v>58348.55807325989</v>
          </cell>
          <cell r="DR204">
            <v>378090.06281504035</v>
          </cell>
          <cell r="DS204">
            <v>39121.328260235488</v>
          </cell>
          <cell r="DT204">
            <v>25146.755817273632</v>
          </cell>
          <cell r="DU204">
            <v>35855.374388504773</v>
          </cell>
          <cell r="DV204">
            <v>16100.904357103631</v>
          </cell>
          <cell r="DW204">
            <v>21944.129645967856</v>
          </cell>
          <cell r="DX204">
            <v>21682.318144232035</v>
          </cell>
          <cell r="DY204">
            <v>30169.94020069018</v>
          </cell>
          <cell r="DZ204">
            <v>34550.064229823649</v>
          </cell>
          <cell r="EA204">
            <v>17738.043617989868</v>
          </cell>
          <cell r="EB204">
            <v>65196.345433685929</v>
          </cell>
          <cell r="EC204">
            <v>44962.541549088433</v>
          </cell>
          <cell r="ED204">
            <v>25622.317170437425</v>
          </cell>
        </row>
        <row r="205">
          <cell r="F205">
            <v>0</v>
          </cell>
          <cell r="G205">
            <v>-11.391994767822325</v>
          </cell>
          <cell r="H205">
            <v>0</v>
          </cell>
          <cell r="I205">
            <v>0</v>
          </cell>
          <cell r="J205">
            <v>-472.96714274026453</v>
          </cell>
          <cell r="K205">
            <v>-2615.6019985051826</v>
          </cell>
          <cell r="L205">
            <v>0</v>
          </cell>
          <cell r="M205">
            <v>0</v>
          </cell>
          <cell r="N205">
            <v>0</v>
          </cell>
          <cell r="O205">
            <v>0</v>
          </cell>
          <cell r="P205">
            <v>0</v>
          </cell>
          <cell r="Q205">
            <v>0</v>
          </cell>
          <cell r="R205">
            <v>-10044.73568700254</v>
          </cell>
          <cell r="S205">
            <v>0</v>
          </cell>
          <cell r="T205">
            <v>0</v>
          </cell>
          <cell r="U205">
            <v>0</v>
          </cell>
          <cell r="V205">
            <v>-809.82245640642941</v>
          </cell>
          <cell r="W205">
            <v>-2581.0197260910645</v>
          </cell>
          <cell r="X205">
            <v>-4045.9543025167659</v>
          </cell>
          <cell r="Y205">
            <v>-534.55701841600239</v>
          </cell>
          <cell r="Z205">
            <v>-371.44584331009537</v>
          </cell>
          <cell r="AA205">
            <v>-1277.2954050619155</v>
          </cell>
          <cell r="AB205">
            <v>-424.64093519281596</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-17711.086850009859</v>
          </cell>
          <cell r="BF205">
            <v>1222.8688170304522</v>
          </cell>
          <cell r="BG205">
            <v>879.45536841312423</v>
          </cell>
          <cell r="BH205">
            <v>-5572.3661662437953</v>
          </cell>
          <cell r="BI205">
            <v>608.54590894794092</v>
          </cell>
          <cell r="BJ205">
            <v>237.75796442572027</v>
          </cell>
          <cell r="BK205">
            <v>158.17847633222118</v>
          </cell>
          <cell r="BL205">
            <v>783.60488275391981</v>
          </cell>
          <cell r="BM205">
            <v>-2100.1776857646182</v>
          </cell>
          <cell r="BN205">
            <v>912.68636344047263</v>
          </cell>
          <cell r="BO205">
            <v>1129.6683309758082</v>
          </cell>
          <cell r="BP205">
            <v>-3183.9745236029848</v>
          </cell>
          <cell r="BQ205">
            <v>-12787.334586716257</v>
          </cell>
          <cell r="BR205">
            <v>43690.230555996299</v>
          </cell>
          <cell r="BS205">
            <v>13103.207014558837</v>
          </cell>
          <cell r="BT205">
            <v>19271.161917989142</v>
          </cell>
          <cell r="BU205">
            <v>2419.1956703891046</v>
          </cell>
          <cell r="BV205">
            <v>105.24500654265285</v>
          </cell>
          <cell r="BW205">
            <v>109.91652683261782</v>
          </cell>
          <cell r="BX205">
            <v>1129.3400302049704</v>
          </cell>
          <cell r="BY205">
            <v>79.687444953247905</v>
          </cell>
          <cell r="BZ205">
            <v>-1077.8718270068057</v>
          </cell>
          <cell r="CA205">
            <v>901.98365607205778</v>
          </cell>
          <cell r="CB205">
            <v>1621.343460790813</v>
          </cell>
          <cell r="CC205">
            <v>3902.8650826211087</v>
          </cell>
          <cell r="CD205">
            <v>2124.1565720466897</v>
          </cell>
          <cell r="CE205">
            <v>1676.3327040076256</v>
          </cell>
          <cell r="CF205">
            <v>2945.810972314328</v>
          </cell>
          <cell r="CG205">
            <v>489.03825218044221</v>
          </cell>
          <cell r="CH205">
            <v>3541.5044416245073</v>
          </cell>
          <cell r="CI205">
            <v>832.11114194523543</v>
          </cell>
          <cell r="CJ205">
            <v>865.157276827842</v>
          </cell>
          <cell r="CK205">
            <v>112.13970623817295</v>
          </cell>
          <cell r="CL205">
            <v>-2815.4638758380897</v>
          </cell>
          <cell r="CM205">
            <v>-1537.8841540720314</v>
          </cell>
          <cell r="CN205">
            <v>1883.1007273979485</v>
          </cell>
          <cell r="CO205">
            <v>1035.2042792355642</v>
          </cell>
          <cell r="CP205">
            <v>-9131.451645241119</v>
          </cell>
          <cell r="CQ205">
            <v>3457.0655813915655</v>
          </cell>
          <cell r="CR205">
            <v>8152.3682340011001</v>
          </cell>
          <cell r="CS205">
            <v>277.72283722553402</v>
          </cell>
          <cell r="CT205">
            <v>-14667.424634811934</v>
          </cell>
          <cell r="CU205">
            <v>3347.6575519572943</v>
          </cell>
          <cell r="CV205">
            <v>-329.43733533052728</v>
          </cell>
          <cell r="CW205">
            <v>806.45506232604384</v>
          </cell>
          <cell r="CX205">
            <v>22204.584413441364</v>
          </cell>
          <cell r="CY205">
            <v>-3401.9977309810929</v>
          </cell>
          <cell r="CZ205">
            <v>-9933.0079973749816</v>
          </cell>
          <cell r="DA205">
            <v>3434.1908622514457</v>
          </cell>
          <cell r="DB205">
            <v>-702.08424578793347</v>
          </cell>
          <cell r="DC205">
            <v>4953.8322342513129</v>
          </cell>
          <cell r="DD205">
            <v>2161.8772168359719</v>
          </cell>
          <cell r="DE205">
            <v>1106.4990860000253</v>
          </cell>
          <cell r="DF205">
            <v>-430.47425833623856</v>
          </cell>
          <cell r="DG205">
            <v>-2561.7197741544805</v>
          </cell>
          <cell r="DH205">
            <v>-9624.195390006993</v>
          </cell>
          <cell r="DI205">
            <v>-106.53594172140583</v>
          </cell>
          <cell r="DJ205">
            <v>321.91937127662823</v>
          </cell>
          <cell r="DK205">
            <v>-1850.8754544137046</v>
          </cell>
          <cell r="DL205">
            <v>-984.01640211138874</v>
          </cell>
          <cell r="DM205">
            <v>-1025.8875728342682</v>
          </cell>
          <cell r="DN205">
            <v>4286.7768958569504</v>
          </cell>
          <cell r="DO205">
            <v>3899.6075520357117</v>
          </cell>
          <cell r="DP205">
            <v>5435.2641928908415</v>
          </cell>
          <cell r="DQ205">
            <v>3746.6358675202355</v>
          </cell>
          <cell r="DR205">
            <v>87819.330129005015</v>
          </cell>
          <cell r="DS205">
            <v>8239.3929013730958</v>
          </cell>
          <cell r="DT205">
            <v>9686.1705307802185</v>
          </cell>
          <cell r="DU205">
            <v>3958.5601751846261</v>
          </cell>
          <cell r="DV205">
            <v>4567.1172759663314</v>
          </cell>
          <cell r="DW205">
            <v>3307.8971129637212</v>
          </cell>
          <cell r="DX205">
            <v>2364.3217107402161</v>
          </cell>
          <cell r="DY205">
            <v>6616.3040559450164</v>
          </cell>
          <cell r="DZ205">
            <v>5998.1201648348942</v>
          </cell>
          <cell r="EA205">
            <v>7380.6892020488158</v>
          </cell>
          <cell r="EB205">
            <v>12156.866775155067</v>
          </cell>
          <cell r="EC205">
            <v>12805.130637291353</v>
          </cell>
          <cell r="ED205">
            <v>10738.75958672585</v>
          </cell>
        </row>
        <row r="206">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-982.28697700053453</v>
          </cell>
          <cell r="AF206">
            <v>0</v>
          </cell>
          <cell r="AG206">
            <v>0</v>
          </cell>
          <cell r="AH206">
            <v>0</v>
          </cell>
          <cell r="AI206">
            <v>-203.82426697784103</v>
          </cell>
          <cell r="AJ206">
            <v>-469.07656372850761</v>
          </cell>
          <cell r="AK206">
            <v>-309.38614629441872</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118231.69201200083</v>
          </cell>
          <cell r="BS206">
            <v>24254.423048634082</v>
          </cell>
          <cell r="BT206">
            <v>18900.291793747805</v>
          </cell>
          <cell r="BU206">
            <v>2983.9440305884928</v>
          </cell>
          <cell r="BV206">
            <v>4926.6588505036198</v>
          </cell>
          <cell r="BW206">
            <v>5405.5200554123148</v>
          </cell>
          <cell r="BX206">
            <v>3464.1384355113842</v>
          </cell>
          <cell r="BY206">
            <v>3582.6720367260277</v>
          </cell>
          <cell r="BZ206">
            <v>1604.9304164517671</v>
          </cell>
          <cell r="CA206">
            <v>3717.8100381116383</v>
          </cell>
          <cell r="CB206">
            <v>7312.2384749581106</v>
          </cell>
          <cell r="CC206">
            <v>15296.167356801685</v>
          </cell>
          <cell r="CD206">
            <v>26782.897474553436</v>
          </cell>
          <cell r="CE206">
            <v>118292.08504300937</v>
          </cell>
          <cell r="CF206">
            <v>24727.496459835209</v>
          </cell>
          <cell r="CG206">
            <v>19361.216803446878</v>
          </cell>
          <cell r="CH206">
            <v>9038.9717949815094</v>
          </cell>
          <cell r="CI206">
            <v>5007.6741526201367</v>
          </cell>
          <cell r="CJ206">
            <v>3589.4111377173103</v>
          </cell>
          <cell r="CK206">
            <v>2401.9732252405956</v>
          </cell>
          <cell r="CL206">
            <v>4327.2559454701841</v>
          </cell>
          <cell r="CM206">
            <v>681.41260716039687</v>
          </cell>
          <cell r="CN206">
            <v>4347.1439456786029</v>
          </cell>
          <cell r="CO206">
            <v>5544.4015582604334</v>
          </cell>
          <cell r="CP206">
            <v>15051.487158159725</v>
          </cell>
          <cell r="CQ206">
            <v>24213.640254435595</v>
          </cell>
          <cell r="CR206">
            <v>120681.30747401342</v>
          </cell>
          <cell r="CS206">
            <v>24591.512659607921</v>
          </cell>
          <cell r="CT206">
            <v>21641.693028466776</v>
          </cell>
          <cell r="CU206">
            <v>9599.7175013422966</v>
          </cell>
          <cell r="CV206">
            <v>5814.0264613775071</v>
          </cell>
          <cell r="CW206">
            <v>3305.9026348995976</v>
          </cell>
          <cell r="CX206">
            <v>2414.8670254936442</v>
          </cell>
          <cell r="CY206">
            <v>4376.8270462057553</v>
          </cell>
          <cell r="CZ206">
            <v>381.18080402445048</v>
          </cell>
          <cell r="DA206">
            <v>4068.1368429469876</v>
          </cell>
          <cell r="DB206">
            <v>5224.9288551588543</v>
          </cell>
          <cell r="DC206">
            <v>14983.768958180677</v>
          </cell>
          <cell r="DD206">
            <v>24278.745656305924</v>
          </cell>
          <cell r="DE206">
            <v>122251.91870599613</v>
          </cell>
          <cell r="DF206">
            <v>24786.574264790397</v>
          </cell>
          <cell r="DG206">
            <v>22822.350243806839</v>
          </cell>
          <cell r="DH206">
            <v>8445.1184902172536</v>
          </cell>
          <cell r="DI206">
            <v>5477.6252585165203</v>
          </cell>
          <cell r="DJ206">
            <v>3520.5842376099899</v>
          </cell>
          <cell r="DK206">
            <v>2495.1130266548134</v>
          </cell>
          <cell r="DL206">
            <v>4401.4812470204197</v>
          </cell>
          <cell r="DM206">
            <v>392.58360419329256</v>
          </cell>
          <cell r="DN206">
            <v>4313.9792460855097</v>
          </cell>
          <cell r="DO206">
            <v>5687.4994607586414</v>
          </cell>
          <cell r="DP206">
            <v>15899.244169848971</v>
          </cell>
          <cell r="DQ206">
            <v>24009.765456491616</v>
          </cell>
          <cell r="DR206">
            <v>125808.82603899762</v>
          </cell>
          <cell r="DS206">
            <v>25528.436971702147</v>
          </cell>
          <cell r="DT206">
            <v>23989.524255322758</v>
          </cell>
          <cell r="DU206">
            <v>8070.2869858925696</v>
          </cell>
          <cell r="DV206">
            <v>6247.5062664926518</v>
          </cell>
          <cell r="DW206">
            <v>3800.4837404484861</v>
          </cell>
          <cell r="DX206">
            <v>2564.1850272910669</v>
          </cell>
          <cell r="DY206">
            <v>4539.8795483186841</v>
          </cell>
          <cell r="DZ206">
            <v>461.01770490594208</v>
          </cell>
          <cell r="EA206">
            <v>4255.7437452943996</v>
          </cell>
          <cell r="EB206">
            <v>6192.4733659070916</v>
          </cell>
          <cell r="EC206">
            <v>16267.645073137712</v>
          </cell>
          <cell r="ED206">
            <v>23891.643354281317</v>
          </cell>
        </row>
        <row r="208">
          <cell r="A208" t="str">
            <v>Total Coal Fuel Burn Expense</v>
          </cell>
          <cell r="F208">
            <v>-1082.927698045969</v>
          </cell>
          <cell r="G208">
            <v>-963.49817904084921</v>
          </cell>
          <cell r="H208">
            <v>-3384.3255537748337</v>
          </cell>
          <cell r="I208">
            <v>-17247.343498103321</v>
          </cell>
          <cell r="J208">
            <v>-18810.185864664614</v>
          </cell>
          <cell r="K208">
            <v>-28492.976386331022</v>
          </cell>
          <cell r="L208">
            <v>-18372.399099856615</v>
          </cell>
          <cell r="M208">
            <v>-28643.47840076685</v>
          </cell>
          <cell r="N208">
            <v>-33536.009036310017</v>
          </cell>
          <cell r="O208">
            <v>-20531.130357936025</v>
          </cell>
          <cell r="P208">
            <v>-9353.084331870079</v>
          </cell>
          <cell r="Q208">
            <v>-2938.663022339344</v>
          </cell>
          <cell r="R208">
            <v>-252651.22035610676</v>
          </cell>
          <cell r="S208">
            <v>-10071.442836537957</v>
          </cell>
          <cell r="T208">
            <v>-18131.572396412492</v>
          </cell>
          <cell r="U208">
            <v>-27485.128510355949</v>
          </cell>
          <cell r="V208">
            <v>-17613.210720412433</v>
          </cell>
          <cell r="W208">
            <v>-14181.964767172933</v>
          </cell>
          <cell r="X208">
            <v>-28344.043273091316</v>
          </cell>
          <cell r="Y208">
            <v>-8373.4622493162751</v>
          </cell>
          <cell r="Z208">
            <v>-29172.541507765651</v>
          </cell>
          <cell r="AA208">
            <v>-36456.497582867742</v>
          </cell>
          <cell r="AB208">
            <v>-32143.032346449792</v>
          </cell>
          <cell r="AC208">
            <v>-21868.405269660056</v>
          </cell>
          <cell r="AD208">
            <v>-8809.9188960194588</v>
          </cell>
          <cell r="AE208">
            <v>-263525.4989862442</v>
          </cell>
          <cell r="AF208">
            <v>-19390.225447133183</v>
          </cell>
          <cell r="AG208">
            <v>-13238.810921542346</v>
          </cell>
          <cell r="AH208">
            <v>-20134.157150968909</v>
          </cell>
          <cell r="AI208">
            <v>-31240.699634484947</v>
          </cell>
          <cell r="AJ208">
            <v>-36445.654771961272</v>
          </cell>
          <cell r="AK208">
            <v>-27971.45965269208</v>
          </cell>
          <cell r="AL208">
            <v>-7413.4093414694071</v>
          </cell>
          <cell r="AM208">
            <v>-25992.861237481236</v>
          </cell>
          <cell r="AN208">
            <v>-32239.533309981227</v>
          </cell>
          <cell r="AO208">
            <v>-27456.628323540092</v>
          </cell>
          <cell r="AP208">
            <v>-21285.84166675061</v>
          </cell>
          <cell r="AQ208">
            <v>-716.21752808988094</v>
          </cell>
          <cell r="AR208">
            <v>793021.19575023651</v>
          </cell>
          <cell r="AS208">
            <v>108235.760242939</v>
          </cell>
          <cell r="AT208">
            <v>81122.433360353112</v>
          </cell>
          <cell r="AU208">
            <v>7978.8619109541178</v>
          </cell>
          <cell r="AV208">
            <v>73073.926199615002</v>
          </cell>
          <cell r="AW208">
            <v>36098.633386708796</v>
          </cell>
          <cell r="AX208">
            <v>36048.268810965121</v>
          </cell>
          <cell r="AY208">
            <v>41389.49941945076</v>
          </cell>
          <cell r="AZ208">
            <v>56463.396419599652</v>
          </cell>
          <cell r="BA208">
            <v>61128.310324184597</v>
          </cell>
          <cell r="BB208">
            <v>91590.076920129359</v>
          </cell>
          <cell r="BC208">
            <v>122451.54842893779</v>
          </cell>
          <cell r="BD208">
            <v>77440.480326190591</v>
          </cell>
          <cell r="BE208">
            <v>819378.77410984039</v>
          </cell>
          <cell r="BF208">
            <v>127547.58999361098</v>
          </cell>
          <cell r="BG208">
            <v>59319.486383721232</v>
          </cell>
          <cell r="BH208">
            <v>-12851.594667904079</v>
          </cell>
          <cell r="BI208">
            <v>86240.49156448245</v>
          </cell>
          <cell r="BJ208">
            <v>46789.198455169797</v>
          </cell>
          <cell r="BK208">
            <v>46440.531715840101</v>
          </cell>
          <cell r="BL208">
            <v>48167.49639762938</v>
          </cell>
          <cell r="BM208">
            <v>57872.051651299</v>
          </cell>
          <cell r="BN208">
            <v>73702.322009280324</v>
          </cell>
          <cell r="BO208">
            <v>99031.037707000971</v>
          </cell>
          <cell r="BP208">
            <v>111039.81757283956</v>
          </cell>
          <cell r="BQ208">
            <v>76080.345326952636</v>
          </cell>
          <cell r="BR208">
            <v>1292756.3011069298</v>
          </cell>
          <cell r="BS208">
            <v>287110.15399385244</v>
          </cell>
          <cell r="BT208">
            <v>174455.24826546758</v>
          </cell>
          <cell r="BU208">
            <v>40187.770765699446</v>
          </cell>
          <cell r="BV208">
            <v>86652.154276661575</v>
          </cell>
          <cell r="BW208">
            <v>65241.451216600835</v>
          </cell>
          <cell r="BX208">
            <v>60434.293305911124</v>
          </cell>
          <cell r="BY208">
            <v>51194.082400247455</v>
          </cell>
          <cell r="BZ208">
            <v>56099.446412116289</v>
          </cell>
          <cell r="CA208">
            <v>76406.813777506351</v>
          </cell>
          <cell r="CB208">
            <v>105989.24045468122</v>
          </cell>
          <cell r="CC208">
            <v>170032.63556333631</v>
          </cell>
          <cell r="CD208">
            <v>118953.01067488641</v>
          </cell>
          <cell r="CE208">
            <v>1231007.9291337729</v>
          </cell>
          <cell r="CF208">
            <v>153480.27075506747</v>
          </cell>
          <cell r="CG208">
            <v>151048.64594590664</v>
          </cell>
          <cell r="CH208">
            <v>132756.96141095459</v>
          </cell>
          <cell r="CI208">
            <v>118787.69108682126</v>
          </cell>
          <cell r="CJ208">
            <v>72794.466410197318</v>
          </cell>
          <cell r="CK208">
            <v>65540.743400007486</v>
          </cell>
          <cell r="CL208">
            <v>63685.897394984961</v>
          </cell>
          <cell r="CM208">
            <v>67469.543079182506</v>
          </cell>
          <cell r="CN208">
            <v>78208.673236891627</v>
          </cell>
          <cell r="CO208">
            <v>102887.76671926677</v>
          </cell>
          <cell r="CP208">
            <v>113149.22249738872</v>
          </cell>
          <cell r="CQ208">
            <v>111198.04719731212</v>
          </cell>
          <cell r="CR208">
            <v>1298194.0696009398</v>
          </cell>
          <cell r="CS208">
            <v>155779.62432408333</v>
          </cell>
          <cell r="CT208">
            <v>91022.654215157032</v>
          </cell>
          <cell r="CU208">
            <v>135755.59351684898</v>
          </cell>
          <cell r="CV208">
            <v>129528.81785210967</v>
          </cell>
          <cell r="CW208">
            <v>69248.987411856651</v>
          </cell>
          <cell r="CX208">
            <v>116623.60550743341</v>
          </cell>
          <cell r="CY208">
            <v>58698.762669607997</v>
          </cell>
          <cell r="CZ208">
            <v>65114.344053775072</v>
          </cell>
          <cell r="DA208">
            <v>78788.435991615057</v>
          </cell>
          <cell r="DB208">
            <v>99890.27651104331</v>
          </cell>
          <cell r="DC208">
            <v>178630.48542644829</v>
          </cell>
          <cell r="DD208">
            <v>119112.48212105036</v>
          </cell>
          <cell r="DE208">
            <v>1355855.6092102528</v>
          </cell>
          <cell r="DF208">
            <v>169826.4327005893</v>
          </cell>
          <cell r="DG208">
            <v>117065.74230386317</v>
          </cell>
          <cell r="DH208">
            <v>82360.158727183938</v>
          </cell>
          <cell r="DI208">
            <v>197995.20567395538</v>
          </cell>
          <cell r="DJ208">
            <v>79542.823630787432</v>
          </cell>
          <cell r="DK208">
            <v>68218.078601405025</v>
          </cell>
          <cell r="DL208">
            <v>68145.190341085196</v>
          </cell>
          <cell r="DM208">
            <v>76610.978791564703</v>
          </cell>
          <cell r="DN208">
            <v>87250.527305305004</v>
          </cell>
          <cell r="DO208">
            <v>121739.13105270267</v>
          </cell>
          <cell r="DP208">
            <v>152913.64811056852</v>
          </cell>
          <cell r="DQ208">
            <v>134187.69197106361</v>
          </cell>
          <cell r="DR208">
            <v>1157028.1832631826</v>
          </cell>
          <cell r="DS208">
            <v>134184.40694377571</v>
          </cell>
          <cell r="DT208">
            <v>105654.54350135475</v>
          </cell>
          <cell r="DU208">
            <v>102554.95396184921</v>
          </cell>
          <cell r="DV208">
            <v>93821.885494232178</v>
          </cell>
          <cell r="DW208">
            <v>64058.860141955316</v>
          </cell>
          <cell r="DX208">
            <v>54155.45801281184</v>
          </cell>
          <cell r="DY208">
            <v>61627.954169750214</v>
          </cell>
          <cell r="DZ208">
            <v>64694.830686628819</v>
          </cell>
          <cell r="EA208">
            <v>78752.480068020523</v>
          </cell>
          <cell r="EB208">
            <v>117044.11148875952</v>
          </cell>
          <cell r="EC208">
            <v>172211.41275813431</v>
          </cell>
          <cell r="ED208">
            <v>108267.28603576124</v>
          </cell>
        </row>
        <row r="210">
          <cell r="A210" t="str">
            <v>Gas Fuel Burn Expense</v>
          </cell>
        </row>
        <row r="211">
          <cell r="F211">
            <v>0</v>
          </cell>
          <cell r="G211">
            <v>0</v>
          </cell>
          <cell r="H211">
            <v>0</v>
          </cell>
          <cell r="I211">
            <v>0</v>
          </cell>
          <cell r="J211">
            <v>0</v>
          </cell>
          <cell r="K211">
            <v>0</v>
          </cell>
          <cell r="L211">
            <v>0</v>
          </cell>
          <cell r="M211">
            <v>0</v>
          </cell>
          <cell r="N211">
            <v>0</v>
          </cell>
          <cell r="O211">
            <v>0</v>
          </cell>
          <cell r="P211">
            <v>0</v>
          </cell>
          <cell r="Q211">
            <v>0</v>
          </cell>
          <cell r="R211">
            <v>-8754.625</v>
          </cell>
          <cell r="S211">
            <v>-721.19550000037998</v>
          </cell>
          <cell r="T211">
            <v>-3162.5961000006646</v>
          </cell>
          <cell r="U211">
            <v>-3666.0524000003934</v>
          </cell>
          <cell r="V211">
            <v>0</v>
          </cell>
          <cell r="W211">
            <v>0</v>
          </cell>
          <cell r="X211">
            <v>0</v>
          </cell>
          <cell r="Y211">
            <v>0</v>
          </cell>
          <cell r="Z211">
            <v>0</v>
          </cell>
          <cell r="AA211">
            <v>-222.5339999999851</v>
          </cell>
          <cell r="AB211">
            <v>0</v>
          </cell>
          <cell r="AC211">
            <v>0</v>
          </cell>
          <cell r="AD211">
            <v>-982.24700000043958</v>
          </cell>
          <cell r="AE211">
            <v>-7599.684100009501</v>
          </cell>
          <cell r="AF211">
            <v>-289.09720000065863</v>
          </cell>
          <cell r="AG211">
            <v>-1461.7896999996156</v>
          </cell>
          <cell r="AH211">
            <v>-5248.0974000003189</v>
          </cell>
          <cell r="AI211">
            <v>-440.95030000060797</v>
          </cell>
          <cell r="AJ211">
            <v>0</v>
          </cell>
          <cell r="AK211">
            <v>0</v>
          </cell>
          <cell r="AL211">
            <v>0</v>
          </cell>
          <cell r="AM211">
            <v>0</v>
          </cell>
          <cell r="AN211">
            <v>-94.431499999947846</v>
          </cell>
          <cell r="AO211">
            <v>0</v>
          </cell>
          <cell r="AP211">
            <v>0</v>
          </cell>
          <cell r="AQ211">
            <v>-65.317999999970198</v>
          </cell>
          <cell r="AR211">
            <v>6211.8028000071645</v>
          </cell>
          <cell r="AS211">
            <v>-1679.1972000002861</v>
          </cell>
          <cell r="AT211">
            <v>260.99030000017956</v>
          </cell>
          <cell r="AU211">
            <v>125.84280000068247</v>
          </cell>
          <cell r="AV211">
            <v>7897.9542000005022</v>
          </cell>
          <cell r="AW211">
            <v>361.9706999999471</v>
          </cell>
          <cell r="AX211">
            <v>86.605800000019372</v>
          </cell>
          <cell r="AY211">
            <v>0</v>
          </cell>
          <cell r="AZ211">
            <v>74.525999999605119</v>
          </cell>
          <cell r="BA211">
            <v>-232.62969999946654</v>
          </cell>
          <cell r="BB211">
            <v>-723.28110000025481</v>
          </cell>
          <cell r="BC211">
            <v>0</v>
          </cell>
          <cell r="BD211">
            <v>39.021000000066124</v>
          </cell>
          <cell r="BE211">
            <v>-21754.877099998295</v>
          </cell>
          <cell r="BF211">
            <v>943.24990000016987</v>
          </cell>
          <cell r="BG211">
            <v>-16961.681899999734</v>
          </cell>
          <cell r="BH211">
            <v>-11349.876999999397</v>
          </cell>
          <cell r="BI211">
            <v>4920.6409999998286</v>
          </cell>
          <cell r="BJ211">
            <v>539.81939999992028</v>
          </cell>
          <cell r="BK211">
            <v>0</v>
          </cell>
          <cell r="BL211">
            <v>0</v>
          </cell>
          <cell r="BM211">
            <v>81.785699999891222</v>
          </cell>
          <cell r="BN211">
            <v>-362.5472999997437</v>
          </cell>
          <cell r="BO211">
            <v>-339.08589999936521</v>
          </cell>
          <cell r="BP211">
            <v>0</v>
          </cell>
          <cell r="BQ211">
            <v>772.81899999920279</v>
          </cell>
          <cell r="BR211">
            <v>-4248.7318000048399</v>
          </cell>
          <cell r="BS211">
            <v>3536.9033000003546</v>
          </cell>
          <cell r="BT211">
            <v>-11970.586199999787</v>
          </cell>
          <cell r="BU211">
            <v>-11759.347599999979</v>
          </cell>
          <cell r="BV211">
            <v>6779.8503000000492</v>
          </cell>
          <cell r="BW211">
            <v>0</v>
          </cell>
          <cell r="BX211">
            <v>-563.937900000019</v>
          </cell>
          <cell r="BY211">
            <v>1561.0230000000447</v>
          </cell>
          <cell r="BZ211">
            <v>2979.4975000005215</v>
          </cell>
          <cell r="CA211">
            <v>2843.7417999999598</v>
          </cell>
          <cell r="CB211">
            <v>2305.9375</v>
          </cell>
          <cell r="CC211">
            <v>0</v>
          </cell>
          <cell r="CD211">
            <v>38.186499999836087</v>
          </cell>
          <cell r="CE211">
            <v>10128.816099993885</v>
          </cell>
          <cell r="CF211">
            <v>1041.2010000003502</v>
          </cell>
          <cell r="CG211">
            <v>-8.8989999992772937</v>
          </cell>
          <cell r="CH211">
            <v>1004.0120000001043</v>
          </cell>
          <cell r="CI211">
            <v>3506.3501000003889</v>
          </cell>
          <cell r="CJ211">
            <v>0</v>
          </cell>
          <cell r="CK211">
            <v>0</v>
          </cell>
          <cell r="CL211">
            <v>-106.20849999971688</v>
          </cell>
          <cell r="CM211">
            <v>-184.9320000000298</v>
          </cell>
          <cell r="CN211">
            <v>2836.394499999471</v>
          </cell>
          <cell r="CO211">
            <v>1832.3760000001639</v>
          </cell>
          <cell r="CP211">
            <v>-61.542000000365078</v>
          </cell>
          <cell r="CQ211">
            <v>270.06399999931455</v>
          </cell>
          <cell r="CR211">
            <v>39484.372300006449</v>
          </cell>
          <cell r="CS211">
            <v>2543.4160000002012</v>
          </cell>
          <cell r="CT211">
            <v>332.62000000011176</v>
          </cell>
          <cell r="CU211">
            <v>1400.4160000002012</v>
          </cell>
          <cell r="CV211">
            <v>645.81940000038594</v>
          </cell>
          <cell r="CW211">
            <v>0</v>
          </cell>
          <cell r="CX211">
            <v>8369.4879000000656</v>
          </cell>
          <cell r="CY211">
            <v>9537.8040000004694</v>
          </cell>
          <cell r="CZ211">
            <v>9009.5345000000671</v>
          </cell>
          <cell r="DA211">
            <v>2903.250500000082</v>
          </cell>
          <cell r="DB211">
            <v>5101.7800000002608</v>
          </cell>
          <cell r="DC211">
            <v>-614.50499999988824</v>
          </cell>
          <cell r="DD211">
            <v>254.74900000076741</v>
          </cell>
          <cell r="DE211">
            <v>4154.9566000029445</v>
          </cell>
          <cell r="DF211">
            <v>447.98199999984354</v>
          </cell>
          <cell r="DG211">
            <v>-23.61049999948591</v>
          </cell>
          <cell r="DH211">
            <v>-4500.2110000001267</v>
          </cell>
          <cell r="DI211">
            <v>1162.4150999998674</v>
          </cell>
          <cell r="DJ211">
            <v>0</v>
          </cell>
          <cell r="DK211">
            <v>627.33799999998882</v>
          </cell>
          <cell r="DL211">
            <v>-164.46349999960512</v>
          </cell>
          <cell r="DM211">
            <v>-116.46349999960512</v>
          </cell>
          <cell r="DN211">
            <v>1925.4974999995902</v>
          </cell>
          <cell r="DO211">
            <v>4204.8284999998286</v>
          </cell>
          <cell r="DP211">
            <v>405.40400000009686</v>
          </cell>
          <cell r="DQ211">
            <v>186.24000000022352</v>
          </cell>
          <cell r="DR211">
            <v>68358.187499970198</v>
          </cell>
          <cell r="DS211">
            <v>15360.298000000417</v>
          </cell>
          <cell r="DT211">
            <v>-12341.249499999918</v>
          </cell>
          <cell r="DU211">
            <v>12259.345499999821</v>
          </cell>
          <cell r="DV211">
            <v>7592.4265000000596</v>
          </cell>
          <cell r="DW211">
            <v>0</v>
          </cell>
          <cell r="DX211">
            <v>3542.7910000002012</v>
          </cell>
          <cell r="DY211">
            <v>3002.226499998942</v>
          </cell>
          <cell r="DZ211">
            <v>8363.9570000004023</v>
          </cell>
          <cell r="EA211">
            <v>9552.8435000004247</v>
          </cell>
          <cell r="EB211">
            <v>8990.2594999996945</v>
          </cell>
          <cell r="EC211">
            <v>596.12200000043958</v>
          </cell>
          <cell r="ED211">
            <v>11439.167500000447</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row>
        <row r="213">
          <cell r="F213">
            <v>-6.8992733713239431</v>
          </cell>
          <cell r="G213">
            <v>-150.01508336921688</v>
          </cell>
          <cell r="H213">
            <v>2.0354090229375288E-2</v>
          </cell>
          <cell r="I213">
            <v>0</v>
          </cell>
          <cell r="J213">
            <v>1.1165799227164825</v>
          </cell>
          <cell r="K213">
            <v>-376.94665099680424</v>
          </cell>
          <cell r="L213">
            <v>-258.20842072181404</v>
          </cell>
          <cell r="M213">
            <v>-75.819296481087804</v>
          </cell>
          <cell r="N213">
            <v>-168.57819168269634</v>
          </cell>
          <cell r="O213">
            <v>0</v>
          </cell>
          <cell r="P213">
            <v>0</v>
          </cell>
          <cell r="Q213">
            <v>0.32253673090599477</v>
          </cell>
          <cell r="R213">
            <v>-2272.8947029486299</v>
          </cell>
          <cell r="S213">
            <v>0.33351668179966509</v>
          </cell>
          <cell r="T213">
            <v>16.803629854694009</v>
          </cell>
          <cell r="U213">
            <v>12.60129236150533</v>
          </cell>
          <cell r="V213">
            <v>-367.43671330739744</v>
          </cell>
          <cell r="W213">
            <v>-431.5772922472097</v>
          </cell>
          <cell r="X213">
            <v>-1104.1026493292302</v>
          </cell>
          <cell r="Y213">
            <v>-57.94155278429389</v>
          </cell>
          <cell r="Z213">
            <v>-86.130932468920946</v>
          </cell>
          <cell r="AA213">
            <v>-113.6836744826287</v>
          </cell>
          <cell r="AB213">
            <v>-25.126651974860579</v>
          </cell>
          <cell r="AC213">
            <v>-68.294469994492829</v>
          </cell>
          <cell r="AD213">
            <v>-48.339205253898399</v>
          </cell>
          <cell r="AE213">
            <v>-17123.701370999217</v>
          </cell>
          <cell r="AF213">
            <v>-4939.3583448957652</v>
          </cell>
          <cell r="AG213">
            <v>-2401.8812817865983</v>
          </cell>
          <cell r="AH213">
            <v>-448.59559334255755</v>
          </cell>
          <cell r="AI213">
            <v>-3811.8269135598093</v>
          </cell>
          <cell r="AJ213">
            <v>-885.16543924948201</v>
          </cell>
          <cell r="AK213">
            <v>-3026.9261295096949</v>
          </cell>
          <cell r="AL213">
            <v>-834.08402714505792</v>
          </cell>
          <cell r="AM213">
            <v>-770.27330162841827</v>
          </cell>
          <cell r="AN213">
            <v>-20.498014631681144</v>
          </cell>
          <cell r="AO213">
            <v>14.79563562059775</v>
          </cell>
          <cell r="AP213">
            <v>0</v>
          </cell>
          <cell r="AQ213">
            <v>0.11203911451229942</v>
          </cell>
          <cell r="AR213">
            <v>-5931.9354229569435</v>
          </cell>
          <cell r="AS213">
            <v>-681.73835605196655</v>
          </cell>
          <cell r="AT213">
            <v>4457.8951825527474</v>
          </cell>
          <cell r="AU213">
            <v>-26141.706774922553</v>
          </cell>
          <cell r="AV213">
            <v>4808.6353339198977</v>
          </cell>
          <cell r="AW213">
            <v>3936.523508599028</v>
          </cell>
          <cell r="AX213">
            <v>1782.512208679691</v>
          </cell>
          <cell r="AY213">
            <v>-193.82212518807501</v>
          </cell>
          <cell r="AZ213">
            <v>166.08624663483351</v>
          </cell>
          <cell r="BA213">
            <v>52.228789262473583</v>
          </cell>
          <cell r="BB213">
            <v>51.256330677773803</v>
          </cell>
          <cell r="BC213">
            <v>5867.6095090154558</v>
          </cell>
          <cell r="BD213">
            <v>-37.415276135754539</v>
          </cell>
          <cell r="BE213">
            <v>14916.963193394244</v>
          </cell>
          <cell r="BF213">
            <v>1121.5603561997414</v>
          </cell>
          <cell r="BG213">
            <v>-2598.6588546186686</v>
          </cell>
          <cell r="BH213">
            <v>-1534.0924189127982</v>
          </cell>
          <cell r="BI213">
            <v>1502.3858120571822</v>
          </cell>
          <cell r="BJ213">
            <v>1851.5345470272005</v>
          </cell>
          <cell r="BK213">
            <v>1512.4500814359635</v>
          </cell>
          <cell r="BL213">
            <v>-356.50954314414412</v>
          </cell>
          <cell r="BM213">
            <v>56.521947152912617</v>
          </cell>
          <cell r="BN213">
            <v>101.84163961838931</v>
          </cell>
          <cell r="BO213">
            <v>98.213139239698648</v>
          </cell>
          <cell r="BP213">
            <v>4297.995141367428</v>
          </cell>
          <cell r="BQ213">
            <v>8863.7213459822815</v>
          </cell>
          <cell r="BR213">
            <v>29973.234898991883</v>
          </cell>
          <cell r="BS213">
            <v>20594.203171167523</v>
          </cell>
          <cell r="BT213">
            <v>-3692.8777892738581</v>
          </cell>
          <cell r="BU213">
            <v>-97.86802267562598</v>
          </cell>
          <cell r="BV213">
            <v>2762.9670439735055</v>
          </cell>
          <cell r="BW213">
            <v>2832.4074486158788</v>
          </cell>
          <cell r="BX213">
            <v>1566.8049353174865</v>
          </cell>
          <cell r="BY213">
            <v>64.543281874619424</v>
          </cell>
          <cell r="BZ213">
            <v>27.835249993950129</v>
          </cell>
          <cell r="CA213">
            <v>30.199639999307692</v>
          </cell>
          <cell r="CB213">
            <v>622.86324000032619</v>
          </cell>
          <cell r="CC213">
            <v>4163.2614000001922</v>
          </cell>
          <cell r="CD213">
            <v>1098.8952999999747</v>
          </cell>
          <cell r="CE213">
            <v>2822.5404199957848</v>
          </cell>
          <cell r="CF213">
            <v>2433.2544999998063</v>
          </cell>
          <cell r="CG213">
            <v>2194.0257999999449</v>
          </cell>
          <cell r="CH213">
            <v>1257.2266000001691</v>
          </cell>
          <cell r="CI213">
            <v>322.38949999958277</v>
          </cell>
          <cell r="CJ213">
            <v>348.4476999999024</v>
          </cell>
          <cell r="CK213">
            <v>-1818.9614399997517</v>
          </cell>
          <cell r="CL213">
            <v>-862.15895999968052</v>
          </cell>
          <cell r="CM213">
            <v>160.67379999998957</v>
          </cell>
          <cell r="CN213">
            <v>-1778.7886999994516</v>
          </cell>
          <cell r="CO213">
            <v>-1692.3285300000571</v>
          </cell>
          <cell r="CP213">
            <v>1827.7468900000677</v>
          </cell>
          <cell r="CQ213">
            <v>431.01326000000699</v>
          </cell>
          <cell r="CR213">
            <v>-13099.564170010388</v>
          </cell>
          <cell r="CS213">
            <v>0</v>
          </cell>
          <cell r="CT213">
            <v>-8977.2400599997491</v>
          </cell>
          <cell r="CU213">
            <v>2264.9588500000536</v>
          </cell>
          <cell r="CV213">
            <v>0</v>
          </cell>
          <cell r="CW213">
            <v>0</v>
          </cell>
          <cell r="CX213">
            <v>-11405.049209999852</v>
          </cell>
          <cell r="CY213">
            <v>-721.80240000039339</v>
          </cell>
          <cell r="CZ213">
            <v>-838.48810000065714</v>
          </cell>
          <cell r="DA213">
            <v>1019.9916500002146</v>
          </cell>
          <cell r="DB213">
            <v>474.88913000002503</v>
          </cell>
          <cell r="DC213">
            <v>5083.1759700002149</v>
          </cell>
          <cell r="DD213">
            <v>0</v>
          </cell>
          <cell r="DE213">
            <v>-14675.030639998615</v>
          </cell>
          <cell r="DF213">
            <v>0</v>
          </cell>
          <cell r="DG213">
            <v>-11888.658300000243</v>
          </cell>
          <cell r="DH213">
            <v>1847.7562000006437</v>
          </cell>
          <cell r="DI213">
            <v>0</v>
          </cell>
          <cell r="DJ213">
            <v>31.847429999994347</v>
          </cell>
          <cell r="DK213">
            <v>1010.897199999541</v>
          </cell>
          <cell r="DL213">
            <v>-80.009089999832213</v>
          </cell>
          <cell r="DM213">
            <v>-715.84626000002027</v>
          </cell>
          <cell r="DN213">
            <v>939.94640000071377</v>
          </cell>
          <cell r="DO213">
            <v>322.56900000013411</v>
          </cell>
          <cell r="DP213">
            <v>-7866.0781199997291</v>
          </cell>
          <cell r="DQ213">
            <v>1722.5449000000954</v>
          </cell>
          <cell r="DR213">
            <v>41015.294869989157</v>
          </cell>
          <cell r="DS213">
            <v>12615.674249999225</v>
          </cell>
          <cell r="DT213">
            <v>-5952.1326999999583</v>
          </cell>
          <cell r="DU213">
            <v>-37.784200000576675</v>
          </cell>
          <cell r="DV213">
            <v>0</v>
          </cell>
          <cell r="DW213">
            <v>0</v>
          </cell>
          <cell r="DX213">
            <v>2474.8472999995574</v>
          </cell>
          <cell r="DY213">
            <v>1523.5488999988884</v>
          </cell>
          <cell r="DZ213">
            <v>2958.1095000002533</v>
          </cell>
          <cell r="EA213">
            <v>931.41267000045627</v>
          </cell>
          <cell r="EB213">
            <v>1412.5919999997132</v>
          </cell>
          <cell r="EC213">
            <v>10999.253700000234</v>
          </cell>
          <cell r="ED213">
            <v>14089.773450000212</v>
          </cell>
        </row>
        <row r="214">
          <cell r="F214">
            <v>0</v>
          </cell>
          <cell r="G214">
            <v>0</v>
          </cell>
          <cell r="H214">
            <v>0</v>
          </cell>
          <cell r="I214">
            <v>0</v>
          </cell>
          <cell r="J214">
            <v>0</v>
          </cell>
          <cell r="K214">
            <v>0</v>
          </cell>
          <cell r="L214">
            <v>3.0454874434508383</v>
          </cell>
          <cell r="M214">
            <v>1.8891455251723528</v>
          </cell>
          <cell r="N214">
            <v>0.96724488498875871</v>
          </cell>
          <cell r="O214">
            <v>0</v>
          </cell>
          <cell r="P214">
            <v>0</v>
          </cell>
          <cell r="Q214">
            <v>0</v>
          </cell>
          <cell r="R214">
            <v>46.133085019886494</v>
          </cell>
          <cell r="S214">
            <v>0</v>
          </cell>
          <cell r="T214">
            <v>0.1931488270565751</v>
          </cell>
          <cell r="U214">
            <v>0</v>
          </cell>
          <cell r="V214">
            <v>0</v>
          </cell>
          <cell r="W214">
            <v>1.6925891161954496</v>
          </cell>
          <cell r="X214">
            <v>19.912268994259648</v>
          </cell>
          <cell r="Y214">
            <v>3.938962017185986</v>
          </cell>
          <cell r="Z214">
            <v>6.3442922183312476</v>
          </cell>
          <cell r="AA214">
            <v>9.1311375928344205</v>
          </cell>
          <cell r="AB214">
            <v>4.9206862538121641</v>
          </cell>
          <cell r="AC214">
            <v>0</v>
          </cell>
          <cell r="AD214">
            <v>0</v>
          </cell>
          <cell r="AE214">
            <v>70.265582457184792</v>
          </cell>
          <cell r="AF214">
            <v>0</v>
          </cell>
          <cell r="AG214">
            <v>1.5936426562548149</v>
          </cell>
          <cell r="AH214">
            <v>0</v>
          </cell>
          <cell r="AI214">
            <v>7.3310897856135853</v>
          </cell>
          <cell r="AJ214">
            <v>-1.3210378827061504</v>
          </cell>
          <cell r="AK214">
            <v>16.667940805316903</v>
          </cell>
          <cell r="AL214">
            <v>8.9137044930830598</v>
          </cell>
          <cell r="AM214">
            <v>13.613549420144409</v>
          </cell>
          <cell r="AN214">
            <v>21.861625821096823</v>
          </cell>
          <cell r="AO214">
            <v>1.6050673588179052</v>
          </cell>
          <cell r="AP214">
            <v>0</v>
          </cell>
          <cell r="AQ214">
            <v>0</v>
          </cell>
          <cell r="AR214">
            <v>-108.89459303207695</v>
          </cell>
          <cell r="AS214">
            <v>0</v>
          </cell>
          <cell r="AT214">
            <v>-1.568604229047196</v>
          </cell>
          <cell r="AU214">
            <v>0</v>
          </cell>
          <cell r="AV214">
            <v>-23.500042404688429</v>
          </cell>
          <cell r="AW214">
            <v>-30.765346912667155</v>
          </cell>
          <cell r="AX214">
            <v>-31.007846411084756</v>
          </cell>
          <cell r="AY214">
            <v>-3.5721405921503901</v>
          </cell>
          <cell r="AZ214">
            <v>-7.2582074056845158</v>
          </cell>
          <cell r="BA214">
            <v>-11.065304855117574</v>
          </cell>
          <cell r="BB214">
            <v>-0.15710022169514559</v>
          </cell>
          <cell r="BC214">
            <v>0</v>
          </cell>
          <cell r="BD214">
            <v>0</v>
          </cell>
          <cell r="BE214">
            <v>-130.26638261787593</v>
          </cell>
          <cell r="BF214">
            <v>-0.31144152490014676</v>
          </cell>
          <cell r="BG214">
            <v>-63.950061561423354</v>
          </cell>
          <cell r="BH214">
            <v>-16.76519466875834</v>
          </cell>
          <cell r="BI214">
            <v>-15.974242212425452</v>
          </cell>
          <cell r="BJ214">
            <v>-18.857587645994499</v>
          </cell>
          <cell r="BK214">
            <v>-9.2203830227954313</v>
          </cell>
          <cell r="BL214">
            <v>-3.2258152023423463</v>
          </cell>
          <cell r="BM214">
            <v>-0.35934442118741572</v>
          </cell>
          <cell r="BN214">
            <v>-0.12129231251310557</v>
          </cell>
          <cell r="BO214">
            <v>-1.4810200449428521</v>
          </cell>
          <cell r="BP214">
            <v>0</v>
          </cell>
          <cell r="BQ214">
            <v>0</v>
          </cell>
          <cell r="BR214">
            <v>-9543.6943627269939</v>
          </cell>
          <cell r="BS214">
            <v>29.886878424862516</v>
          </cell>
          <cell r="BT214">
            <v>35.71428100328194</v>
          </cell>
          <cell r="BU214">
            <v>-11.374871498221182</v>
          </cell>
          <cell r="BV214">
            <v>-32.477644726750441</v>
          </cell>
          <cell r="BW214">
            <v>-0.95066464742194512</v>
          </cell>
          <cell r="BX214">
            <v>-4.9496067754225805</v>
          </cell>
          <cell r="BY214">
            <v>-0.73580547352321446</v>
          </cell>
          <cell r="BZ214">
            <v>-2.0493290342856199</v>
          </cell>
          <cell r="CA214">
            <v>0</v>
          </cell>
          <cell r="CB214">
            <v>-9556.7575999999826</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-7990.3229999998584</v>
          </cell>
          <cell r="CS214">
            <v>0</v>
          </cell>
          <cell r="CT214">
            <v>-7990.3230000000003</v>
          </cell>
          <cell r="CU214">
            <v>0</v>
          </cell>
          <cell r="CV214">
            <v>0</v>
          </cell>
          <cell r="CW214">
            <v>0</v>
          </cell>
          <cell r="CX214">
            <v>0</v>
          </cell>
          <cell r="CY214">
            <v>0</v>
          </cell>
          <cell r="CZ214">
            <v>0</v>
          </cell>
          <cell r="DA214">
            <v>0</v>
          </cell>
          <cell r="DB214">
            <v>0</v>
          </cell>
          <cell r="DC214">
            <v>0</v>
          </cell>
          <cell r="DD214">
            <v>0</v>
          </cell>
          <cell r="DE214">
            <v>-6079.9280000012368</v>
          </cell>
          <cell r="DF214">
            <v>0</v>
          </cell>
          <cell r="DG214">
            <v>0</v>
          </cell>
          <cell r="DH214">
            <v>-6079.9279999999999</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row>
        <row r="215">
          <cell r="F215">
            <v>0.2274727241601795</v>
          </cell>
          <cell r="G215">
            <v>0.42810443016060162</v>
          </cell>
          <cell r="H215">
            <v>0.1226529452833347</v>
          </cell>
          <cell r="I215">
            <v>0</v>
          </cell>
          <cell r="J215">
            <v>0.59016020996932639</v>
          </cell>
          <cell r="K215">
            <v>2.1770585191261489</v>
          </cell>
          <cell r="L215">
            <v>1.5039672016864643</v>
          </cell>
          <cell r="M215">
            <v>1.0290253380080685</v>
          </cell>
          <cell r="N215">
            <v>1.2004204351687804</v>
          </cell>
          <cell r="O215">
            <v>0</v>
          </cell>
          <cell r="P215">
            <v>0</v>
          </cell>
          <cell r="Q215">
            <v>0.55525759322335944</v>
          </cell>
          <cell r="R215">
            <v>-2078.9012172035873</v>
          </cell>
          <cell r="S215">
            <v>1.0638180425157771</v>
          </cell>
          <cell r="T215">
            <v>0.69642262440174818</v>
          </cell>
          <cell r="U215">
            <v>1.175591095990967</v>
          </cell>
          <cell r="V215">
            <v>1.3557756382215302</v>
          </cell>
          <cell r="W215">
            <v>6.935943246120587</v>
          </cell>
          <cell r="X215">
            <v>-590.94853827380575</v>
          </cell>
          <cell r="Y215">
            <v>-399.27352401264943</v>
          </cell>
          <cell r="Z215">
            <v>-25.311291904654354</v>
          </cell>
          <cell r="AA215">
            <v>-483.63365070614964</v>
          </cell>
          <cell r="AB215">
            <v>-592.49047393980436</v>
          </cell>
          <cell r="AC215">
            <v>7.7457544743083417E-2</v>
          </cell>
          <cell r="AD215">
            <v>1.4512534408131614</v>
          </cell>
          <cell r="AE215">
            <v>-1721.8638251265511</v>
          </cell>
          <cell r="AF215">
            <v>1564.711774730531</v>
          </cell>
          <cell r="AG215">
            <v>4.5817560674913693</v>
          </cell>
          <cell r="AH215">
            <v>508.49764286429854</v>
          </cell>
          <cell r="AI215">
            <v>-327.94268460245803</v>
          </cell>
          <cell r="AJ215">
            <v>8.5107442673761398</v>
          </cell>
          <cell r="AK215">
            <v>-727.00796592363622</v>
          </cell>
          <cell r="AL215">
            <v>10.55901979887858</v>
          </cell>
          <cell r="AM215">
            <v>-807.54574026004411</v>
          </cell>
          <cell r="AN215">
            <v>-1188.5503594218753</v>
          </cell>
          <cell r="AO215">
            <v>-768.98869214695878</v>
          </cell>
          <cell r="AP215">
            <v>0</v>
          </cell>
          <cell r="AQ215">
            <v>1.3106794994382653</v>
          </cell>
          <cell r="AR215">
            <v>5813.8825821634382</v>
          </cell>
          <cell r="AS215">
            <v>352.63309930486139</v>
          </cell>
          <cell r="AT215">
            <v>-2155.3276995795313</v>
          </cell>
          <cell r="AU215">
            <v>1633.8757712359075</v>
          </cell>
          <cell r="AV215">
            <v>1267.1352141880197</v>
          </cell>
          <cell r="AW215">
            <v>-441.73041167308111</v>
          </cell>
          <cell r="AX215">
            <v>277.20361867907923</v>
          </cell>
          <cell r="AY215">
            <v>673.69194964668714</v>
          </cell>
          <cell r="AZ215">
            <v>942.49386037513614</v>
          </cell>
          <cell r="BA215">
            <v>1965.4803045205772</v>
          </cell>
          <cell r="BB215">
            <v>810.14833176205866</v>
          </cell>
          <cell r="BC215">
            <v>505.53379316040082</v>
          </cell>
          <cell r="BD215">
            <v>-17.255249457200989</v>
          </cell>
          <cell r="BE215">
            <v>860.43989679403603</v>
          </cell>
          <cell r="BF215">
            <v>-461.02917113166768</v>
          </cell>
          <cell r="BG215">
            <v>-755.66633656545309</v>
          </cell>
          <cell r="BH215">
            <v>-964.75081345660146</v>
          </cell>
          <cell r="BI215">
            <v>1861.5891779728699</v>
          </cell>
          <cell r="BJ215">
            <v>-360.2568769218633</v>
          </cell>
          <cell r="BK215">
            <v>-159.0178724671714</v>
          </cell>
          <cell r="BL215">
            <v>1429.5770001225173</v>
          </cell>
          <cell r="BM215">
            <v>234.84632081096061</v>
          </cell>
          <cell r="BN215">
            <v>-172.90468044998124</v>
          </cell>
          <cell r="BO215">
            <v>198.83645961829461</v>
          </cell>
          <cell r="BP215">
            <v>-1076.0496475841501</v>
          </cell>
          <cell r="BQ215">
            <v>1085.2663368462236</v>
          </cell>
          <cell r="BR215">
            <v>2005.7401058226824</v>
          </cell>
          <cell r="BS215">
            <v>-1600.0631033058744</v>
          </cell>
          <cell r="BT215">
            <v>-259.95748173212633</v>
          </cell>
          <cell r="BU215">
            <v>-720.3038292467827</v>
          </cell>
          <cell r="BV215">
            <v>3895.2061153615359</v>
          </cell>
          <cell r="BW215">
            <v>4.685655266046524</v>
          </cell>
          <cell r="BX215">
            <v>83.598785499460064</v>
          </cell>
          <cell r="BY215">
            <v>10.177261876640841</v>
          </cell>
          <cell r="BZ215">
            <v>861.29759210371412</v>
          </cell>
          <cell r="CA215">
            <v>446.82227000000421</v>
          </cell>
          <cell r="CB215">
            <v>453.72653999994509</v>
          </cell>
          <cell r="CC215">
            <v>-1169.4496999999974</v>
          </cell>
          <cell r="CD215">
            <v>0</v>
          </cell>
          <cell r="CE215">
            <v>-1908.4940100004897</v>
          </cell>
          <cell r="CF215">
            <v>-627.11820000002626</v>
          </cell>
          <cell r="CG215">
            <v>603.80670000001555</v>
          </cell>
          <cell r="CH215">
            <v>-590.71420000004582</v>
          </cell>
          <cell r="CI215">
            <v>-839.64058999996632</v>
          </cell>
          <cell r="CJ215">
            <v>11.260199999989709</v>
          </cell>
          <cell r="CK215">
            <v>47.432749999978114</v>
          </cell>
          <cell r="CL215">
            <v>15.643880000105128</v>
          </cell>
          <cell r="CM215">
            <v>-573.97889999998733</v>
          </cell>
          <cell r="CN215">
            <v>594.50734999997076</v>
          </cell>
          <cell r="CO215">
            <v>0</v>
          </cell>
          <cell r="CP215">
            <v>-2000.591999999946</v>
          </cell>
          <cell r="CQ215">
            <v>1450.8990000000922</v>
          </cell>
          <cell r="CR215">
            <v>-7122.7611400000751</v>
          </cell>
          <cell r="CS215">
            <v>0</v>
          </cell>
          <cell r="CT215">
            <v>0</v>
          </cell>
          <cell r="CU215">
            <v>-1376.1216000000713</v>
          </cell>
          <cell r="CV215">
            <v>-654.30814999999711</v>
          </cell>
          <cell r="CW215">
            <v>33.949199999973644</v>
          </cell>
          <cell r="CX215">
            <v>58.769109999993816</v>
          </cell>
          <cell r="CY215">
            <v>-46.724709999980405</v>
          </cell>
          <cell r="CZ215">
            <v>128.25912999990396</v>
          </cell>
          <cell r="DA215">
            <v>-1113.6006199999247</v>
          </cell>
          <cell r="DB215">
            <v>-1244.4211999999825</v>
          </cell>
          <cell r="DC215">
            <v>-680.58620000001974</v>
          </cell>
          <cell r="DD215">
            <v>-2227.9760999999708</v>
          </cell>
          <cell r="DE215">
            <v>-18659.970350001007</v>
          </cell>
          <cell r="DF215">
            <v>0</v>
          </cell>
          <cell r="DG215">
            <v>0</v>
          </cell>
          <cell r="DH215">
            <v>-15651.436600000015</v>
          </cell>
          <cell r="DI215">
            <v>90.943219999986468</v>
          </cell>
          <cell r="DJ215">
            <v>-1108.4106899999897</v>
          </cell>
          <cell r="DK215">
            <v>575.66809999995166</v>
          </cell>
          <cell r="DL215">
            <v>-264.66737000003923</v>
          </cell>
          <cell r="DM215">
            <v>19.364670000039041</v>
          </cell>
          <cell r="DN215">
            <v>298.44925000006333</v>
          </cell>
          <cell r="DO215">
            <v>0</v>
          </cell>
          <cell r="DP215">
            <v>-3351.5135000000009</v>
          </cell>
          <cell r="DQ215">
            <v>731.63257000001613</v>
          </cell>
          <cell r="DR215">
            <v>-1884.1325599998236</v>
          </cell>
          <cell r="DS215">
            <v>0</v>
          </cell>
          <cell r="DT215">
            <v>712.42160000000149</v>
          </cell>
          <cell r="DU215">
            <v>-1388.0032000000356</v>
          </cell>
          <cell r="DV215">
            <v>43.794789999999921</v>
          </cell>
          <cell r="DW215">
            <v>67.402750000008382</v>
          </cell>
          <cell r="DX215">
            <v>12.882719999994151</v>
          </cell>
          <cell r="DY215">
            <v>-124.20117999997456</v>
          </cell>
          <cell r="DZ215">
            <v>-23.076639999868348</v>
          </cell>
          <cell r="EA215">
            <v>808.47459999995772</v>
          </cell>
          <cell r="EB215">
            <v>-1298.7931999999564</v>
          </cell>
          <cell r="EC215">
            <v>-695.0348000000231</v>
          </cell>
          <cell r="ED215">
            <v>0</v>
          </cell>
        </row>
        <row r="216">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-266.85620000213385</v>
          </cell>
          <cell r="AF216">
            <v>-266.85619999980554</v>
          </cell>
          <cell r="AG216">
            <v>0</v>
          </cell>
          <cell r="AH216">
            <v>0</v>
          </cell>
          <cell r="AI216">
            <v>0</v>
          </cell>
          <cell r="AJ216">
            <v>0</v>
          </cell>
          <cell r="AK216">
            <v>0</v>
          </cell>
          <cell r="AL216">
            <v>0</v>
          </cell>
          <cell r="AM216">
            <v>0</v>
          </cell>
          <cell r="AN216">
            <v>0</v>
          </cell>
          <cell r="AO216">
            <v>0</v>
          </cell>
          <cell r="AP216">
            <v>0</v>
          </cell>
          <cell r="AQ216">
            <v>0</v>
          </cell>
          <cell r="AR216">
            <v>2892.117000002414</v>
          </cell>
          <cell r="AS216">
            <v>-16.054199999663979</v>
          </cell>
          <cell r="AT216">
            <v>160.56259999983013</v>
          </cell>
          <cell r="AU216">
            <v>561.4112999998033</v>
          </cell>
          <cell r="AV216">
            <v>445.3078000000678</v>
          </cell>
          <cell r="AW216">
            <v>0</v>
          </cell>
          <cell r="AX216">
            <v>-221.17969999997877</v>
          </cell>
          <cell r="AY216">
            <v>0</v>
          </cell>
          <cell r="AZ216">
            <v>0</v>
          </cell>
          <cell r="BA216">
            <v>0</v>
          </cell>
          <cell r="BB216">
            <v>0</v>
          </cell>
          <cell r="BC216">
            <v>1962.06920000026</v>
          </cell>
          <cell r="BD216">
            <v>0</v>
          </cell>
          <cell r="BE216">
            <v>-1247.7639999985695</v>
          </cell>
          <cell r="BF216">
            <v>539.76899999985471</v>
          </cell>
          <cell r="BG216">
            <v>-196.1863999995403</v>
          </cell>
          <cell r="BH216">
            <v>63.282899999991059</v>
          </cell>
          <cell r="BI216">
            <v>294.27059999993071</v>
          </cell>
          <cell r="BJ216">
            <v>0</v>
          </cell>
          <cell r="BK216">
            <v>0</v>
          </cell>
          <cell r="BL216">
            <v>0</v>
          </cell>
          <cell r="BM216">
            <v>0</v>
          </cell>
          <cell r="BN216">
            <v>0</v>
          </cell>
          <cell r="BO216">
            <v>0</v>
          </cell>
          <cell r="BP216">
            <v>-1972.6578999999911</v>
          </cell>
          <cell r="BQ216">
            <v>23.757799999788404</v>
          </cell>
          <cell r="BR216">
            <v>233.88499999791384</v>
          </cell>
          <cell r="BS216">
            <v>391.73819999955595</v>
          </cell>
          <cell r="BT216">
            <v>-213.59280000021681</v>
          </cell>
          <cell r="BU216">
            <v>0</v>
          </cell>
          <cell r="BV216">
            <v>169.44020000007004</v>
          </cell>
          <cell r="BW216">
            <v>0</v>
          </cell>
          <cell r="BX216">
            <v>0</v>
          </cell>
          <cell r="BY216">
            <v>0</v>
          </cell>
          <cell r="BZ216">
            <v>0</v>
          </cell>
          <cell r="CA216">
            <v>0</v>
          </cell>
          <cell r="CB216">
            <v>-185.39439999964088</v>
          </cell>
          <cell r="CC216">
            <v>0</v>
          </cell>
          <cell r="CD216">
            <v>71.693800000008196</v>
          </cell>
          <cell r="CE216">
            <v>1032.9970999956131</v>
          </cell>
          <cell r="CF216">
            <v>0</v>
          </cell>
          <cell r="CG216">
            <v>248.51150000002235</v>
          </cell>
          <cell r="CH216">
            <v>111.24500000011176</v>
          </cell>
          <cell r="CI216">
            <v>-83.813999999780208</v>
          </cell>
          <cell r="CJ216">
            <v>0</v>
          </cell>
          <cell r="CK216">
            <v>0</v>
          </cell>
          <cell r="CL216">
            <v>298.95289999945089</v>
          </cell>
          <cell r="CM216">
            <v>-408.57099999999627</v>
          </cell>
          <cell r="CN216">
            <v>210.40849999990314</v>
          </cell>
          <cell r="CO216">
            <v>-107.86410000082105</v>
          </cell>
          <cell r="CP216">
            <v>121.33200000040233</v>
          </cell>
          <cell r="CQ216">
            <v>642.79629999957979</v>
          </cell>
          <cell r="CR216">
            <v>2881.7333000004292</v>
          </cell>
          <cell r="CS216">
            <v>-219.55069999955595</v>
          </cell>
          <cell r="CT216">
            <v>321.27929999958724</v>
          </cell>
          <cell r="CU216">
            <v>162.46970000024885</v>
          </cell>
          <cell r="CV216">
            <v>-93.430199999827892</v>
          </cell>
          <cell r="CW216">
            <v>0</v>
          </cell>
          <cell r="CX216">
            <v>0</v>
          </cell>
          <cell r="CY216">
            <v>452.34329999983311</v>
          </cell>
          <cell r="CZ216">
            <v>1081.8374999999069</v>
          </cell>
          <cell r="DA216">
            <v>705.64270000020042</v>
          </cell>
          <cell r="DB216">
            <v>-77.462300000712276</v>
          </cell>
          <cell r="DC216">
            <v>0</v>
          </cell>
          <cell r="DD216">
            <v>548.60400000028312</v>
          </cell>
          <cell r="DE216">
            <v>3850.5140999928117</v>
          </cell>
          <cell r="DF216">
            <v>-113.17800000030547</v>
          </cell>
          <cell r="DG216">
            <v>-57.851699999999255</v>
          </cell>
          <cell r="DH216">
            <v>-853.30380000034347</v>
          </cell>
          <cell r="DI216">
            <v>-675.67120000021532</v>
          </cell>
          <cell r="DJ216">
            <v>0</v>
          </cell>
          <cell r="DK216">
            <v>460.11759999999776</v>
          </cell>
          <cell r="DL216">
            <v>5078.1529999999329</v>
          </cell>
          <cell r="DM216">
            <v>-417.78079999983311</v>
          </cell>
          <cell r="DN216">
            <v>-142.73629999998957</v>
          </cell>
          <cell r="DO216">
            <v>6.0164000000804663</v>
          </cell>
          <cell r="DP216">
            <v>-10.425700000021607</v>
          </cell>
          <cell r="DQ216">
            <v>577.17460000049323</v>
          </cell>
          <cell r="DR216">
            <v>-9943.348199993372</v>
          </cell>
          <cell r="DS216">
            <v>-497.2519000004977</v>
          </cell>
          <cell r="DT216">
            <v>-1451.5731999995187</v>
          </cell>
          <cell r="DU216">
            <v>-7107.0481000002474</v>
          </cell>
          <cell r="DV216">
            <v>0</v>
          </cell>
          <cell r="DW216">
            <v>0</v>
          </cell>
          <cell r="DX216">
            <v>-1715.5692999996245</v>
          </cell>
          <cell r="DY216">
            <v>0</v>
          </cell>
          <cell r="DZ216">
            <v>0</v>
          </cell>
          <cell r="EA216">
            <v>37.504300000146031</v>
          </cell>
          <cell r="EB216">
            <v>-308.17339999973774</v>
          </cell>
          <cell r="EC216">
            <v>461.98540000058711</v>
          </cell>
          <cell r="ED216">
            <v>636.77799999993294</v>
          </cell>
        </row>
        <row r="217">
          <cell r="F217">
            <v>-856.11556909396313</v>
          </cell>
          <cell r="G217">
            <v>1.1610303332854528</v>
          </cell>
          <cell r="H217">
            <v>0.37448937210137956</v>
          </cell>
          <cell r="I217">
            <v>0</v>
          </cell>
          <cell r="J217">
            <v>-149.20445739664137</v>
          </cell>
          <cell r="K217">
            <v>-676.75459965411574</v>
          </cell>
          <cell r="L217">
            <v>-79.052770715206861</v>
          </cell>
          <cell r="M217">
            <v>11.08102441765368</v>
          </cell>
          <cell r="N217">
            <v>16.450453482568264</v>
          </cell>
          <cell r="O217">
            <v>0</v>
          </cell>
          <cell r="P217">
            <v>0</v>
          </cell>
          <cell r="Q217">
            <v>-141.68425874039531</v>
          </cell>
          <cell r="R217">
            <v>-525.84602107107639</v>
          </cell>
          <cell r="S217">
            <v>-279.65415028855205</v>
          </cell>
          <cell r="T217">
            <v>22.421748745255172</v>
          </cell>
          <cell r="U217">
            <v>17.265673353336751</v>
          </cell>
          <cell r="V217">
            <v>28.344184724614024</v>
          </cell>
          <cell r="W217">
            <v>33.303929340094328</v>
          </cell>
          <cell r="X217">
            <v>114.72221840079874</v>
          </cell>
          <cell r="Y217">
            <v>22.310810693539679</v>
          </cell>
          <cell r="Z217">
            <v>33.87852721195668</v>
          </cell>
          <cell r="AA217">
            <v>56.649210753850639</v>
          </cell>
          <cell r="AB217">
            <v>21.369870994705707</v>
          </cell>
          <cell r="AC217">
            <v>1.3839086657389998</v>
          </cell>
          <cell r="AD217">
            <v>-597.84195367246866</v>
          </cell>
          <cell r="AE217">
            <v>-3916.1107039898634</v>
          </cell>
          <cell r="AF217">
            <v>-845.74602299928665</v>
          </cell>
          <cell r="AG217">
            <v>-1792.9704294046387</v>
          </cell>
          <cell r="AH217">
            <v>-483.31222961004823</v>
          </cell>
          <cell r="AI217">
            <v>141.79842724278569</v>
          </cell>
          <cell r="AJ217">
            <v>45.915476685389876</v>
          </cell>
          <cell r="AK217">
            <v>125.5220482237637</v>
          </cell>
          <cell r="AL217">
            <v>51.300018268637359</v>
          </cell>
          <cell r="AM217">
            <v>75.501325109042227</v>
          </cell>
          <cell r="AN217">
            <v>141.99101195391268</v>
          </cell>
          <cell r="AO217">
            <v>18.528308004140854</v>
          </cell>
          <cell r="AP217">
            <v>0</v>
          </cell>
          <cell r="AQ217">
            <v>-1394.6386374682188</v>
          </cell>
          <cell r="AR217">
            <v>-22810.18798340857</v>
          </cell>
          <cell r="AS217">
            <v>-8078.5830187769607</v>
          </cell>
          <cell r="AT217">
            <v>5477.5815150216222</v>
          </cell>
          <cell r="AU217">
            <v>-38785.845676375553</v>
          </cell>
          <cell r="AV217">
            <v>443.99587922357023</v>
          </cell>
          <cell r="AW217">
            <v>1349.474875850603</v>
          </cell>
          <cell r="AX217">
            <v>-171.89696245640516</v>
          </cell>
          <cell r="AY217">
            <v>-20.258195789530873</v>
          </cell>
          <cell r="AZ217">
            <v>-39.309991882182658</v>
          </cell>
          <cell r="BA217">
            <v>598.71160896867514</v>
          </cell>
          <cell r="BB217">
            <v>-2.7891851281747222</v>
          </cell>
          <cell r="BC217">
            <v>9307.6561781875789</v>
          </cell>
          <cell r="BD217">
            <v>7111.0749897379428</v>
          </cell>
          <cell r="BE217">
            <v>-3618.1049353331327</v>
          </cell>
          <cell r="BF217">
            <v>-488.77488902490586</v>
          </cell>
          <cell r="BG217">
            <v>-4244.4848804417998</v>
          </cell>
          <cell r="BH217">
            <v>-4513.4200688237324</v>
          </cell>
          <cell r="BI217">
            <v>817.08123872801661</v>
          </cell>
          <cell r="BJ217">
            <v>1437.0946825966239</v>
          </cell>
          <cell r="BK217">
            <v>427.91092159226537</v>
          </cell>
          <cell r="BL217">
            <v>-18.217947769910097</v>
          </cell>
          <cell r="BM217">
            <v>-1.9424608470872045</v>
          </cell>
          <cell r="BN217">
            <v>-0.75851967744529247</v>
          </cell>
          <cell r="BO217">
            <v>-13.28057325584814</v>
          </cell>
          <cell r="BP217">
            <v>-1460.698466709815</v>
          </cell>
          <cell r="BQ217">
            <v>4441.3860283009708</v>
          </cell>
          <cell r="BR217">
            <v>-150208.95293402672</v>
          </cell>
          <cell r="BS217">
            <v>-166192.69907508045</v>
          </cell>
          <cell r="BT217">
            <v>-4478.8183944895864</v>
          </cell>
          <cell r="BU217">
            <v>1704.5493047563359</v>
          </cell>
          <cell r="BV217">
            <v>1203.6597410291433</v>
          </cell>
          <cell r="BW217">
            <v>4494.5672783972695</v>
          </cell>
          <cell r="BX217">
            <v>2329.303822228685</v>
          </cell>
          <cell r="BY217">
            <v>-4.3197580398991704</v>
          </cell>
          <cell r="BZ217">
            <v>-11.308552851900458</v>
          </cell>
          <cell r="CA217">
            <v>-108.14639999996871</v>
          </cell>
          <cell r="CB217">
            <v>-394.81939999992028</v>
          </cell>
          <cell r="CC217">
            <v>8307.8329999996349</v>
          </cell>
          <cell r="CD217">
            <v>2941.2455000001937</v>
          </cell>
          <cell r="CE217">
            <v>15353.494700044394</v>
          </cell>
          <cell r="CF217">
            <v>782.82550000026822</v>
          </cell>
          <cell r="CG217">
            <v>1506.8815000001341</v>
          </cell>
          <cell r="CH217">
            <v>1163.8640000000596</v>
          </cell>
          <cell r="CI217">
            <v>533.93809999991208</v>
          </cell>
          <cell r="CJ217">
            <v>2676.7108000004664</v>
          </cell>
          <cell r="CK217">
            <v>1621.2337999995798</v>
          </cell>
          <cell r="CL217">
            <v>-8.5759999994188547</v>
          </cell>
          <cell r="CM217">
            <v>1554.0580000001937</v>
          </cell>
          <cell r="CN217">
            <v>2265.7965000001714</v>
          </cell>
          <cell r="CO217">
            <v>333.81099999975413</v>
          </cell>
          <cell r="CP217">
            <v>466.47999999858439</v>
          </cell>
          <cell r="CQ217">
            <v>2456.4714999999851</v>
          </cell>
          <cell r="CR217">
            <v>17330.885199993849</v>
          </cell>
          <cell r="CS217">
            <v>2966.1944999992847</v>
          </cell>
          <cell r="CT217">
            <v>-22826.746500000358</v>
          </cell>
          <cell r="CU217">
            <v>2659.418000000529</v>
          </cell>
          <cell r="CV217">
            <v>2362.1244000000879</v>
          </cell>
          <cell r="CW217">
            <v>11368.017500000075</v>
          </cell>
          <cell r="CX217">
            <v>15569.402800000273</v>
          </cell>
          <cell r="CY217">
            <v>-1765.7329999990761</v>
          </cell>
          <cell r="CZ217">
            <v>-6564.0639999993145</v>
          </cell>
          <cell r="DA217">
            <v>2654.4344999995083</v>
          </cell>
          <cell r="DB217">
            <v>1188.7349999998696</v>
          </cell>
          <cell r="DC217">
            <v>1006.4950000010431</v>
          </cell>
          <cell r="DD217">
            <v>8712.6070000007749</v>
          </cell>
          <cell r="DE217">
            <v>12695.430900007486</v>
          </cell>
          <cell r="DF217">
            <v>849.18399999849498</v>
          </cell>
          <cell r="DG217">
            <v>-3657.7820000005886</v>
          </cell>
          <cell r="DH217">
            <v>2536.9129999997094</v>
          </cell>
          <cell r="DI217">
            <v>11403.678199999966</v>
          </cell>
          <cell r="DJ217">
            <v>3106.4296000003815</v>
          </cell>
          <cell r="DK217">
            <v>-8469.4578999998048</v>
          </cell>
          <cell r="DL217">
            <v>1067.1134999990463</v>
          </cell>
          <cell r="DM217">
            <v>-1281.5494999997318</v>
          </cell>
          <cell r="DN217">
            <v>2332.5740000000224</v>
          </cell>
          <cell r="DO217">
            <v>1186.8259999998845</v>
          </cell>
          <cell r="DP217">
            <v>-668.66349999979138</v>
          </cell>
          <cell r="DQ217">
            <v>4290.1655000001192</v>
          </cell>
          <cell r="DR217">
            <v>73451.09249997139</v>
          </cell>
          <cell r="DS217">
            <v>8271.6344999987632</v>
          </cell>
          <cell r="DT217">
            <v>24969.51050000079</v>
          </cell>
          <cell r="DU217">
            <v>-3317.5580000001937</v>
          </cell>
          <cell r="DV217">
            <v>877.26350000035018</v>
          </cell>
          <cell r="DW217">
            <v>4022.0129999984056</v>
          </cell>
          <cell r="DX217">
            <v>-366.89699999988079</v>
          </cell>
          <cell r="DY217">
            <v>95.624499998986721</v>
          </cell>
          <cell r="DZ217">
            <v>3138.1150000002235</v>
          </cell>
          <cell r="EA217">
            <v>-481.86849999986589</v>
          </cell>
          <cell r="EB217">
            <v>3804.1710000000894</v>
          </cell>
          <cell r="EC217">
            <v>21677.101500000805</v>
          </cell>
          <cell r="ED217">
            <v>10761.982499999925</v>
          </cell>
        </row>
        <row r="218">
          <cell r="F218">
            <v>10.160469742491841</v>
          </cell>
          <cell r="G218">
            <v>14.601448605768383</v>
          </cell>
          <cell r="H218">
            <v>-27.330396407283843</v>
          </cell>
          <cell r="I218">
            <v>0</v>
          </cell>
          <cell r="J218">
            <v>-616.84598273597658</v>
          </cell>
          <cell r="K218">
            <v>-1279.4499078691006</v>
          </cell>
          <cell r="L218">
            <v>-488.40938320755959</v>
          </cell>
          <cell r="M218">
            <v>-387.10339879989624</v>
          </cell>
          <cell r="N218">
            <v>-443.4776871195063</v>
          </cell>
          <cell r="O218">
            <v>0</v>
          </cell>
          <cell r="P218">
            <v>0</v>
          </cell>
          <cell r="Q218">
            <v>-291.23163558449596</v>
          </cell>
          <cell r="R218">
            <v>-7594.3980538100004</v>
          </cell>
          <cell r="S218">
            <v>-247.92098443675786</v>
          </cell>
          <cell r="T218">
            <v>-1105.9915500525385</v>
          </cell>
          <cell r="U218">
            <v>-787.02955680899322</v>
          </cell>
          <cell r="V218">
            <v>-116.56277705542743</v>
          </cell>
          <cell r="W218">
            <v>-461.20663945563138</v>
          </cell>
          <cell r="X218">
            <v>-1120.1042097923346</v>
          </cell>
          <cell r="Y218">
            <v>-450.73103591334075</v>
          </cell>
          <cell r="Z218">
            <v>-1293.5897250575945</v>
          </cell>
          <cell r="AA218">
            <v>-1665.2550931582227</v>
          </cell>
          <cell r="AB218">
            <v>-250.35948133468628</v>
          </cell>
          <cell r="AC218">
            <v>1.544253783300519</v>
          </cell>
          <cell r="AD218">
            <v>-97.191254514269531</v>
          </cell>
          <cell r="AE218">
            <v>-7708.8855123072863</v>
          </cell>
          <cell r="AF218">
            <v>9971.9248231640086</v>
          </cell>
          <cell r="AG218">
            <v>-3297.2726875310764</v>
          </cell>
          <cell r="AH218">
            <v>-4722.9524899106473</v>
          </cell>
          <cell r="AI218">
            <v>-1135.7642588634044</v>
          </cell>
          <cell r="AJ218">
            <v>-505.39914382062852</v>
          </cell>
          <cell r="AK218">
            <v>-595.52415359579027</v>
          </cell>
          <cell r="AL218">
            <v>-1361.6162954131141</v>
          </cell>
          <cell r="AM218">
            <v>-1700.8310226388276</v>
          </cell>
          <cell r="AN218">
            <v>-4419.3937437226996</v>
          </cell>
          <cell r="AO218">
            <v>30.18454116396606</v>
          </cell>
          <cell r="AP218">
            <v>0</v>
          </cell>
          <cell r="AQ218">
            <v>27.758918854407966</v>
          </cell>
          <cell r="AR218">
            <v>313642.26880723238</v>
          </cell>
          <cell r="AS218">
            <v>61329.681435523555</v>
          </cell>
          <cell r="AT218">
            <v>550.28892623493448</v>
          </cell>
          <cell r="AU218">
            <v>219077.45508006215</v>
          </cell>
          <cell r="AV218">
            <v>8760.6774350740016</v>
          </cell>
          <cell r="AW218">
            <v>3855.9070041365921</v>
          </cell>
          <cell r="AX218">
            <v>5752.8917115079239</v>
          </cell>
          <cell r="AY218">
            <v>392.69582192320377</v>
          </cell>
          <cell r="AZ218">
            <v>561.84306227788329</v>
          </cell>
          <cell r="BA218">
            <v>115.91630210261792</v>
          </cell>
          <cell r="BB218">
            <v>-745.99669708963484</v>
          </cell>
          <cell r="BC218">
            <v>9668.3050296357833</v>
          </cell>
          <cell r="BD218">
            <v>4322.603695855476</v>
          </cell>
          <cell r="BE218">
            <v>404659.69036774337</v>
          </cell>
          <cell r="BF218">
            <v>3464.2337154820561</v>
          </cell>
          <cell r="BG218">
            <v>97040.77019318752</v>
          </cell>
          <cell r="BH218">
            <v>191125.61381586362</v>
          </cell>
          <cell r="BI218">
            <v>7118.1137634534389</v>
          </cell>
          <cell r="BJ218">
            <v>3017.7715749433264</v>
          </cell>
          <cell r="BK218">
            <v>675.36879246123135</v>
          </cell>
          <cell r="BL218">
            <v>-266.64738400559872</v>
          </cell>
          <cell r="BM218">
            <v>-204.39413269516081</v>
          </cell>
          <cell r="BN218">
            <v>103.58814282156527</v>
          </cell>
          <cell r="BO218">
            <v>297.88656444195658</v>
          </cell>
          <cell r="BP218">
            <v>58671.155132926069</v>
          </cell>
          <cell r="BQ218">
            <v>43616.230188871734</v>
          </cell>
          <cell r="BR218">
            <v>31574.598531961441</v>
          </cell>
          <cell r="BS218">
            <v>-53119.324081206229</v>
          </cell>
          <cell r="BT218">
            <v>-53898.539415506646</v>
          </cell>
          <cell r="BU218">
            <v>123622.1481786631</v>
          </cell>
          <cell r="BV218">
            <v>8023.8311443626881</v>
          </cell>
          <cell r="BW218">
            <v>4525.5097223678604</v>
          </cell>
          <cell r="BX218">
            <v>2543.6311937291175</v>
          </cell>
          <cell r="BY218">
            <v>232.82673976104707</v>
          </cell>
          <cell r="BZ218">
            <v>-59.458260212093592</v>
          </cell>
          <cell r="CA218">
            <v>738.66631000023335</v>
          </cell>
          <cell r="CB218">
            <v>218.65249999985099</v>
          </cell>
          <cell r="CC218">
            <v>-4605.3495000000112</v>
          </cell>
          <cell r="CD218">
            <v>3352.0039999997243</v>
          </cell>
          <cell r="CE218">
            <v>113585.19356000423</v>
          </cell>
          <cell r="CF218">
            <v>3943.3305000001565</v>
          </cell>
          <cell r="CG218">
            <v>-35179.658999999985</v>
          </cell>
          <cell r="CH218">
            <v>4845.1369999996386</v>
          </cell>
          <cell r="CI218">
            <v>10711.075559999794</v>
          </cell>
          <cell r="CJ218">
            <v>1617.6380000002682</v>
          </cell>
          <cell r="CK218">
            <v>-24503.00549999997</v>
          </cell>
          <cell r="CL218">
            <v>-1095.8234999999404</v>
          </cell>
          <cell r="CM218">
            <v>472.17150000017136</v>
          </cell>
          <cell r="CN218">
            <v>619.31150000076741</v>
          </cell>
          <cell r="CO218">
            <v>3353.1614999994636</v>
          </cell>
          <cell r="CP218">
            <v>143038.21800000034</v>
          </cell>
          <cell r="CQ218">
            <v>5763.6380000002682</v>
          </cell>
          <cell r="CR218">
            <v>-3639.386000007391</v>
          </cell>
          <cell r="CS218">
            <v>5062.7009999994189</v>
          </cell>
          <cell r="CT218">
            <v>132864.91550000012</v>
          </cell>
          <cell r="CU218">
            <v>4002.6900000004098</v>
          </cell>
          <cell r="CV218">
            <v>2810.0130000002682</v>
          </cell>
          <cell r="CW218">
            <v>784.38899999950081</v>
          </cell>
          <cell r="CX218">
            <v>-182708.3870000001</v>
          </cell>
          <cell r="CY218">
            <v>-1376.105500000529</v>
          </cell>
          <cell r="CZ218">
            <v>12670.776999999769</v>
          </cell>
          <cell r="DA218">
            <v>1074.3090000003576</v>
          </cell>
          <cell r="DB218">
            <v>12724.762500000186</v>
          </cell>
          <cell r="DC218">
            <v>3027.0679999999702</v>
          </cell>
          <cell r="DD218">
            <v>5423.4814999997616</v>
          </cell>
          <cell r="DE218">
            <v>272920.21249999106</v>
          </cell>
          <cell r="DF218">
            <v>6265.5444999989122</v>
          </cell>
          <cell r="DG218">
            <v>14911.893000000156</v>
          </cell>
          <cell r="DH218">
            <v>234909.10300000012</v>
          </cell>
          <cell r="DI218">
            <v>-71834.48900000006</v>
          </cell>
          <cell r="DJ218">
            <v>1466.3574999999255</v>
          </cell>
          <cell r="DK218">
            <v>28411.041999999899</v>
          </cell>
          <cell r="DL218">
            <v>-173.51999999955297</v>
          </cell>
          <cell r="DM218">
            <v>8224.6189999999478</v>
          </cell>
          <cell r="DN218">
            <v>2393.2544999998063</v>
          </cell>
          <cell r="DO218">
            <v>2790.0750000001863</v>
          </cell>
          <cell r="DP218">
            <v>40091.992500000168</v>
          </cell>
          <cell r="DQ218">
            <v>5464.3405000008643</v>
          </cell>
          <cell r="DR218">
            <v>207980.55600000918</v>
          </cell>
          <cell r="DS218">
            <v>19175.480999998748</v>
          </cell>
          <cell r="DT218">
            <v>58533.484499999322</v>
          </cell>
          <cell r="DU218">
            <v>73646.238000000827</v>
          </cell>
          <cell r="DV218">
            <v>4426.7324999999255</v>
          </cell>
          <cell r="DW218">
            <v>2768.1864999998361</v>
          </cell>
          <cell r="DX218">
            <v>13202.767500000075</v>
          </cell>
          <cell r="DY218">
            <v>1678.5230000000447</v>
          </cell>
          <cell r="DZ218">
            <v>7341.6909999996424</v>
          </cell>
          <cell r="EA218">
            <v>5669.2055000010878</v>
          </cell>
          <cell r="EB218">
            <v>8432.547499999404</v>
          </cell>
          <cell r="EC218">
            <v>5321.5520000001416</v>
          </cell>
          <cell r="ED218">
            <v>7784.1469999998808</v>
          </cell>
        </row>
        <row r="219">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row>
        <row r="220">
          <cell r="F220">
            <v>-852.62689999863505</v>
          </cell>
          <cell r="G220">
            <v>-133.82450000010431</v>
          </cell>
          <cell r="H220">
            <v>-26.812899999320507</v>
          </cell>
          <cell r="I220">
            <v>0</v>
          </cell>
          <cell r="J220">
            <v>-764.34369999915361</v>
          </cell>
          <cell r="K220">
            <v>-2330.9741000011563</v>
          </cell>
          <cell r="L220">
            <v>-821.12111999839544</v>
          </cell>
          <cell r="M220">
            <v>-448.92350000143051</v>
          </cell>
          <cell r="N220">
            <v>-593.4377599991858</v>
          </cell>
          <cell r="O220">
            <v>0</v>
          </cell>
          <cell r="P220">
            <v>0</v>
          </cell>
          <cell r="Q220">
            <v>-432.03810000047088</v>
          </cell>
          <cell r="R220">
            <v>-21180.531910061836</v>
          </cell>
          <cell r="S220">
            <v>-1247.3733000047505</v>
          </cell>
          <cell r="T220">
            <v>-4228.4727000035346</v>
          </cell>
          <cell r="U220">
            <v>-4422.0393999963999</v>
          </cell>
          <cell r="V220">
            <v>-454.29952999949455</v>
          </cell>
          <cell r="W220">
            <v>-850.85147000104189</v>
          </cell>
          <cell r="X220">
            <v>-2680.5209100004286</v>
          </cell>
          <cell r="Y220">
            <v>-881.69634000211954</v>
          </cell>
          <cell r="Z220">
            <v>-1364.8091300018132</v>
          </cell>
          <cell r="AA220">
            <v>-2419.3260700032115</v>
          </cell>
          <cell r="AB220">
            <v>-841.68605000153184</v>
          </cell>
          <cell r="AC220">
            <v>-65.288850001990795</v>
          </cell>
          <cell r="AD220">
            <v>-1724.1681599989533</v>
          </cell>
          <cell r="AE220">
            <v>-38266.836129963398</v>
          </cell>
          <cell r="AF220">
            <v>5195.5788299925625</v>
          </cell>
          <cell r="AG220">
            <v>-8947.7386999987066</v>
          </cell>
          <cell r="AH220">
            <v>-10394.460069995373</v>
          </cell>
          <cell r="AI220">
            <v>-5567.3546399958432</v>
          </cell>
          <cell r="AJ220">
            <v>-1337.4594000019133</v>
          </cell>
          <cell r="AK220">
            <v>-4207.2682600021362</v>
          </cell>
          <cell r="AL220">
            <v>-2124.9275799952447</v>
          </cell>
          <cell r="AM220">
            <v>-3189.5351900011301</v>
          </cell>
          <cell r="AN220">
            <v>-5559.0209800004959</v>
          </cell>
          <cell r="AO220">
            <v>-703.87514000013471</v>
          </cell>
          <cell r="AP220">
            <v>0</v>
          </cell>
          <cell r="AQ220">
            <v>-1430.7749999985099</v>
          </cell>
          <cell r="AR220">
            <v>299709.0531899929</v>
          </cell>
          <cell r="AS220">
            <v>51226.741760000587</v>
          </cell>
          <cell r="AT220">
            <v>8750.4222200028598</v>
          </cell>
          <cell r="AU220">
            <v>156471.03249999881</v>
          </cell>
          <cell r="AV220">
            <v>23600.205820005387</v>
          </cell>
          <cell r="AW220">
            <v>9031.3803300000727</v>
          </cell>
          <cell r="AX220">
            <v>7475.1288299970329</v>
          </cell>
          <cell r="AY220">
            <v>848.73531000316143</v>
          </cell>
          <cell r="AZ220">
            <v>1698.3809699937701</v>
          </cell>
          <cell r="BA220">
            <v>2488.6419999971986</v>
          </cell>
          <cell r="BB220">
            <v>-610.81942000240088</v>
          </cell>
          <cell r="BC220">
            <v>27311.17370999977</v>
          </cell>
          <cell r="BD220">
            <v>11418.029160000384</v>
          </cell>
          <cell r="BE220">
            <v>393686.08103996515</v>
          </cell>
          <cell r="BF220">
            <v>5118.6974699981511</v>
          </cell>
          <cell r="BG220">
            <v>72220.141760002822</v>
          </cell>
          <cell r="BH220">
            <v>172809.99121999368</v>
          </cell>
          <cell r="BI220">
            <v>16498.107349995524</v>
          </cell>
          <cell r="BJ220">
            <v>6467.1057399958372</v>
          </cell>
          <cell r="BK220">
            <v>2447.4915399998426</v>
          </cell>
          <cell r="BL220">
            <v>784.97630999982357</v>
          </cell>
          <cell r="BM220">
            <v>166.45803000032902</v>
          </cell>
          <cell r="BN220">
            <v>-330.90201000496745</v>
          </cell>
          <cell r="BO220">
            <v>241.08867000043392</v>
          </cell>
          <cell r="BP220">
            <v>58459.744259994477</v>
          </cell>
          <cell r="BQ220">
            <v>58803.180700000376</v>
          </cell>
          <cell r="BR220">
            <v>-100213.92056000233</v>
          </cell>
          <cell r="BS220">
            <v>-196359.35471000895</v>
          </cell>
          <cell r="BT220">
            <v>-74478.657799996436</v>
          </cell>
          <cell r="BU220">
            <v>112737.80316000059</v>
          </cell>
          <cell r="BV220">
            <v>22802.4768999964</v>
          </cell>
          <cell r="BW220">
            <v>11856.219439998269</v>
          </cell>
          <cell r="BX220">
            <v>5954.4512300007045</v>
          </cell>
          <cell r="BY220">
            <v>1863.5147199928761</v>
          </cell>
          <cell r="BZ220">
            <v>3795.8141999989748</v>
          </cell>
          <cell r="CA220">
            <v>3951.2836199961603</v>
          </cell>
          <cell r="CB220">
            <v>-6535.7916200011969</v>
          </cell>
          <cell r="CC220">
            <v>6696.2952000014484</v>
          </cell>
          <cell r="CD220">
            <v>7502.0251000002027</v>
          </cell>
          <cell r="CE220">
            <v>141014.54786998034</v>
          </cell>
          <cell r="CF220">
            <v>7573.4933000020683</v>
          </cell>
          <cell r="CG220">
            <v>-30635.332499999553</v>
          </cell>
          <cell r="CH220">
            <v>7790.7703999988735</v>
          </cell>
          <cell r="CI220">
            <v>14150.298670001328</v>
          </cell>
          <cell r="CJ220">
            <v>4654.0567000005394</v>
          </cell>
          <cell r="CK220">
            <v>-24653.300390001386</v>
          </cell>
          <cell r="CL220">
            <v>-1758.1701800003648</v>
          </cell>
          <cell r="CM220">
            <v>1019.4214000031352</v>
          </cell>
          <cell r="CN220">
            <v>4747.6296499967575</v>
          </cell>
          <cell r="CO220">
            <v>3719.1558699943125</v>
          </cell>
          <cell r="CP220">
            <v>143391.64289000258</v>
          </cell>
          <cell r="CQ220">
            <v>11014.88205999881</v>
          </cell>
          <cell r="CR220">
            <v>27844.956489980221</v>
          </cell>
          <cell r="CS220">
            <v>10352.760799996555</v>
          </cell>
          <cell r="CT220">
            <v>93724.505240000784</v>
          </cell>
          <cell r="CU220">
            <v>9113.830949999392</v>
          </cell>
          <cell r="CV220">
            <v>5070.2184500023723</v>
          </cell>
          <cell r="CW220">
            <v>12186.355700001121</v>
          </cell>
          <cell r="CX220">
            <v>-170115.77639999986</v>
          </cell>
          <cell r="CY220">
            <v>6079.7816899940372</v>
          </cell>
          <cell r="CZ220">
            <v>15487.856030002236</v>
          </cell>
          <cell r="DA220">
            <v>7244.0277300029993</v>
          </cell>
          <cell r="DB220">
            <v>18168.283129997551</v>
          </cell>
          <cell r="DC220">
            <v>7821.6477700024843</v>
          </cell>
          <cell r="DD220">
            <v>12711.465400002897</v>
          </cell>
          <cell r="DE220">
            <v>254206.18510997295</v>
          </cell>
          <cell r="DF220">
            <v>7449.5325000025332</v>
          </cell>
          <cell r="DG220">
            <v>-716.00950000062585</v>
          </cell>
          <cell r="DH220">
            <v>212208.89279999956</v>
          </cell>
          <cell r="DI220">
            <v>-59853.123680002987</v>
          </cell>
          <cell r="DJ220">
            <v>3496.2238399982452</v>
          </cell>
          <cell r="DK220">
            <v>22615.605000000447</v>
          </cell>
          <cell r="DL220">
            <v>5462.6065400019288</v>
          </cell>
          <cell r="DM220">
            <v>5712.34360999614</v>
          </cell>
          <cell r="DN220">
            <v>7746.9853500016034</v>
          </cell>
          <cell r="DO220">
            <v>8510.3149000033736</v>
          </cell>
          <cell r="DP220">
            <v>28600.715679999441</v>
          </cell>
          <cell r="DQ220">
            <v>12972.098070003092</v>
          </cell>
          <cell r="DR220">
            <v>378977.65010988712</v>
          </cell>
          <cell r="DS220">
            <v>54925.835849992931</v>
          </cell>
          <cell r="DT220">
            <v>64470.461200006306</v>
          </cell>
          <cell r="DU220">
            <v>74055.190000005066</v>
          </cell>
          <cell r="DV220">
            <v>12940.217290002853</v>
          </cell>
          <cell r="DW220">
            <v>6857.6022500023246</v>
          </cell>
          <cell r="DX220">
            <v>17150.822219997644</v>
          </cell>
          <cell r="DY220">
            <v>6175.721719995141</v>
          </cell>
          <cell r="DZ220">
            <v>21778.795860007405</v>
          </cell>
          <cell r="EA220">
            <v>16517.572070002556</v>
          </cell>
          <cell r="EB220">
            <v>21032.60339999944</v>
          </cell>
          <cell r="EC220">
            <v>38360.979800008237</v>
          </cell>
          <cell r="ED220">
            <v>44711.848450005054</v>
          </cell>
        </row>
        <row r="222">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row>
        <row r="224">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row>
        <row r="226">
          <cell r="A226" t="str">
            <v>Total Gas Fuel Burn Expense</v>
          </cell>
          <cell r="F226">
            <v>-852.62689999863505</v>
          </cell>
          <cell r="G226">
            <v>-133.82450000010431</v>
          </cell>
          <cell r="H226">
            <v>-26.812899999320507</v>
          </cell>
          <cell r="I226">
            <v>0</v>
          </cell>
          <cell r="J226">
            <v>-764.34369999915361</v>
          </cell>
          <cell r="K226">
            <v>-2330.9741000011563</v>
          </cell>
          <cell r="L226">
            <v>-821.12111999839544</v>
          </cell>
          <cell r="M226">
            <v>-448.92350000143051</v>
          </cell>
          <cell r="N226">
            <v>-593.4377599991858</v>
          </cell>
          <cell r="O226">
            <v>0</v>
          </cell>
          <cell r="P226">
            <v>0</v>
          </cell>
          <cell r="Q226">
            <v>-432.03810000047088</v>
          </cell>
          <cell r="R226">
            <v>-21180.531910061836</v>
          </cell>
          <cell r="S226">
            <v>-1247.3733000047505</v>
          </cell>
          <cell r="T226">
            <v>-4228.4727000035346</v>
          </cell>
          <cell r="U226">
            <v>-4422.0393999963999</v>
          </cell>
          <cell r="V226">
            <v>-454.29952999949455</v>
          </cell>
          <cell r="W226">
            <v>-850.85147000104189</v>
          </cell>
          <cell r="X226">
            <v>-2680.5209100004286</v>
          </cell>
          <cell r="Y226">
            <v>-881.69634000211954</v>
          </cell>
          <cell r="Z226">
            <v>-1364.8091300018132</v>
          </cell>
          <cell r="AA226">
            <v>-2419.3260700032115</v>
          </cell>
          <cell r="AB226">
            <v>-841.68605000153184</v>
          </cell>
          <cell r="AC226">
            <v>-65.288850001990795</v>
          </cell>
          <cell r="AD226">
            <v>-1724.1681599989533</v>
          </cell>
          <cell r="AE226">
            <v>-38266.836129963398</v>
          </cell>
          <cell r="AF226">
            <v>5195.5788299925625</v>
          </cell>
          <cell r="AG226">
            <v>-8947.7386999987066</v>
          </cell>
          <cell r="AH226">
            <v>-10394.460069995373</v>
          </cell>
          <cell r="AI226">
            <v>-5567.3546399958432</v>
          </cell>
          <cell r="AJ226">
            <v>-1337.4594000019133</v>
          </cell>
          <cell r="AK226">
            <v>-4207.2682600021362</v>
          </cell>
          <cell r="AL226">
            <v>-2124.9275799952447</v>
          </cell>
          <cell r="AM226">
            <v>-3189.5351900011301</v>
          </cell>
          <cell r="AN226">
            <v>-5559.0209800004959</v>
          </cell>
          <cell r="AO226">
            <v>-703.87514000013471</v>
          </cell>
          <cell r="AP226">
            <v>0</v>
          </cell>
          <cell r="AQ226">
            <v>-1430.7749999985099</v>
          </cell>
          <cell r="AR226">
            <v>299709.0531899929</v>
          </cell>
          <cell r="AS226">
            <v>51226.741760000587</v>
          </cell>
          <cell r="AT226">
            <v>8750.4222200028598</v>
          </cell>
          <cell r="AU226">
            <v>156471.03249999881</v>
          </cell>
          <cell r="AV226">
            <v>23600.205820005387</v>
          </cell>
          <cell r="AW226">
            <v>9031.3803300000727</v>
          </cell>
          <cell r="AX226">
            <v>7475.1288299970329</v>
          </cell>
          <cell r="AY226">
            <v>848.73531000316143</v>
          </cell>
          <cell r="AZ226">
            <v>1698.3809699937701</v>
          </cell>
          <cell r="BA226">
            <v>2488.6419999971986</v>
          </cell>
          <cell r="BB226">
            <v>-610.81942000240088</v>
          </cell>
          <cell r="BC226">
            <v>27311.17370999977</v>
          </cell>
          <cell r="BD226">
            <v>11418.029160000384</v>
          </cell>
          <cell r="BE226">
            <v>393686.08103996515</v>
          </cell>
          <cell r="BF226">
            <v>5118.6974699981511</v>
          </cell>
          <cell r="BG226">
            <v>72220.141760002822</v>
          </cell>
          <cell r="BH226">
            <v>172809.99121999368</v>
          </cell>
          <cell r="BI226">
            <v>16498.107349995524</v>
          </cell>
          <cell r="BJ226">
            <v>6467.1057399958372</v>
          </cell>
          <cell r="BK226">
            <v>2447.4915399998426</v>
          </cell>
          <cell r="BL226">
            <v>784.97630999982357</v>
          </cell>
          <cell r="BM226">
            <v>166.45803000032902</v>
          </cell>
          <cell r="BN226">
            <v>-330.90201000496745</v>
          </cell>
          <cell r="BO226">
            <v>241.08867000043392</v>
          </cell>
          <cell r="BP226">
            <v>58459.744259994477</v>
          </cell>
          <cell r="BQ226">
            <v>58803.180700000376</v>
          </cell>
          <cell r="BR226">
            <v>-100213.92056000233</v>
          </cell>
          <cell r="BS226">
            <v>-196359.35471000895</v>
          </cell>
          <cell r="BT226">
            <v>-74478.657799996436</v>
          </cell>
          <cell r="BU226">
            <v>112737.80316000059</v>
          </cell>
          <cell r="BV226">
            <v>22802.4768999964</v>
          </cell>
          <cell r="BW226">
            <v>11856.219439998269</v>
          </cell>
          <cell r="BX226">
            <v>5954.4512300007045</v>
          </cell>
          <cell r="BY226">
            <v>1863.5147199928761</v>
          </cell>
          <cell r="BZ226">
            <v>3795.8141999989748</v>
          </cell>
          <cell r="CA226">
            <v>3951.283619992435</v>
          </cell>
          <cell r="CB226">
            <v>-6535.7916200011969</v>
          </cell>
          <cell r="CC226">
            <v>6696.2952000014484</v>
          </cell>
          <cell r="CD226">
            <v>7502.0251000002027</v>
          </cell>
          <cell r="CE226">
            <v>141014.54786998034</v>
          </cell>
          <cell r="CF226">
            <v>7573.4933000057936</v>
          </cell>
          <cell r="CG226">
            <v>-30635.332499999553</v>
          </cell>
          <cell r="CH226">
            <v>7790.7703999988735</v>
          </cell>
          <cell r="CI226">
            <v>14150.298670001328</v>
          </cell>
          <cell r="CJ226">
            <v>4654.0567000005394</v>
          </cell>
          <cell r="CK226">
            <v>-24653.300390001386</v>
          </cell>
          <cell r="CL226">
            <v>-1758.1701800003648</v>
          </cell>
          <cell r="CM226">
            <v>1019.4214000031352</v>
          </cell>
          <cell r="CN226">
            <v>4747.6296499967575</v>
          </cell>
          <cell r="CO226">
            <v>3719.1558699943125</v>
          </cell>
          <cell r="CP226">
            <v>143391.64289000258</v>
          </cell>
          <cell r="CQ226">
            <v>11014.88205999881</v>
          </cell>
          <cell r="CR226">
            <v>27844.956489980221</v>
          </cell>
          <cell r="CS226">
            <v>10352.760799996555</v>
          </cell>
          <cell r="CT226">
            <v>93724.505240000784</v>
          </cell>
          <cell r="CU226">
            <v>9113.830949999392</v>
          </cell>
          <cell r="CV226">
            <v>5070.2184500023723</v>
          </cell>
          <cell r="CW226">
            <v>12186.355700001121</v>
          </cell>
          <cell r="CX226">
            <v>-170115.77639999986</v>
          </cell>
          <cell r="CY226">
            <v>6079.7816899940372</v>
          </cell>
          <cell r="CZ226">
            <v>15487.856030002236</v>
          </cell>
          <cell r="DA226">
            <v>7244.0277300029993</v>
          </cell>
          <cell r="DB226">
            <v>18168.283129997551</v>
          </cell>
          <cell r="DC226">
            <v>7821.6477700024843</v>
          </cell>
          <cell r="DD226">
            <v>12711.465400002897</v>
          </cell>
          <cell r="DE226">
            <v>254206.18510997295</v>
          </cell>
          <cell r="DF226">
            <v>7449.5325000062585</v>
          </cell>
          <cell r="DG226">
            <v>-716.00950000062585</v>
          </cell>
          <cell r="DH226">
            <v>212208.89279999956</v>
          </cell>
          <cell r="DI226">
            <v>-59853.123680002987</v>
          </cell>
          <cell r="DJ226">
            <v>3496.2238399982452</v>
          </cell>
          <cell r="DK226">
            <v>22615.605000000447</v>
          </cell>
          <cell r="DL226">
            <v>5462.6065400019288</v>
          </cell>
          <cell r="DM226">
            <v>5712.34360999614</v>
          </cell>
          <cell r="DN226">
            <v>7746.9853499978781</v>
          </cell>
          <cell r="DO226">
            <v>8510.3149000033736</v>
          </cell>
          <cell r="DP226">
            <v>28600.715679999441</v>
          </cell>
          <cell r="DQ226">
            <v>12972.098070003092</v>
          </cell>
          <cell r="DR226">
            <v>378977.65010988712</v>
          </cell>
          <cell r="DS226">
            <v>54925.835849992931</v>
          </cell>
          <cell r="DT226">
            <v>64470.461200006306</v>
          </cell>
          <cell r="DU226">
            <v>74055.190000005066</v>
          </cell>
          <cell r="DV226">
            <v>12940.217290002853</v>
          </cell>
          <cell r="DW226">
            <v>6857.6022500023246</v>
          </cell>
          <cell r="DX226">
            <v>17150.822219997644</v>
          </cell>
          <cell r="DY226">
            <v>6175.721719995141</v>
          </cell>
          <cell r="DZ226">
            <v>21778.795860007405</v>
          </cell>
          <cell r="EA226">
            <v>16517.572070002556</v>
          </cell>
          <cell r="EB226">
            <v>21032.60339999944</v>
          </cell>
          <cell r="EC226">
            <v>38360.979800008237</v>
          </cell>
          <cell r="ED226">
            <v>44711.848450005054</v>
          </cell>
        </row>
        <row r="228">
          <cell r="A228" t="str">
            <v>Other Generation</v>
          </cell>
        </row>
        <row r="229">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row>
        <row r="230">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row>
        <row r="231">
          <cell r="F231">
            <v>829.57580999999482</v>
          </cell>
          <cell r="G231">
            <v>928.39320000000589</v>
          </cell>
          <cell r="H231">
            <v>1445.9230800000078</v>
          </cell>
          <cell r="I231">
            <v>1670.0607000000018</v>
          </cell>
          <cell r="J231">
            <v>1933.2161099999939</v>
          </cell>
          <cell r="K231">
            <v>2053.8441000000021</v>
          </cell>
          <cell r="L231">
            <v>1858.9825799999962</v>
          </cell>
          <cell r="M231">
            <v>1862.0097300000052</v>
          </cell>
          <cell r="N231">
            <v>1641.3515999999945</v>
          </cell>
          <cell r="O231">
            <v>1330.7156099999993</v>
          </cell>
          <cell r="P231">
            <v>896.23799999999756</v>
          </cell>
          <cell r="Q231">
            <v>691.45965000000433</v>
          </cell>
          <cell r="R231">
            <v>17326.799360000063</v>
          </cell>
          <cell r="S231">
            <v>838.53759999999602</v>
          </cell>
          <cell r="T231">
            <v>938.43455999999424</v>
          </cell>
          <cell r="U231">
            <v>1461.5731200000155</v>
          </cell>
          <cell r="V231">
            <v>1688.0831999999937</v>
          </cell>
          <cell r="W231">
            <v>1954.0812799999985</v>
          </cell>
          <cell r="X231">
            <v>2075.9808000000048</v>
          </cell>
          <cell r="Y231">
            <v>1879.0464000000065</v>
          </cell>
          <cell r="Z231">
            <v>1882.1215999999986</v>
          </cell>
          <cell r="AA231">
            <v>1659.0720000000001</v>
          </cell>
          <cell r="AB231">
            <v>1345.0329599999968</v>
          </cell>
          <cell r="AC231">
            <v>905.95200000000477</v>
          </cell>
          <cell r="AD231">
            <v>698.88384000002407</v>
          </cell>
          <cell r="AE231">
            <v>17813.2917600004</v>
          </cell>
          <cell r="AF231">
            <v>860.38391999999294</v>
          </cell>
          <cell r="AG231">
            <v>997.30883999998332</v>
          </cell>
          <cell r="AH231">
            <v>1499.6566199999943</v>
          </cell>
          <cell r="AI231">
            <v>1732.1831999999995</v>
          </cell>
          <cell r="AJ231">
            <v>2005.0799999999872</v>
          </cell>
          <cell r="AK231">
            <v>2130.18299999999</v>
          </cell>
          <cell r="AL231">
            <v>1928.0685600000143</v>
          </cell>
          <cell r="AM231">
            <v>1931.2194000000018</v>
          </cell>
          <cell r="AN231">
            <v>1702.3446000000113</v>
          </cell>
          <cell r="AO231">
            <v>1380.1497600000002</v>
          </cell>
          <cell r="AP231">
            <v>929.57039999999688</v>
          </cell>
          <cell r="AQ231">
            <v>717.14346000005025</v>
          </cell>
          <cell r="AR231">
            <v>-4465.7459398563951</v>
          </cell>
          <cell r="AS231">
            <v>-1998.8400323999813</v>
          </cell>
          <cell r="AT231">
            <v>-1266.3943695999915</v>
          </cell>
          <cell r="AU231">
            <v>-769.13837263995083</v>
          </cell>
          <cell r="AV231">
            <v>-159.30720095997094</v>
          </cell>
          <cell r="AW231">
            <v>657.05465720000211</v>
          </cell>
          <cell r="AX231">
            <v>878.66209423998953</v>
          </cell>
          <cell r="AY231">
            <v>958.32773220803938</v>
          </cell>
          <cell r="AZ231">
            <v>917.26955408000504</v>
          </cell>
          <cell r="BA231">
            <v>426.55697596797836</v>
          </cell>
          <cell r="BB231">
            <v>-425.59552567999344</v>
          </cell>
          <cell r="BC231">
            <v>-1718.6788704000064</v>
          </cell>
          <cell r="BD231">
            <v>-1965.662581872486</v>
          </cell>
          <cell r="BE231">
            <v>-4289.0976683846675</v>
          </cell>
          <cell r="BF231">
            <v>-1990.3376623999793</v>
          </cell>
          <cell r="BG231">
            <v>-1256.8463695999817</v>
          </cell>
          <cell r="BH231">
            <v>-754.26581264002016</v>
          </cell>
          <cell r="BI231">
            <v>-142.10820095994859</v>
          </cell>
          <cell r="BJ231">
            <v>676.97494720001123</v>
          </cell>
          <cell r="BK231">
            <v>899.86219423997682</v>
          </cell>
          <cell r="BL231">
            <v>977.55052220801008</v>
          </cell>
          <cell r="BM231">
            <v>936.49761407999904</v>
          </cell>
          <cell r="BN231">
            <v>443.50997596798697</v>
          </cell>
          <cell r="BO231">
            <v>-411.87213568005245</v>
          </cell>
          <cell r="BP231">
            <v>-1709.4382704000163</v>
          </cell>
          <cell r="BQ231">
            <v>-1958.6244704000419</v>
          </cell>
          <cell r="BR231">
            <v>-5250.6264651580714</v>
          </cell>
          <cell r="BS231">
            <v>-2148.2415887999232</v>
          </cell>
          <cell r="BT231">
            <v>-1372.9558776999475</v>
          </cell>
          <cell r="BU231">
            <v>-859.85521342998254</v>
          </cell>
          <cell r="BV231">
            <v>-218.54403851996176</v>
          </cell>
          <cell r="BW231">
            <v>641.06683639998664</v>
          </cell>
          <cell r="BX231">
            <v>873.01498137999442</v>
          </cell>
          <cell r="BY231">
            <v>963.39477484603412</v>
          </cell>
          <cell r="BZ231">
            <v>919.69243746003485</v>
          </cell>
          <cell r="CA231">
            <v>404.82802446602727</v>
          </cell>
          <cell r="CB231">
            <v>-491.44169166003121</v>
          </cell>
          <cell r="CC231">
            <v>-1852.5451622999972</v>
          </cell>
          <cell r="CD231">
            <v>-2109.0399472999852</v>
          </cell>
          <cell r="CE231">
            <v>-4863.6151267578825</v>
          </cell>
          <cell r="CF231">
            <v>-2127.2229687999934</v>
          </cell>
          <cell r="CG231">
            <v>-1397.6270592999063</v>
          </cell>
          <cell r="CH231">
            <v>-823.14625342993531</v>
          </cell>
          <cell r="CI231">
            <v>-176.14803851998295</v>
          </cell>
          <cell r="CJ231">
            <v>690.16091639996739</v>
          </cell>
          <cell r="CK231">
            <v>925.1543813799799</v>
          </cell>
          <cell r="CL231">
            <v>1010.5922748459852</v>
          </cell>
          <cell r="CM231">
            <v>966.98417745999177</v>
          </cell>
          <cell r="CN231">
            <v>446.5286244659801</v>
          </cell>
          <cell r="CO231">
            <v>-457.61015165998833</v>
          </cell>
          <cell r="CP231">
            <v>-1829.8081622999744</v>
          </cell>
          <cell r="CQ231">
            <v>-2091.4728673000354</v>
          </cell>
          <cell r="CR231">
            <v>-5786.3025619317777</v>
          </cell>
          <cell r="CS231">
            <v>-2285.5937551999232</v>
          </cell>
          <cell r="CT231">
            <v>-1466.0174657999887</v>
          </cell>
          <cell r="CU231">
            <v>-929.53917422000086</v>
          </cell>
          <cell r="CV231">
            <v>-253.53307607999886</v>
          </cell>
          <cell r="CW231">
            <v>653.18764560000272</v>
          </cell>
          <cell r="CX231">
            <v>897.14076851998107</v>
          </cell>
          <cell r="CY231">
            <v>995.46002748399042</v>
          </cell>
          <cell r="CZ231">
            <v>949.15848083997844</v>
          </cell>
          <cell r="DA231">
            <v>406.89327296399279</v>
          </cell>
          <cell r="DB231">
            <v>-537.91378764004912</v>
          </cell>
          <cell r="DC231">
            <v>-1973.3626541999984</v>
          </cell>
          <cell r="DD231">
            <v>-2242.1828442000551</v>
          </cell>
          <cell r="DE231">
            <v>-5622.284521932248</v>
          </cell>
          <cell r="DF231">
            <v>-2277.6462851999677</v>
          </cell>
          <cell r="DG231">
            <v>-1457.1227058000513</v>
          </cell>
          <cell r="DH231">
            <v>-915.72526422000374</v>
          </cell>
          <cell r="DI231">
            <v>-237.52327607996995</v>
          </cell>
          <cell r="DJ231">
            <v>671.72533560000011</v>
          </cell>
          <cell r="DK231">
            <v>916.80456852001953</v>
          </cell>
          <cell r="DL231">
            <v>1013.2552674840263</v>
          </cell>
          <cell r="DM231">
            <v>966.930780840019</v>
          </cell>
          <cell r="DN231">
            <v>422.66517296401435</v>
          </cell>
          <cell r="DO231">
            <v>-525.23881763999816</v>
          </cell>
          <cell r="DP231">
            <v>-1964.8015542000066</v>
          </cell>
          <cell r="DQ231">
            <v>-2235.6077441999223</v>
          </cell>
          <cell r="DR231">
            <v>-5460.1071419324726</v>
          </cell>
          <cell r="DS231">
            <v>-2269.8259151999373</v>
          </cell>
          <cell r="DT231">
            <v>-1448.3489057999686</v>
          </cell>
          <cell r="DU231">
            <v>-902.08681422000518</v>
          </cell>
          <cell r="DV231">
            <v>-221.72347607999109</v>
          </cell>
          <cell r="DW231">
            <v>689.99084559999756</v>
          </cell>
          <cell r="DX231">
            <v>936.26736852002796</v>
          </cell>
          <cell r="DY231">
            <v>1030.8124274840229</v>
          </cell>
          <cell r="DZ231">
            <v>984.58094083998003</v>
          </cell>
          <cell r="EA231">
            <v>438.16407296402031</v>
          </cell>
          <cell r="EB231">
            <v>-512.60476764000487</v>
          </cell>
          <cell r="EC231">
            <v>-1956.2872542000259</v>
          </cell>
          <cell r="ED231">
            <v>-2229.0456641999772</v>
          </cell>
        </row>
        <row r="233">
          <cell r="A233" t="str">
            <v>Total Other Generation</v>
          </cell>
          <cell r="F233">
            <v>829.57580999999482</v>
          </cell>
          <cell r="G233">
            <v>928.39320000000589</v>
          </cell>
          <cell r="H233">
            <v>1445.9230800000078</v>
          </cell>
          <cell r="I233">
            <v>1670.0607000000018</v>
          </cell>
          <cell r="J233">
            <v>1933.2161099999939</v>
          </cell>
          <cell r="K233">
            <v>2053.8441000000021</v>
          </cell>
          <cell r="L233">
            <v>1858.9825799999962</v>
          </cell>
          <cell r="M233">
            <v>1862.0097300000052</v>
          </cell>
          <cell r="N233">
            <v>1641.3515999999945</v>
          </cell>
          <cell r="O233">
            <v>1330.7156099999993</v>
          </cell>
          <cell r="P233">
            <v>896.23799999999756</v>
          </cell>
          <cell r="Q233">
            <v>691.45965000000433</v>
          </cell>
          <cell r="R233">
            <v>17326.799360000063</v>
          </cell>
          <cell r="S233">
            <v>838.53759999999602</v>
          </cell>
          <cell r="T233">
            <v>938.43455999999424</v>
          </cell>
          <cell r="U233">
            <v>1461.5731200000155</v>
          </cell>
          <cell r="V233">
            <v>1688.0831999999937</v>
          </cell>
          <cell r="W233">
            <v>1954.0812799999985</v>
          </cell>
          <cell r="X233">
            <v>2075.9808000000048</v>
          </cell>
          <cell r="Y233">
            <v>1879.0464000000065</v>
          </cell>
          <cell r="Z233">
            <v>1882.1215999999986</v>
          </cell>
          <cell r="AA233">
            <v>1659.0720000000001</v>
          </cell>
          <cell r="AB233">
            <v>1345.0329599999968</v>
          </cell>
          <cell r="AC233">
            <v>905.95200000000477</v>
          </cell>
          <cell r="AD233">
            <v>698.88384000002407</v>
          </cell>
          <cell r="AE233">
            <v>17813.2917600004</v>
          </cell>
          <cell r="AF233">
            <v>860.38391999999294</v>
          </cell>
          <cell r="AG233">
            <v>997.30883999998332</v>
          </cell>
          <cell r="AH233">
            <v>1499.6566199999943</v>
          </cell>
          <cell r="AI233">
            <v>1732.1831999999995</v>
          </cell>
          <cell r="AJ233">
            <v>2005.0799999999872</v>
          </cell>
          <cell r="AK233">
            <v>2130.18299999999</v>
          </cell>
          <cell r="AL233">
            <v>1928.0685600000143</v>
          </cell>
          <cell r="AM233">
            <v>1931.2194000000018</v>
          </cell>
          <cell r="AN233">
            <v>1702.3446000000113</v>
          </cell>
          <cell r="AO233">
            <v>1380.1497600000002</v>
          </cell>
          <cell r="AP233">
            <v>929.57039999999688</v>
          </cell>
          <cell r="AQ233">
            <v>717.14346000005025</v>
          </cell>
          <cell r="AR233">
            <v>-4465.7459398563951</v>
          </cell>
          <cell r="AS233">
            <v>-1998.8400323999813</v>
          </cell>
          <cell r="AT233">
            <v>-1266.3943695999915</v>
          </cell>
          <cell r="AU233">
            <v>-769.13837263995083</v>
          </cell>
          <cell r="AV233">
            <v>-159.30720095997094</v>
          </cell>
          <cell r="AW233">
            <v>657.05465720000211</v>
          </cell>
          <cell r="AX233">
            <v>878.66209423998953</v>
          </cell>
          <cell r="AY233">
            <v>958.32773220803938</v>
          </cell>
          <cell r="AZ233">
            <v>917.26955408000504</v>
          </cell>
          <cell r="BA233">
            <v>426.55697596797836</v>
          </cell>
          <cell r="BB233">
            <v>-425.59552567999344</v>
          </cell>
          <cell r="BC233">
            <v>-1718.6788704000064</v>
          </cell>
          <cell r="BD233">
            <v>-1965.662581872486</v>
          </cell>
          <cell r="BE233">
            <v>-4289.0976683846675</v>
          </cell>
          <cell r="BF233">
            <v>-1990.3376623999793</v>
          </cell>
          <cell r="BG233">
            <v>-1256.8463695999817</v>
          </cell>
          <cell r="BH233">
            <v>-754.26581264002016</v>
          </cell>
          <cell r="BI233">
            <v>-142.10820095994859</v>
          </cell>
          <cell r="BJ233">
            <v>676.97494720001123</v>
          </cell>
          <cell r="BK233">
            <v>899.86219423997682</v>
          </cell>
          <cell r="BL233">
            <v>977.55052220801008</v>
          </cell>
          <cell r="BM233">
            <v>936.49761407999904</v>
          </cell>
          <cell r="BN233">
            <v>443.50997596798697</v>
          </cell>
          <cell r="BO233">
            <v>-411.87213568005245</v>
          </cell>
          <cell r="BP233">
            <v>-1709.4382704000163</v>
          </cell>
          <cell r="BQ233">
            <v>-1958.6244704000419</v>
          </cell>
          <cell r="BR233">
            <v>-5250.6264651580714</v>
          </cell>
          <cell r="BS233">
            <v>-2148.2415887999232</v>
          </cell>
          <cell r="BT233">
            <v>-1372.9558776999475</v>
          </cell>
          <cell r="BU233">
            <v>-859.85521342998254</v>
          </cell>
          <cell r="BV233">
            <v>-218.54403851996176</v>
          </cell>
          <cell r="BW233">
            <v>641.06683639998664</v>
          </cell>
          <cell r="BX233">
            <v>873.01498137999442</v>
          </cell>
          <cell r="BY233">
            <v>963.39477484603412</v>
          </cell>
          <cell r="BZ233">
            <v>919.69243746003485</v>
          </cell>
          <cell r="CA233">
            <v>404.82802446602727</v>
          </cell>
          <cell r="CB233">
            <v>-491.44169166003121</v>
          </cell>
          <cell r="CC233">
            <v>-1852.5451622999972</v>
          </cell>
          <cell r="CD233">
            <v>-2109.0399472999852</v>
          </cell>
          <cell r="CE233">
            <v>-4863.6151267578825</v>
          </cell>
          <cell r="CF233">
            <v>-2127.2229687999934</v>
          </cell>
          <cell r="CG233">
            <v>-1397.6270592999063</v>
          </cell>
          <cell r="CH233">
            <v>-823.14625342993531</v>
          </cell>
          <cell r="CI233">
            <v>-176.14803851998295</v>
          </cell>
          <cell r="CJ233">
            <v>690.16091639996739</v>
          </cell>
          <cell r="CK233">
            <v>925.1543813799799</v>
          </cell>
          <cell r="CL233">
            <v>1010.5922748459852</v>
          </cell>
          <cell r="CM233">
            <v>966.98417745999177</v>
          </cell>
          <cell r="CN233">
            <v>446.5286244659801</v>
          </cell>
          <cell r="CO233">
            <v>-457.61015165998833</v>
          </cell>
          <cell r="CP233">
            <v>-1829.8081622999744</v>
          </cell>
          <cell r="CQ233">
            <v>-2091.4728673000354</v>
          </cell>
          <cell r="CR233">
            <v>-5786.3025619317777</v>
          </cell>
          <cell r="CS233">
            <v>-2285.5937551999232</v>
          </cell>
          <cell r="CT233">
            <v>-1466.0174657999887</v>
          </cell>
          <cell r="CU233">
            <v>-929.53917422000086</v>
          </cell>
          <cell r="CV233">
            <v>-253.53307607999886</v>
          </cell>
          <cell r="CW233">
            <v>653.18764560000272</v>
          </cell>
          <cell r="CX233">
            <v>897.14076851998107</v>
          </cell>
          <cell r="CY233">
            <v>995.46002748399042</v>
          </cell>
          <cell r="CZ233">
            <v>949.15848083997844</v>
          </cell>
          <cell r="DA233">
            <v>406.89327296399279</v>
          </cell>
          <cell r="DB233">
            <v>-537.91378764004912</v>
          </cell>
          <cell r="DC233">
            <v>-1973.3626541999984</v>
          </cell>
          <cell r="DD233">
            <v>-2242.1828442000551</v>
          </cell>
          <cell r="DE233">
            <v>-5622.284521932248</v>
          </cell>
          <cell r="DF233">
            <v>-2277.6462851999677</v>
          </cell>
          <cell r="DG233">
            <v>-1457.1227058000513</v>
          </cell>
          <cell r="DH233">
            <v>-915.72526422000374</v>
          </cell>
          <cell r="DI233">
            <v>-237.52327607996995</v>
          </cell>
          <cell r="DJ233">
            <v>671.72533560000011</v>
          </cell>
          <cell r="DK233">
            <v>916.80456852001953</v>
          </cell>
          <cell r="DL233">
            <v>1013.2552674840263</v>
          </cell>
          <cell r="DM233">
            <v>966.930780840019</v>
          </cell>
          <cell r="DN233">
            <v>422.66517296401435</v>
          </cell>
          <cell r="DO233">
            <v>-525.23881763999816</v>
          </cell>
          <cell r="DP233">
            <v>-1964.8015542000066</v>
          </cell>
          <cell r="DQ233">
            <v>-2235.6077441999223</v>
          </cell>
          <cell r="DR233">
            <v>-5460.1071419324726</v>
          </cell>
          <cell r="DS233">
            <v>-2269.8259151999373</v>
          </cell>
          <cell r="DT233">
            <v>-1448.3489057999686</v>
          </cell>
          <cell r="DU233">
            <v>-902.08681422000518</v>
          </cell>
          <cell r="DV233">
            <v>-221.72347607999109</v>
          </cell>
          <cell r="DW233">
            <v>689.99084559999756</v>
          </cell>
          <cell r="DX233">
            <v>936.26736852002796</v>
          </cell>
          <cell r="DY233">
            <v>1030.8124274840229</v>
          </cell>
          <cell r="DZ233">
            <v>984.58094083998003</v>
          </cell>
          <cell r="EA233">
            <v>438.16407296402031</v>
          </cell>
          <cell r="EB233">
            <v>-512.60476764000487</v>
          </cell>
          <cell r="EC233">
            <v>-1956.2872542000259</v>
          </cell>
          <cell r="ED233">
            <v>-2229.0456641999772</v>
          </cell>
        </row>
        <row r="235">
          <cell r="A235" t="str">
            <v>IRP Resources</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row>
        <row r="239">
          <cell r="F239">
            <v>0</v>
          </cell>
          <cell r="G239">
            <v>0</v>
          </cell>
          <cell r="H239">
            <v>0</v>
          </cell>
          <cell r="I239">
            <v>0</v>
          </cell>
          <cell r="J239">
            <v>0</v>
          </cell>
          <cell r="K239">
            <v>0</v>
          </cell>
          <cell r="L239">
            <v>0</v>
          </cell>
          <cell r="M239">
            <v>0</v>
          </cell>
          <cell r="N239">
            <v>0</v>
          </cell>
          <cell r="O239">
            <v>0</v>
          </cell>
          <cell r="P239">
            <v>0</v>
          </cell>
          <cell r="Q239">
            <v>0</v>
          </cell>
          <cell r="R239">
            <v>-80411.457000000402</v>
          </cell>
          <cell r="S239">
            <v>0</v>
          </cell>
          <cell r="T239">
            <v>0</v>
          </cell>
          <cell r="U239">
            <v>0</v>
          </cell>
          <cell r="V239">
            <v>0</v>
          </cell>
          <cell r="W239">
            <v>0</v>
          </cell>
          <cell r="X239">
            <v>0</v>
          </cell>
          <cell r="Y239">
            <v>-80411.457000000402</v>
          </cell>
          <cell r="Z239">
            <v>0</v>
          </cell>
          <cell r="AA239">
            <v>0</v>
          </cell>
          <cell r="AB239">
            <v>0</v>
          </cell>
          <cell r="AC239">
            <v>0</v>
          </cell>
          <cell r="AD239">
            <v>0</v>
          </cell>
          <cell r="AE239">
            <v>-83695.900000000373</v>
          </cell>
          <cell r="AF239">
            <v>0</v>
          </cell>
          <cell r="AG239">
            <v>0</v>
          </cell>
          <cell r="AH239">
            <v>0</v>
          </cell>
          <cell r="AI239">
            <v>0</v>
          </cell>
          <cell r="AJ239">
            <v>0</v>
          </cell>
          <cell r="AK239">
            <v>0</v>
          </cell>
          <cell r="AL239">
            <v>-83695.900000000373</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row>
        <row r="240">
          <cell r="F240">
            <v>0</v>
          </cell>
          <cell r="G240">
            <v>0</v>
          </cell>
          <cell r="H240">
            <v>0</v>
          </cell>
          <cell r="I240">
            <v>0</v>
          </cell>
          <cell r="J240">
            <v>0</v>
          </cell>
          <cell r="K240">
            <v>0</v>
          </cell>
          <cell r="L240">
            <v>0</v>
          </cell>
          <cell r="M240">
            <v>0</v>
          </cell>
          <cell r="N240">
            <v>0</v>
          </cell>
          <cell r="O240">
            <v>0</v>
          </cell>
          <cell r="P240">
            <v>0</v>
          </cell>
          <cell r="Q240">
            <v>0</v>
          </cell>
          <cell r="R240">
            <v>-70843.299999999814</v>
          </cell>
          <cell r="S240">
            <v>0</v>
          </cell>
          <cell r="T240">
            <v>0</v>
          </cell>
          <cell r="U240">
            <v>0</v>
          </cell>
          <cell r="V240">
            <v>0</v>
          </cell>
          <cell r="W240">
            <v>0</v>
          </cell>
          <cell r="X240">
            <v>0</v>
          </cell>
          <cell r="Y240">
            <v>0</v>
          </cell>
          <cell r="Z240">
            <v>0</v>
          </cell>
          <cell r="AA240">
            <v>0</v>
          </cell>
          <cell r="AB240">
            <v>0</v>
          </cell>
          <cell r="AC240">
            <v>0</v>
          </cell>
          <cell r="AD240">
            <v>-70843.299999999814</v>
          </cell>
          <cell r="AE240">
            <v>-77240.299999999814</v>
          </cell>
          <cell r="AF240">
            <v>0</v>
          </cell>
          <cell r="AG240">
            <v>0</v>
          </cell>
          <cell r="AH240">
            <v>0</v>
          </cell>
          <cell r="AI240">
            <v>0</v>
          </cell>
          <cell r="AJ240">
            <v>0</v>
          </cell>
          <cell r="AK240">
            <v>0</v>
          </cell>
          <cell r="AL240">
            <v>0</v>
          </cell>
          <cell r="AM240">
            <v>0</v>
          </cell>
          <cell r="AN240">
            <v>0</v>
          </cell>
          <cell r="AO240">
            <v>0</v>
          </cell>
          <cell r="AP240">
            <v>0</v>
          </cell>
          <cell r="AQ240">
            <v>-77240.299999999814</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row>
        <row r="241">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row>
        <row r="242">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row>
        <row r="243">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row>
        <row r="244">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row>
        <row r="245">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row>
        <row r="246">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row>
        <row r="247">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row>
        <row r="248">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row>
        <row r="249">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row>
        <row r="250">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row>
        <row r="251">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row>
        <row r="252">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row>
        <row r="253">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row>
        <row r="254">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row>
        <row r="255">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row>
        <row r="256">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row>
        <row r="257">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row>
        <row r="258">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row>
        <row r="260">
          <cell r="A260" t="str">
            <v>Total IRP Resources</v>
          </cell>
          <cell r="F260">
            <v>0</v>
          </cell>
          <cell r="G260">
            <v>0</v>
          </cell>
          <cell r="H260">
            <v>0</v>
          </cell>
          <cell r="I260">
            <v>0</v>
          </cell>
          <cell r="J260">
            <v>0</v>
          </cell>
          <cell r="K260">
            <v>0</v>
          </cell>
          <cell r="L260">
            <v>0</v>
          </cell>
          <cell r="M260">
            <v>0</v>
          </cell>
          <cell r="N260">
            <v>0</v>
          </cell>
          <cell r="O260">
            <v>0</v>
          </cell>
          <cell r="P260">
            <v>0</v>
          </cell>
          <cell r="Q260">
            <v>0</v>
          </cell>
          <cell r="R260">
            <v>-151254.75699999928</v>
          </cell>
          <cell r="S260">
            <v>0</v>
          </cell>
          <cell r="T260">
            <v>0</v>
          </cell>
          <cell r="U260">
            <v>0</v>
          </cell>
          <cell r="V260">
            <v>0</v>
          </cell>
          <cell r="W260">
            <v>0</v>
          </cell>
          <cell r="X260">
            <v>0</v>
          </cell>
          <cell r="Y260">
            <v>-80411.457000000402</v>
          </cell>
          <cell r="Z260">
            <v>0</v>
          </cell>
          <cell r="AA260">
            <v>0</v>
          </cell>
          <cell r="AB260">
            <v>0</v>
          </cell>
          <cell r="AC260">
            <v>0</v>
          </cell>
          <cell r="AD260">
            <v>-70843.299999999814</v>
          </cell>
          <cell r="AE260">
            <v>-160936.19999999925</v>
          </cell>
          <cell r="AF260">
            <v>0</v>
          </cell>
          <cell r="AG260">
            <v>0</v>
          </cell>
          <cell r="AH260">
            <v>0</v>
          </cell>
          <cell r="AI260">
            <v>0</v>
          </cell>
          <cell r="AJ260">
            <v>0</v>
          </cell>
          <cell r="AK260">
            <v>0</v>
          </cell>
          <cell r="AL260">
            <v>-83695.900000000373</v>
          </cell>
          <cell r="AM260">
            <v>0</v>
          </cell>
          <cell r="AN260">
            <v>0</v>
          </cell>
          <cell r="AO260">
            <v>0</v>
          </cell>
          <cell r="AP260">
            <v>0</v>
          </cell>
          <cell r="AQ260">
            <v>-77240.299999999814</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row>
        <row r="262">
          <cell r="A262" t="str">
            <v>Growth Station Resources</v>
          </cell>
        </row>
        <row r="263">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row>
        <row r="264">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row>
        <row r="265">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row>
        <row r="266">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row>
        <row r="267">
          <cell r="F267">
            <v>0</v>
          </cell>
          <cell r="G267">
            <v>0</v>
          </cell>
          <cell r="H267">
            <v>0</v>
          </cell>
          <cell r="I267">
            <v>0</v>
          </cell>
          <cell r="J267">
            <v>0</v>
          </cell>
          <cell r="K267">
            <v>0</v>
          </cell>
          <cell r="L267">
            <v>0</v>
          </cell>
          <cell r="M267">
            <v>0</v>
          </cell>
          <cell r="N267">
            <v>0</v>
          </cell>
          <cell r="O267">
            <v>0</v>
          </cell>
          <cell r="P267">
            <v>0</v>
          </cell>
          <cell r="Q267">
            <v>0</v>
          </cell>
          <cell r="R267">
            <v>-440.43030000000363</v>
          </cell>
          <cell r="S267">
            <v>0</v>
          </cell>
          <cell r="T267">
            <v>0</v>
          </cell>
          <cell r="U267">
            <v>0</v>
          </cell>
          <cell r="V267">
            <v>0</v>
          </cell>
          <cell r="W267">
            <v>0</v>
          </cell>
          <cell r="X267">
            <v>-440.43030000000363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row>
        <row r="268">
          <cell r="F268">
            <v>0</v>
          </cell>
          <cell r="G268">
            <v>0</v>
          </cell>
          <cell r="H268">
            <v>0</v>
          </cell>
          <cell r="I268">
            <v>0</v>
          </cell>
          <cell r="J268">
            <v>0</v>
          </cell>
          <cell r="K268">
            <v>0</v>
          </cell>
          <cell r="L268">
            <v>0</v>
          </cell>
          <cell r="M268">
            <v>0</v>
          </cell>
          <cell r="N268">
            <v>0</v>
          </cell>
          <cell r="O268">
            <v>0</v>
          </cell>
          <cell r="P268">
            <v>0</v>
          </cell>
          <cell r="Q268">
            <v>0</v>
          </cell>
          <cell r="R268">
            <v>-265.28100000000268</v>
          </cell>
          <cell r="S268">
            <v>0</v>
          </cell>
          <cell r="T268">
            <v>0</v>
          </cell>
          <cell r="U268">
            <v>0</v>
          </cell>
          <cell r="V268">
            <v>0</v>
          </cell>
          <cell r="W268">
            <v>0</v>
          </cell>
          <cell r="X268">
            <v>-265.28100000000268</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63.894287999995868</v>
          </cell>
          <cell r="CF268">
            <v>0</v>
          </cell>
          <cell r="CG268">
            <v>0</v>
          </cell>
          <cell r="CH268">
            <v>0</v>
          </cell>
          <cell r="CI268">
            <v>0</v>
          </cell>
          <cell r="CJ268">
            <v>0</v>
          </cell>
          <cell r="CK268">
            <v>63.894287999995868</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row>
        <row r="269">
          <cell r="F269">
            <v>0</v>
          </cell>
          <cell r="G269">
            <v>0</v>
          </cell>
          <cell r="H269">
            <v>0</v>
          </cell>
          <cell r="I269">
            <v>0</v>
          </cell>
          <cell r="J269">
            <v>0</v>
          </cell>
          <cell r="K269">
            <v>-258.16669999999976</v>
          </cell>
          <cell r="L269">
            <v>0</v>
          </cell>
          <cell r="M269">
            <v>0</v>
          </cell>
          <cell r="N269">
            <v>0</v>
          </cell>
          <cell r="O269">
            <v>0</v>
          </cell>
          <cell r="P269">
            <v>0</v>
          </cell>
          <cell r="Q269">
            <v>0</v>
          </cell>
          <cell r="R269">
            <v>-311.08999999999651</v>
          </cell>
          <cell r="S269">
            <v>0</v>
          </cell>
          <cell r="T269">
            <v>0</v>
          </cell>
          <cell r="U269">
            <v>0</v>
          </cell>
          <cell r="V269">
            <v>0</v>
          </cell>
          <cell r="W269">
            <v>0</v>
          </cell>
          <cell r="X269">
            <v>-311.08999999999651</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row>
        <row r="271">
          <cell r="A271" t="str">
            <v>Total Growth Station Resources</v>
          </cell>
          <cell r="F271">
            <v>0</v>
          </cell>
          <cell r="G271">
            <v>0</v>
          </cell>
          <cell r="H271">
            <v>0</v>
          </cell>
          <cell r="I271">
            <v>0</v>
          </cell>
          <cell r="J271">
            <v>0</v>
          </cell>
          <cell r="K271">
            <v>-258.16669999997248</v>
          </cell>
          <cell r="L271">
            <v>0</v>
          </cell>
          <cell r="M271">
            <v>0</v>
          </cell>
          <cell r="N271">
            <v>0</v>
          </cell>
          <cell r="O271">
            <v>0</v>
          </cell>
          <cell r="P271">
            <v>0</v>
          </cell>
          <cell r="Q271">
            <v>0</v>
          </cell>
          <cell r="R271">
            <v>-1016.8013000000501</v>
          </cell>
          <cell r="S271">
            <v>0</v>
          </cell>
          <cell r="T271">
            <v>0</v>
          </cell>
          <cell r="U271">
            <v>0</v>
          </cell>
          <cell r="V271">
            <v>0</v>
          </cell>
          <cell r="W271">
            <v>0</v>
          </cell>
          <cell r="X271">
            <v>-1016.8012999999919</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63.894287999995868</v>
          </cell>
          <cell r="CF271">
            <v>0</v>
          </cell>
          <cell r="CG271">
            <v>0</v>
          </cell>
          <cell r="CH271">
            <v>0</v>
          </cell>
          <cell r="CI271">
            <v>0</v>
          </cell>
          <cell r="CJ271">
            <v>0</v>
          </cell>
          <cell r="CK271">
            <v>63.894287999995868</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row>
        <row r="272">
          <cell r="F272" t="str">
            <v>=</v>
          </cell>
          <cell r="G272" t="str">
            <v>=</v>
          </cell>
          <cell r="H272" t="str">
            <v>=</v>
          </cell>
          <cell r="I272" t="str">
            <v>=</v>
          </cell>
          <cell r="J272" t="str">
            <v>=</v>
          </cell>
          <cell r="K272" t="str">
            <v>=</v>
          </cell>
          <cell r="L272" t="str">
            <v>=</v>
          </cell>
          <cell r="M272" t="str">
            <v>=</v>
          </cell>
          <cell r="N272" t="str">
            <v>=</v>
          </cell>
          <cell r="O272" t="str">
            <v>=</v>
          </cell>
          <cell r="P272" t="str">
            <v>=</v>
          </cell>
          <cell r="Q272" t="str">
            <v>=</v>
          </cell>
          <cell r="R272" t="str">
            <v>=</v>
          </cell>
          <cell r="S272" t="str">
            <v>=</v>
          </cell>
          <cell r="T272" t="str">
            <v>=</v>
          </cell>
          <cell r="U272" t="str">
            <v>=</v>
          </cell>
          <cell r="V272" t="str">
            <v>=</v>
          </cell>
          <cell r="W272" t="str">
            <v>=</v>
          </cell>
          <cell r="X272" t="str">
            <v>=</v>
          </cell>
          <cell r="Y272" t="str">
            <v>=</v>
          </cell>
          <cell r="Z272" t="str">
            <v>=</v>
          </cell>
          <cell r="AA272" t="str">
            <v>=</v>
          </cell>
          <cell r="AB272" t="str">
            <v>=</v>
          </cell>
          <cell r="AC272" t="str">
            <v>=</v>
          </cell>
          <cell r="AD272" t="str">
            <v>=</v>
          </cell>
          <cell r="AE272" t="str">
            <v>=</v>
          </cell>
          <cell r="AF272" t="str">
            <v>=</v>
          </cell>
          <cell r="AG272" t="str">
            <v>=</v>
          </cell>
          <cell r="AH272" t="str">
            <v>=</v>
          </cell>
          <cell r="AI272" t="str">
            <v>=</v>
          </cell>
          <cell r="AJ272" t="str">
            <v>=</v>
          </cell>
          <cell r="AK272" t="str">
            <v>=</v>
          </cell>
          <cell r="AL272" t="str">
            <v>=</v>
          </cell>
          <cell r="AM272" t="str">
            <v>=</v>
          </cell>
          <cell r="AN272" t="str">
            <v>=</v>
          </cell>
          <cell r="AO272" t="str">
            <v>=</v>
          </cell>
          <cell r="AP272" t="str">
            <v>=</v>
          </cell>
          <cell r="AQ272" t="str">
            <v>=</v>
          </cell>
          <cell r="AR272" t="str">
            <v>=</v>
          </cell>
          <cell r="AS272" t="str">
            <v>=</v>
          </cell>
          <cell r="AT272" t="str">
            <v>=</v>
          </cell>
          <cell r="AU272" t="str">
            <v>=</v>
          </cell>
          <cell r="AV272" t="str">
            <v>=</v>
          </cell>
          <cell r="AW272" t="str">
            <v>=</v>
          </cell>
          <cell r="AX272" t="str">
            <v>=</v>
          </cell>
          <cell r="AY272" t="str">
            <v>=</v>
          </cell>
          <cell r="AZ272" t="str">
            <v>=</v>
          </cell>
          <cell r="BA272" t="str">
            <v>=</v>
          </cell>
          <cell r="BB272" t="str">
            <v>=</v>
          </cell>
          <cell r="BC272" t="str">
            <v>=</v>
          </cell>
          <cell r="BD272" t="str">
            <v>=</v>
          </cell>
          <cell r="BE272" t="str">
            <v>=</v>
          </cell>
          <cell r="BF272" t="str">
            <v>=</v>
          </cell>
          <cell r="BG272" t="str">
            <v>=</v>
          </cell>
          <cell r="BH272" t="str">
            <v>=</v>
          </cell>
          <cell r="BI272" t="str">
            <v>=</v>
          </cell>
          <cell r="BJ272" t="str">
            <v>=</v>
          </cell>
          <cell r="BK272" t="str">
            <v>=</v>
          </cell>
          <cell r="BL272" t="str">
            <v>=</v>
          </cell>
          <cell r="BM272" t="str">
            <v>=</v>
          </cell>
          <cell r="BN272" t="str">
            <v>=</v>
          </cell>
          <cell r="BO272" t="str">
            <v>=</v>
          </cell>
          <cell r="BP272" t="str">
            <v>=</v>
          </cell>
          <cell r="BQ272" t="str">
            <v>=</v>
          </cell>
          <cell r="BR272" t="str">
            <v>=</v>
          </cell>
          <cell r="BS272" t="str">
            <v>=</v>
          </cell>
          <cell r="BT272" t="str">
            <v>=</v>
          </cell>
          <cell r="BU272" t="str">
            <v>=</v>
          </cell>
          <cell r="BV272" t="str">
            <v>=</v>
          </cell>
          <cell r="BW272" t="str">
            <v>=</v>
          </cell>
          <cell r="BX272" t="str">
            <v>=</v>
          </cell>
          <cell r="BY272" t="str">
            <v>=</v>
          </cell>
          <cell r="BZ272" t="str">
            <v>=</v>
          </cell>
          <cell r="CA272" t="str">
            <v>=</v>
          </cell>
          <cell r="CB272" t="str">
            <v>=</v>
          </cell>
          <cell r="CC272" t="str">
            <v>=</v>
          </cell>
          <cell r="CD272" t="str">
            <v>=</v>
          </cell>
          <cell r="CE272" t="str">
            <v>=</v>
          </cell>
          <cell r="CF272" t="str">
            <v>=</v>
          </cell>
          <cell r="CG272" t="str">
            <v>=</v>
          </cell>
          <cell r="CH272" t="str">
            <v>=</v>
          </cell>
          <cell r="CI272" t="str">
            <v>=</v>
          </cell>
          <cell r="CJ272" t="str">
            <v>=</v>
          </cell>
          <cell r="CK272" t="str">
            <v>=</v>
          </cell>
          <cell r="CL272" t="str">
            <v>=</v>
          </cell>
          <cell r="CM272" t="str">
            <v>=</v>
          </cell>
          <cell r="CN272" t="str">
            <v>=</v>
          </cell>
          <cell r="CO272" t="str">
            <v>=</v>
          </cell>
          <cell r="CP272" t="str">
            <v>=</v>
          </cell>
          <cell r="CQ272" t="str">
            <v>=</v>
          </cell>
          <cell r="CR272" t="str">
            <v>=</v>
          </cell>
          <cell r="CS272" t="str">
            <v>=</v>
          </cell>
          <cell r="CT272" t="str">
            <v>=</v>
          </cell>
          <cell r="CU272" t="str">
            <v>=</v>
          </cell>
          <cell r="CV272" t="str">
            <v>=</v>
          </cell>
          <cell r="CW272" t="str">
            <v>=</v>
          </cell>
          <cell r="CX272" t="str">
            <v>=</v>
          </cell>
          <cell r="CY272" t="str">
            <v>=</v>
          </cell>
          <cell r="CZ272" t="str">
            <v>=</v>
          </cell>
          <cell r="DA272" t="str">
            <v>=</v>
          </cell>
          <cell r="DB272" t="str">
            <v>=</v>
          </cell>
          <cell r="DC272" t="str">
            <v>=</v>
          </cell>
          <cell r="DD272" t="str">
            <v>=</v>
          </cell>
          <cell r="DE272" t="str">
            <v>=</v>
          </cell>
          <cell r="DF272" t="str">
            <v>=</v>
          </cell>
          <cell r="DG272" t="str">
            <v>=</v>
          </cell>
          <cell r="DH272" t="str">
            <v>=</v>
          </cell>
          <cell r="DI272" t="str">
            <v>=</v>
          </cell>
          <cell r="DJ272" t="str">
            <v>=</v>
          </cell>
          <cell r="DK272" t="str">
            <v>=</v>
          </cell>
          <cell r="DL272" t="str">
            <v>=</v>
          </cell>
          <cell r="DM272" t="str">
            <v>=</v>
          </cell>
          <cell r="DN272" t="str">
            <v>=</v>
          </cell>
          <cell r="DO272" t="str">
            <v>=</v>
          </cell>
          <cell r="DP272" t="str">
            <v>=</v>
          </cell>
          <cell r="DQ272" t="str">
            <v>=</v>
          </cell>
          <cell r="DR272" t="str">
            <v>=</v>
          </cell>
          <cell r="DS272" t="str">
            <v>=</v>
          </cell>
          <cell r="DT272" t="str">
            <v>=</v>
          </cell>
          <cell r="DU272" t="str">
            <v>=</v>
          </cell>
          <cell r="DV272" t="str">
            <v>=</v>
          </cell>
          <cell r="DW272" t="str">
            <v>=</v>
          </cell>
          <cell r="DX272" t="str">
            <v>=</v>
          </cell>
          <cell r="DY272" t="str">
            <v>=</v>
          </cell>
          <cell r="DZ272" t="str">
            <v>=</v>
          </cell>
          <cell r="EA272" t="str">
            <v>=</v>
          </cell>
          <cell r="EB272" t="str">
            <v>=</v>
          </cell>
          <cell r="EC272" t="str">
            <v>=</v>
          </cell>
          <cell r="ED272" t="str">
            <v>=</v>
          </cell>
        </row>
        <row r="273">
          <cell r="A273" t="str">
            <v>Net Power Cost</v>
          </cell>
          <cell r="F273">
            <v>-30899.471768036485</v>
          </cell>
          <cell r="G273">
            <v>-35076.964319065213</v>
          </cell>
          <cell r="H273">
            <v>-51592.60437373817</v>
          </cell>
          <cell r="I273">
            <v>-47032.718348100781</v>
          </cell>
          <cell r="J273">
            <v>-49928.852054670453</v>
          </cell>
          <cell r="K273">
            <v>-53974.463376373053</v>
          </cell>
          <cell r="L273">
            <v>-66339.138239890337</v>
          </cell>
          <cell r="M273">
            <v>-66673.546170771122</v>
          </cell>
          <cell r="N273">
            <v>-47226.275196313858</v>
          </cell>
          <cell r="O273">
            <v>-38468.974747925997</v>
          </cell>
          <cell r="P273">
            <v>-26174.777311876416</v>
          </cell>
          <cell r="Q273">
            <v>-21905.521472349763</v>
          </cell>
          <cell r="R273">
            <v>-531359.80528092384</v>
          </cell>
          <cell r="S273">
            <v>-28647.609441518784</v>
          </cell>
          <cell r="T273">
            <v>-26650.001836404204</v>
          </cell>
          <cell r="U273">
            <v>-39697.862540349364</v>
          </cell>
          <cell r="V273">
            <v>-43411.356850430369</v>
          </cell>
          <cell r="W273">
            <v>-48007.81780718267</v>
          </cell>
          <cell r="X273">
            <v>-53430.804523080587</v>
          </cell>
          <cell r="Y273">
            <v>-84785.211989313364</v>
          </cell>
          <cell r="Z273">
            <v>-67387.498537749052</v>
          </cell>
          <cell r="AA273">
            <v>-49191.902652874589</v>
          </cell>
          <cell r="AB273">
            <v>-40843.685436442494</v>
          </cell>
          <cell r="AC273">
            <v>-25200.196449607611</v>
          </cell>
          <cell r="AD273">
            <v>-24105.857216060162</v>
          </cell>
          <cell r="AE273">
            <v>-506158.8116004467</v>
          </cell>
          <cell r="AF273">
            <v>-16111.562007129192</v>
          </cell>
          <cell r="AG273">
            <v>-25917.100781545043</v>
          </cell>
          <cell r="AH273">
            <v>-36409.417200982571</v>
          </cell>
          <cell r="AI273">
            <v>-41084.909374460578</v>
          </cell>
          <cell r="AJ273">
            <v>-49226.699171975255</v>
          </cell>
          <cell r="AK273">
            <v>-51755.024912714958</v>
          </cell>
          <cell r="AL273">
            <v>-86696.780621469021</v>
          </cell>
          <cell r="AM273">
            <v>-66128.259427517653</v>
          </cell>
          <cell r="AN273">
            <v>-45314.409689962864</v>
          </cell>
          <cell r="AO273">
            <v>-37405.578703522682</v>
          </cell>
          <cell r="AP273">
            <v>-22972.949266761541</v>
          </cell>
          <cell r="AQ273">
            <v>-27136.120442092419</v>
          </cell>
          <cell r="AR273">
            <v>1251493.9259471893</v>
          </cell>
          <cell r="AS273">
            <v>136660.53147354722</v>
          </cell>
          <cell r="AT273">
            <v>99634.432138755918</v>
          </cell>
          <cell r="AU273">
            <v>182464.55383831263</v>
          </cell>
          <cell r="AV273">
            <v>116219.92161868513</v>
          </cell>
          <cell r="AW273">
            <v>73190.015093892813</v>
          </cell>
          <cell r="AX273">
            <v>65714.373045191169</v>
          </cell>
          <cell r="AY273">
            <v>50438.026661664248</v>
          </cell>
          <cell r="AZ273">
            <v>53303.736943721771</v>
          </cell>
          <cell r="BA273">
            <v>79626.329300150275</v>
          </cell>
          <cell r="BB273">
            <v>112802.741974473</v>
          </cell>
          <cell r="BC273">
            <v>162698.322958529</v>
          </cell>
          <cell r="BD273">
            <v>118740.94090032578</v>
          </cell>
          <cell r="BE273">
            <v>1299515.8949217796</v>
          </cell>
          <cell r="BF273">
            <v>141462.55980122089</v>
          </cell>
          <cell r="BG273">
            <v>111741.23720511794</v>
          </cell>
          <cell r="BH273">
            <v>172107.92878884077</v>
          </cell>
          <cell r="BI273">
            <v>127943.82881352305</v>
          </cell>
          <cell r="BJ273">
            <v>78780.854542374611</v>
          </cell>
          <cell r="BK273">
            <v>69193.016650080681</v>
          </cell>
          <cell r="BL273">
            <v>54765.396429866552</v>
          </cell>
          <cell r="BM273">
            <v>54414.454895406961</v>
          </cell>
          <cell r="BN273">
            <v>85206.730435222387</v>
          </cell>
          <cell r="BO273">
            <v>122173.90424133837</v>
          </cell>
          <cell r="BP273">
            <v>172997.68956245482</v>
          </cell>
          <cell r="BQ273">
            <v>108728.29355657101</v>
          </cell>
          <cell r="BR273">
            <v>1463200.2133867741</v>
          </cell>
          <cell r="BS273">
            <v>150983.3058950305</v>
          </cell>
          <cell r="BT273">
            <v>144704.44891777635</v>
          </cell>
          <cell r="BU273">
            <v>168969.92381228507</v>
          </cell>
          <cell r="BV273">
            <v>135873.55793315172</v>
          </cell>
          <cell r="BW273">
            <v>92684.701232984662</v>
          </cell>
          <cell r="BX273">
            <v>79437.545647248626</v>
          </cell>
          <cell r="BY273">
            <v>58528.44234508276</v>
          </cell>
          <cell r="BZ273">
            <v>60680.493149548769</v>
          </cell>
          <cell r="CA273">
            <v>92656.355681940913</v>
          </cell>
          <cell r="CB273">
            <v>134401.21214298904</v>
          </cell>
          <cell r="CC273">
            <v>191109.7986010462</v>
          </cell>
          <cell r="CD273">
            <v>153170.42802760005</v>
          </cell>
          <cell r="CE273">
            <v>1521819.6475150585</v>
          </cell>
          <cell r="CF273">
            <v>167461.46958628297</v>
          </cell>
          <cell r="CG273">
            <v>130297.00138658285</v>
          </cell>
          <cell r="CH273">
            <v>166653.05695749819</v>
          </cell>
          <cell r="CI273">
            <v>146588.65311832726</v>
          </cell>
          <cell r="CJ273">
            <v>99072.693426609039</v>
          </cell>
          <cell r="CK273">
            <v>92252.121079415083</v>
          </cell>
          <cell r="CL273">
            <v>48108.902549833059</v>
          </cell>
          <cell r="CM273">
            <v>58162.386386632919</v>
          </cell>
          <cell r="CN273">
            <v>96286.145311310887</v>
          </cell>
          <cell r="CO273">
            <v>145350.15439762175</v>
          </cell>
          <cell r="CP273">
            <v>201397.90322507918</v>
          </cell>
          <cell r="CQ273">
            <v>170189.16008999944</v>
          </cell>
          <cell r="CR273">
            <v>1610849.2389688492</v>
          </cell>
          <cell r="CS273">
            <v>176034.27636891603</v>
          </cell>
          <cell r="CT273">
            <v>149644.37812933326</v>
          </cell>
          <cell r="CU273">
            <v>176866.15639260411</v>
          </cell>
          <cell r="CV273">
            <v>160351.67382605374</v>
          </cell>
          <cell r="CW273">
            <v>105361.62955744565</v>
          </cell>
          <cell r="CX273">
            <v>114190.84795594215</v>
          </cell>
          <cell r="CY273">
            <v>56110.881207078695</v>
          </cell>
          <cell r="CZ273">
            <v>57574.164364635944</v>
          </cell>
          <cell r="DA273">
            <v>97466.249994575977</v>
          </cell>
          <cell r="DB273">
            <v>147583.28835338354</v>
          </cell>
          <cell r="DC273">
            <v>203396.20114225149</v>
          </cell>
          <cell r="DD273">
            <v>166269.49167683721</v>
          </cell>
          <cell r="DE273">
            <v>1744601.3191583157</v>
          </cell>
          <cell r="DF273">
            <v>192719.91323539615</v>
          </cell>
          <cell r="DG273">
            <v>191509.50049807131</v>
          </cell>
          <cell r="DH273">
            <v>158931.82916295528</v>
          </cell>
          <cell r="DI273">
            <v>161728.16061785817</v>
          </cell>
          <cell r="DJ273">
            <v>111095.10876639187</v>
          </cell>
          <cell r="DK273">
            <v>98180.851669967175</v>
          </cell>
          <cell r="DL273">
            <v>61244.299648582935</v>
          </cell>
          <cell r="DM273">
            <v>68916.213182389736</v>
          </cell>
          <cell r="DN273">
            <v>105357.27382825315</v>
          </cell>
          <cell r="DO273">
            <v>158054.0105150789</v>
          </cell>
          <cell r="DP273">
            <v>264336.90927636623</v>
          </cell>
          <cell r="DQ273">
            <v>172527.24875682592</v>
          </cell>
          <cell r="DR273">
            <v>1892861.6810805798</v>
          </cell>
          <cell r="DS273">
            <v>213404.86387857795</v>
          </cell>
          <cell r="DT273">
            <v>191199.78419554234</v>
          </cell>
          <cell r="DU273">
            <v>217832.33694761992</v>
          </cell>
          <cell r="DV273">
            <v>188957.34730815887</v>
          </cell>
          <cell r="DW273">
            <v>123331.38995756209</v>
          </cell>
          <cell r="DX273">
            <v>103332.25784128904</v>
          </cell>
          <cell r="DY273">
            <v>75143.853517204523</v>
          </cell>
          <cell r="DZ273">
            <v>73265.949327468872</v>
          </cell>
          <cell r="EA273">
            <v>113410.64531098306</v>
          </cell>
          <cell r="EB273">
            <v>170078.39371110499</v>
          </cell>
          <cell r="EC273">
            <v>234449.78674393892</v>
          </cell>
          <cell r="ED273">
            <v>188455.07234156132</v>
          </cell>
        </row>
        <row r="274">
          <cell r="F274" t="str">
            <v>=</v>
          </cell>
          <cell r="G274" t="str">
            <v>=</v>
          </cell>
          <cell r="H274" t="str">
            <v>=</v>
          </cell>
          <cell r="I274" t="str">
            <v>=</v>
          </cell>
          <cell r="J274" t="str">
            <v>=</v>
          </cell>
          <cell r="K274" t="str">
            <v>=</v>
          </cell>
          <cell r="L274" t="str">
            <v>=</v>
          </cell>
          <cell r="M274" t="str">
            <v>=</v>
          </cell>
          <cell r="N274" t="str">
            <v>=</v>
          </cell>
          <cell r="O274" t="str">
            <v>=</v>
          </cell>
          <cell r="P274" t="str">
            <v>=</v>
          </cell>
          <cell r="Q274" t="str">
            <v>=</v>
          </cell>
          <cell r="R274" t="str">
            <v>=</v>
          </cell>
          <cell r="S274" t="str">
            <v>=</v>
          </cell>
          <cell r="T274" t="str">
            <v>=</v>
          </cell>
          <cell r="U274" t="str">
            <v>=</v>
          </cell>
          <cell r="V274" t="str">
            <v>=</v>
          </cell>
          <cell r="W274" t="str">
            <v>=</v>
          </cell>
          <cell r="X274" t="str">
            <v>=</v>
          </cell>
          <cell r="Y274" t="str">
            <v>=</v>
          </cell>
          <cell r="Z274" t="str">
            <v>=</v>
          </cell>
          <cell r="AA274" t="str">
            <v>=</v>
          </cell>
          <cell r="AB274" t="str">
            <v>=</v>
          </cell>
          <cell r="AC274" t="str">
            <v>=</v>
          </cell>
          <cell r="AD274" t="str">
            <v>=</v>
          </cell>
          <cell r="AE274" t="str">
            <v>=</v>
          </cell>
          <cell r="AF274" t="str">
            <v>=</v>
          </cell>
          <cell r="AG274" t="str">
            <v>=</v>
          </cell>
          <cell r="AH274" t="str">
            <v>=</v>
          </cell>
          <cell r="AI274" t="str">
            <v>=</v>
          </cell>
          <cell r="AJ274" t="str">
            <v>=</v>
          </cell>
          <cell r="AK274" t="str">
            <v>=</v>
          </cell>
          <cell r="AL274" t="str">
            <v>=</v>
          </cell>
          <cell r="AM274" t="str">
            <v>=</v>
          </cell>
          <cell r="AN274" t="str">
            <v>=</v>
          </cell>
          <cell r="AO274" t="str">
            <v>=</v>
          </cell>
          <cell r="AP274" t="str">
            <v>=</v>
          </cell>
          <cell r="AQ274" t="str">
            <v>=</v>
          </cell>
          <cell r="AR274" t="str">
            <v>=</v>
          </cell>
          <cell r="AS274" t="str">
            <v>=</v>
          </cell>
          <cell r="AT274" t="str">
            <v>=</v>
          </cell>
          <cell r="AU274" t="str">
            <v>=</v>
          </cell>
          <cell r="AV274" t="str">
            <v>=</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t="str">
            <v>=</v>
          </cell>
          <cell r="BJ274" t="str">
            <v>=</v>
          </cell>
          <cell r="BK274" t="str">
            <v>=</v>
          </cell>
          <cell r="BL274" t="str">
            <v>=</v>
          </cell>
          <cell r="BM274" t="str">
            <v>=</v>
          </cell>
          <cell r="BN274" t="str">
            <v>=</v>
          </cell>
          <cell r="BO274" t="str">
            <v>=</v>
          </cell>
          <cell r="BP274" t="str">
            <v>=</v>
          </cell>
          <cell r="BQ274" t="str">
            <v>=</v>
          </cell>
          <cell r="BR274" t="str">
            <v>=</v>
          </cell>
          <cell r="BS274" t="str">
            <v>=</v>
          </cell>
          <cell r="BT274" t="str">
            <v>=</v>
          </cell>
          <cell r="BU274" t="str">
            <v>=</v>
          </cell>
          <cell r="BV274" t="str">
            <v>=</v>
          </cell>
          <cell r="BW274" t="str">
            <v>=</v>
          </cell>
          <cell r="BX274" t="str">
            <v>=</v>
          </cell>
          <cell r="BY274" t="str">
            <v>=</v>
          </cell>
          <cell r="BZ274" t="str">
            <v>=</v>
          </cell>
          <cell r="CA274" t="str">
            <v>=</v>
          </cell>
          <cell r="CB274" t="str">
            <v>=</v>
          </cell>
          <cell r="CC274" t="str">
            <v>=</v>
          </cell>
          <cell r="CD274" t="str">
            <v>=</v>
          </cell>
          <cell r="CE274" t="str">
            <v>=</v>
          </cell>
          <cell r="CF274" t="str">
            <v>=</v>
          </cell>
          <cell r="CG274" t="str">
            <v>=</v>
          </cell>
          <cell r="CH274" t="str">
            <v>=</v>
          </cell>
          <cell r="CI274" t="str">
            <v>=</v>
          </cell>
          <cell r="CJ274" t="str">
            <v>=</v>
          </cell>
          <cell r="CK274" t="str">
            <v>=</v>
          </cell>
          <cell r="CL274" t="str">
            <v>=</v>
          </cell>
          <cell r="CM274" t="str">
            <v>=</v>
          </cell>
          <cell r="CN274" t="str">
            <v>=</v>
          </cell>
          <cell r="CO274" t="str">
            <v>=</v>
          </cell>
          <cell r="CP274" t="str">
            <v>=</v>
          </cell>
          <cell r="CQ274" t="str">
            <v>=</v>
          </cell>
          <cell r="CR274" t="str">
            <v>=</v>
          </cell>
          <cell r="CS274" t="str">
            <v>=</v>
          </cell>
          <cell r="CT274" t="str">
            <v>=</v>
          </cell>
          <cell r="CU274" t="str">
            <v>=</v>
          </cell>
          <cell r="CV274" t="str">
            <v>=</v>
          </cell>
          <cell r="CW274" t="str">
            <v>=</v>
          </cell>
          <cell r="CX274" t="str">
            <v>=</v>
          </cell>
          <cell r="CY274" t="str">
            <v>=</v>
          </cell>
          <cell r="CZ274" t="str">
            <v>=</v>
          </cell>
          <cell r="DA274" t="str">
            <v>=</v>
          </cell>
          <cell r="DB274" t="str">
            <v>=</v>
          </cell>
          <cell r="DC274" t="str">
            <v>=</v>
          </cell>
          <cell r="DD274" t="str">
            <v>=</v>
          </cell>
          <cell r="DE274" t="str">
            <v>=</v>
          </cell>
          <cell r="DF274" t="str">
            <v>=</v>
          </cell>
          <cell r="DG274" t="str">
            <v>=</v>
          </cell>
          <cell r="DH274" t="str">
            <v>=</v>
          </cell>
          <cell r="DI274" t="str">
            <v>=</v>
          </cell>
          <cell r="DJ274" t="str">
            <v>=</v>
          </cell>
          <cell r="DK274" t="str">
            <v>=</v>
          </cell>
          <cell r="DL274" t="str">
            <v>=</v>
          </cell>
          <cell r="DM274" t="str">
            <v>=</v>
          </cell>
          <cell r="DN274" t="str">
            <v>=</v>
          </cell>
          <cell r="DO274" t="str">
            <v>=</v>
          </cell>
          <cell r="DP274" t="str">
            <v>=</v>
          </cell>
          <cell r="DQ274" t="str">
            <v>=</v>
          </cell>
          <cell r="DR274" t="str">
            <v>=</v>
          </cell>
          <cell r="DS274" t="str">
            <v>=</v>
          </cell>
          <cell r="DT274" t="str">
            <v>=</v>
          </cell>
          <cell r="DU274" t="str">
            <v>=</v>
          </cell>
          <cell r="DV274" t="str">
            <v>=</v>
          </cell>
          <cell r="DW274" t="str">
            <v>=</v>
          </cell>
          <cell r="DX274" t="str">
            <v>=</v>
          </cell>
          <cell r="DY274" t="str">
            <v>=</v>
          </cell>
          <cell r="DZ274" t="str">
            <v>=</v>
          </cell>
          <cell r="EA274" t="str">
            <v>=</v>
          </cell>
          <cell r="EB274" t="str">
            <v>=</v>
          </cell>
          <cell r="EC274" t="str">
            <v>=</v>
          </cell>
          <cell r="ED274" t="str">
            <v>=</v>
          </cell>
        </row>
        <row r="275">
          <cell r="A275" t="str">
            <v>Net Power Cost/Net System Load</v>
          </cell>
          <cell r="F275">
            <v>-5.8814168387186783E-3</v>
          </cell>
          <cell r="G275">
            <v>-7.5041282057952685E-3</v>
          </cell>
          <cell r="H275">
            <v>-1.0845067049501722E-2</v>
          </cell>
          <cell r="I275">
            <v>-1.0522691953063656E-2</v>
          </cell>
          <cell r="J275">
            <v>-1.0695581025562007E-2</v>
          </cell>
          <cell r="K275">
            <v>-1.1070678093961561E-2</v>
          </cell>
          <cell r="L275">
            <v>-1.1913975333211368E-2</v>
          </cell>
          <cell r="M275">
            <v>-1.2460516637940344E-2</v>
          </cell>
          <cell r="N275">
            <v>-1.0018254680137062E-2</v>
          </cell>
          <cell r="O275">
            <v>-8.3353019799012884E-3</v>
          </cell>
          <cell r="P275">
            <v>-5.5661402874527255E-3</v>
          </cell>
          <cell r="Q275">
            <v>-4.2033397304912512E-3</v>
          </cell>
          <cell r="R275">
            <v>-9.0181747230957399E-3</v>
          </cell>
          <cell r="S275">
            <v>-5.4412982203864146E-3</v>
          </cell>
          <cell r="T275">
            <v>-5.6937229649314247E-3</v>
          </cell>
          <cell r="U275">
            <v>-8.333567066625136E-3</v>
          </cell>
          <cell r="V275">
            <v>-9.7067727990136632E-3</v>
          </cell>
          <cell r="W275">
            <v>-1.028310030783075E-2</v>
          </cell>
          <cell r="X275">
            <v>-1.0954157476586346E-2</v>
          </cell>
          <cell r="Y275">
            <v>-1.5222630912692381E-2</v>
          </cell>
          <cell r="Z275">
            <v>-1.2588342323276436E-2</v>
          </cell>
          <cell r="AA275">
            <v>-1.0430736974285537E-2</v>
          </cell>
          <cell r="AB275">
            <v>-8.842568092045866E-3</v>
          </cell>
          <cell r="AC275">
            <v>-5.3478714865882182E-3</v>
          </cell>
          <cell r="AD275">
            <v>-4.6150613916893235E-3</v>
          </cell>
          <cell r="AE275">
            <v>-8.5853213706528209E-3</v>
          </cell>
          <cell r="AF275">
            <v>-3.0669576612538663E-3</v>
          </cell>
          <cell r="AG275">
            <v>-5.4180092366600263E-3</v>
          </cell>
          <cell r="AH275">
            <v>-7.6670597687105158E-3</v>
          </cell>
          <cell r="AI275">
            <v>-9.2170705997176583E-3</v>
          </cell>
          <cell r="AJ275">
            <v>-1.0572209537095034E-2</v>
          </cell>
          <cell r="AK275">
            <v>-1.0619378185378281E-2</v>
          </cell>
          <cell r="AL275">
            <v>-1.5549205381137909E-2</v>
          </cell>
          <cell r="AM275">
            <v>-1.235313638567348E-2</v>
          </cell>
          <cell r="AN275">
            <v>-9.5778883049675301E-3</v>
          </cell>
          <cell r="AO275">
            <v>-8.1180210291407207E-3</v>
          </cell>
          <cell r="AP275">
            <v>-4.8849309110003958E-3</v>
          </cell>
          <cell r="AQ275">
            <v>-5.2056010290222332E-3</v>
          </cell>
          <cell r="AR275">
            <v>2.1263033491411676E-2</v>
          </cell>
          <cell r="AS275">
            <v>2.5968981457456408E-2</v>
          </cell>
          <cell r="AT275">
            <v>2.1318896759652262E-2</v>
          </cell>
          <cell r="AU275">
            <v>3.8387819623995512E-2</v>
          </cell>
          <cell r="AV275">
            <v>2.6040809982973201E-2</v>
          </cell>
          <cell r="AW275">
            <v>1.5708146673166112E-2</v>
          </cell>
          <cell r="AX275">
            <v>1.3490337769585636E-2</v>
          </cell>
          <cell r="AY275">
            <v>9.0560821105647449E-3</v>
          </cell>
          <cell r="AZ275">
            <v>9.9641760763979903E-3</v>
          </cell>
          <cell r="BA275">
            <v>1.6906623305153801E-2</v>
          </cell>
          <cell r="BB275">
            <v>2.4446790955689579E-2</v>
          </cell>
          <cell r="BC275">
            <v>3.4541688241883861E-2</v>
          </cell>
          <cell r="BD275">
            <v>2.2739715746041611E-2</v>
          </cell>
          <cell r="BE275">
            <v>2.1998398501725802E-2</v>
          </cell>
          <cell r="BF275">
            <v>2.6784175109103359E-2</v>
          </cell>
          <cell r="BG275">
            <v>2.3824603991091209E-2</v>
          </cell>
          <cell r="BH275">
            <v>3.6079126242135828E-2</v>
          </cell>
          <cell r="BI275">
            <v>2.8559983400100464E-2</v>
          </cell>
          <cell r="BJ275">
            <v>1.6857314744839869E-2</v>
          </cell>
          <cell r="BK275">
            <v>1.4153763195199787E-2</v>
          </cell>
          <cell r="BL275">
            <v>9.7965802675545888E-3</v>
          </cell>
          <cell r="BM275">
            <v>1.0139356299418978E-2</v>
          </cell>
          <cell r="BN275">
            <v>1.8025383997905209E-2</v>
          </cell>
          <cell r="BO275">
            <v>2.6376695778324688E-2</v>
          </cell>
          <cell r="BP275">
            <v>3.6575506545737824E-2</v>
          </cell>
          <cell r="BQ275">
            <v>2.073554259952104E-2</v>
          </cell>
          <cell r="BR275">
            <v>2.4641667238576304E-2</v>
          </cell>
          <cell r="BS275">
            <v>2.8469929330913857E-2</v>
          </cell>
          <cell r="BT275">
            <v>3.0723289456197733E-2</v>
          </cell>
          <cell r="BU275">
            <v>3.5267165305437942E-2</v>
          </cell>
          <cell r="BV275">
            <v>3.0200929619194739E-2</v>
          </cell>
          <cell r="BW275">
            <v>1.9760068504098172E-2</v>
          </cell>
          <cell r="BX275">
            <v>1.6157256062694358E-2</v>
          </cell>
          <cell r="BY275">
            <v>1.0404000121511103E-2</v>
          </cell>
          <cell r="BZ275">
            <v>1.1245374606005498E-2</v>
          </cell>
          <cell r="CA275">
            <v>1.9403412063315528E-2</v>
          </cell>
          <cell r="CB275">
            <v>2.8898198317428125E-2</v>
          </cell>
          <cell r="CC275">
            <v>4.0211738832759636E-2</v>
          </cell>
          <cell r="CD275">
            <v>2.9073095655306247E-2</v>
          </cell>
          <cell r="CE275">
            <v>2.5489524321702817E-2</v>
          </cell>
          <cell r="CF275">
            <v>3.1438729728375137E-2</v>
          </cell>
          <cell r="CG275">
            <v>2.6877166534415409E-2</v>
          </cell>
          <cell r="CH275">
            <v>3.4609349811848489E-2</v>
          </cell>
          <cell r="CI275">
            <v>3.2445189786731277E-2</v>
          </cell>
          <cell r="CJ275">
            <v>2.1030908704940288E-2</v>
          </cell>
          <cell r="CK275">
            <v>1.8705589171375436E-2</v>
          </cell>
          <cell r="CL275">
            <v>8.5429604657321079E-3</v>
          </cell>
          <cell r="CM275">
            <v>1.074802402607844E-2</v>
          </cell>
          <cell r="CN275">
            <v>2.0189147746116021E-2</v>
          </cell>
          <cell r="CO275">
            <v>3.1121124547489387E-2</v>
          </cell>
          <cell r="CP275">
            <v>4.2161935168138598E-2</v>
          </cell>
          <cell r="CQ275">
            <v>3.214722552785787E-2</v>
          </cell>
          <cell r="CR275">
            <v>2.6935532334654511E-2</v>
          </cell>
          <cell r="CS275">
            <v>3.2918324367724239E-2</v>
          </cell>
          <cell r="CT275">
            <v>3.1512860022779421E-2</v>
          </cell>
          <cell r="CU275">
            <v>3.6600926886073637E-2</v>
          </cell>
          <cell r="CV275">
            <v>3.5370010105634009E-2</v>
          </cell>
          <cell r="CW275">
            <v>2.2285764428694677E-2</v>
          </cell>
          <cell r="CX275">
            <v>2.3079068369344924E-2</v>
          </cell>
          <cell r="CY275">
            <v>9.92987345181362E-3</v>
          </cell>
          <cell r="CZ275">
            <v>1.0599213457769707E-2</v>
          </cell>
          <cell r="DA275">
            <v>2.0372825952264861E-2</v>
          </cell>
          <cell r="DB275">
            <v>3.1482039881971957E-2</v>
          </cell>
          <cell r="DC275">
            <v>4.2396537274559165E-2</v>
          </cell>
          <cell r="DD275">
            <v>3.1288418435448051E-2</v>
          </cell>
          <cell r="DE275">
            <v>2.9391955643802703E-2</v>
          </cell>
          <cell r="DF275">
            <v>3.6259946184344471E-2</v>
          </cell>
          <cell r="DG275">
            <v>4.0770118375498043E-2</v>
          </cell>
          <cell r="DH275">
            <v>3.3200739069162211E-2</v>
          </cell>
          <cell r="DI275">
            <v>3.613988808400137E-2</v>
          </cell>
          <cell r="DJ275">
            <v>2.3751300243130657E-2</v>
          </cell>
          <cell r="DK275">
            <v>2.0010288056845127E-2</v>
          </cell>
          <cell r="DL275">
            <v>1.0924387322397422E-2</v>
          </cell>
          <cell r="DM275">
            <v>1.2798085826158712E-2</v>
          </cell>
          <cell r="DN275">
            <v>2.2097620728864342E-2</v>
          </cell>
          <cell r="DO275">
            <v>3.3798143751425869E-2</v>
          </cell>
          <cell r="DP275">
            <v>5.5302910939172278E-2</v>
          </cell>
          <cell r="DQ275">
            <v>3.2656731403161388E-2</v>
          </cell>
          <cell r="DR275">
            <v>3.1859312775115001E-2</v>
          </cell>
          <cell r="DS275">
            <v>3.9966459135879262E-2</v>
          </cell>
          <cell r="DT275">
            <v>4.0531111453958601E-2</v>
          </cell>
          <cell r="DU275">
            <v>4.5331636857042668E-2</v>
          </cell>
          <cell r="DV275">
            <v>4.204236450604526E-2</v>
          </cell>
          <cell r="DW275">
            <v>2.6273990101639555E-2</v>
          </cell>
          <cell r="DX275">
            <v>2.101168808749776E-2</v>
          </cell>
          <cell r="DY275">
            <v>1.3438295257746091E-2</v>
          </cell>
          <cell r="DZ275">
            <v>1.363981365350142E-2</v>
          </cell>
          <cell r="EA275">
            <v>2.3932906214660932E-2</v>
          </cell>
          <cell r="EB275">
            <v>3.6369578311660433E-2</v>
          </cell>
          <cell r="EC275">
            <v>4.9048323878043476E-2</v>
          </cell>
          <cell r="ED275">
            <v>3.5650237579616828E-2</v>
          </cell>
        </row>
        <row r="276">
          <cell r="F276">
            <v>23.465808644857887</v>
          </cell>
          <cell r="G276">
            <v>23.80293987613339</v>
          </cell>
          <cell r="H276">
            <v>22.479301426916187</v>
          </cell>
          <cell r="I276">
            <v>17.742236889535508</v>
          </cell>
          <cell r="J276">
            <v>16.270905581498791</v>
          </cell>
          <cell r="K276">
            <v>16.55622835594728</v>
          </cell>
          <cell r="L276">
            <v>22.482005770667797</v>
          </cell>
          <cell r="M276">
            <v>22.558600747798351</v>
          </cell>
          <cell r="N276">
            <v>18.126861650896572</v>
          </cell>
          <cell r="O276">
            <v>18.212346732141647</v>
          </cell>
          <cell r="P276">
            <v>18.399252995836086</v>
          </cell>
          <cell r="Q276">
            <v>19.958472670936548</v>
          </cell>
          <cell r="R276">
            <v>19.626837496881553</v>
          </cell>
          <cell r="S276">
            <v>21.864815653552117</v>
          </cell>
          <cell r="T276">
            <v>18.174949966994703</v>
          </cell>
          <cell r="U276">
            <v>17.383072853600094</v>
          </cell>
          <cell r="V276">
            <v>16.458470994957732</v>
          </cell>
          <cell r="W276">
            <v>15.723503270343446</v>
          </cell>
          <cell r="X276">
            <v>16.47207666601328</v>
          </cell>
          <cell r="Y276">
            <v>28.87769864180073</v>
          </cell>
          <cell r="Z276">
            <v>22.914565702959571</v>
          </cell>
          <cell r="AA276">
            <v>18.976161190014498</v>
          </cell>
          <cell r="AB276">
            <v>19.434437264141984</v>
          </cell>
          <cell r="AC276">
            <v>17.802406449512635</v>
          </cell>
          <cell r="AD276">
            <v>22.074839530240823</v>
          </cell>
          <cell r="AE276">
            <v>18.753682371409994</v>
          </cell>
          <cell r="AF276">
            <v>12.359169758432104</v>
          </cell>
          <cell r="AG276">
            <v>17.151443795303898</v>
          </cell>
          <cell r="AH276">
            <v>16.02381173941572</v>
          </cell>
          <cell r="AI276">
            <v>15.654256540038018</v>
          </cell>
          <cell r="AJ276">
            <v>16.203653446996462</v>
          </cell>
          <cell r="AK276">
            <v>16.035390594325403</v>
          </cell>
          <cell r="AL276">
            <v>29.677303181671899</v>
          </cell>
          <cell r="AM276">
            <v>22.599530235747242</v>
          </cell>
          <cell r="AN276">
            <v>17.568423217822932</v>
          </cell>
          <cell r="AO276">
            <v>17.887683394825913</v>
          </cell>
          <cell r="AP276">
            <v>16.310917942377056</v>
          </cell>
          <cell r="AQ276">
            <v>24.973858775454772</v>
          </cell>
          <cell r="AR276">
            <v>-46.692036040352463</v>
          </cell>
          <cell r="AS276">
            <v>-105.35583588849194</v>
          </cell>
          <cell r="AT276">
            <v>-68.630855122360359</v>
          </cell>
          <cell r="AU276">
            <v>-80.704674897479691</v>
          </cell>
          <cell r="AV276">
            <v>-44.505174129649888</v>
          </cell>
          <cell r="AW276">
            <v>-24.212327110123496</v>
          </cell>
          <cell r="AX276">
            <v>-20.462778980320536</v>
          </cell>
          <cell r="AY276">
            <v>-17.352243567623329</v>
          </cell>
          <cell r="AZ276">
            <v>-18.308262370167032</v>
          </cell>
          <cell r="BA276">
            <v>-31.026710502790028</v>
          </cell>
          <cell r="BB276">
            <v>-54.215744568571395</v>
          </cell>
          <cell r="BC276">
            <v>-116.09533398876067</v>
          </cell>
          <cell r="BD276">
            <v>-109.827759269084</v>
          </cell>
          <cell r="BE276">
            <v>-48.727777899209379</v>
          </cell>
          <cell r="BF276">
            <v>-109.61323006136161</v>
          </cell>
          <cell r="BG276">
            <v>-77.359770322200461</v>
          </cell>
          <cell r="BH276">
            <v>-76.508904714501028</v>
          </cell>
          <cell r="BI276">
            <v>-49.241929750766111</v>
          </cell>
          <cell r="BJ276">
            <v>-26.193212760649104</v>
          </cell>
          <cell r="BK276">
            <v>-21.654216316809585</v>
          </cell>
          <cell r="BL276">
            <v>-18.935300770499023</v>
          </cell>
          <cell r="BM276">
            <v>-18.783561050691084</v>
          </cell>
          <cell r="BN276">
            <v>-33.367689327186014</v>
          </cell>
          <cell r="BO276">
            <v>-59.015194219979698</v>
          </cell>
          <cell r="BP276">
            <v>-124.06604242861073</v>
          </cell>
          <cell r="BQ276">
            <v>-101.07386842674516</v>
          </cell>
          <cell r="BR276">
            <v>-55.141337847550126</v>
          </cell>
          <cell r="BS276">
            <v>-117.57222021533708</v>
          </cell>
          <cell r="BT276">
            <v>-100.68413631237169</v>
          </cell>
          <cell r="BU276">
            <v>-75.489484012272158</v>
          </cell>
          <cell r="BV276">
            <v>-52.556612023901359</v>
          </cell>
          <cell r="BW276">
            <v>-30.971130687326628</v>
          </cell>
          <cell r="BX276">
            <v>-24.985310186372971</v>
          </cell>
          <cell r="BY276">
            <v>-20.338625528619485</v>
          </cell>
          <cell r="BZ276">
            <v>-21.051991943393489</v>
          </cell>
          <cell r="CA276">
            <v>-36.467537924008248</v>
          </cell>
          <cell r="CB276">
            <v>-65.247836205614774</v>
          </cell>
          <cell r="CC276">
            <v>-137.74572664248217</v>
          </cell>
          <cell r="CD276">
            <v>-143.10900623522622</v>
          </cell>
          <cell r="CE276">
            <v>-57.527284376590352</v>
          </cell>
          <cell r="CF276">
            <v>-131.06519045710638</v>
          </cell>
          <cell r="CG276">
            <v>-87.977287014160993</v>
          </cell>
          <cell r="CH276">
            <v>-74.828515835155869</v>
          </cell>
          <cell r="CI276">
            <v>-56.986278351828979</v>
          </cell>
          <cell r="CJ276">
            <v>-33.271840176798747</v>
          </cell>
          <cell r="CK276">
            <v>-29.161686717248809</v>
          </cell>
          <cell r="CL276">
            <v>-16.801819761302216</v>
          </cell>
          <cell r="CM276">
            <v>-20.279581184777172</v>
          </cell>
          <cell r="CN276">
            <v>-38.085915404394107</v>
          </cell>
          <cell r="CO276">
            <v>-70.915417486997271</v>
          </cell>
          <cell r="CP276">
            <v>-145.89293579997766</v>
          </cell>
          <cell r="CQ276">
            <v>-159.80592961893853</v>
          </cell>
          <cell r="CR276">
            <v>-61.316330903359699</v>
          </cell>
          <cell r="CS276">
            <v>-138.46008592993712</v>
          </cell>
          <cell r="CT276">
            <v>-105.17035787330256</v>
          </cell>
          <cell r="CU276">
            <v>-79.810870431026927</v>
          </cell>
          <cell r="CV276">
            <v>-62.650098389537618</v>
          </cell>
          <cell r="CW276">
            <v>-35.561577874616205</v>
          </cell>
          <cell r="CX276">
            <v>-36.278357988690587</v>
          </cell>
          <cell r="CY276">
            <v>-19.694773089689203</v>
          </cell>
          <cell r="CZ276">
            <v>-20.175233377183677</v>
          </cell>
          <cell r="DA276">
            <v>-38.747197307260748</v>
          </cell>
          <cell r="DB276">
            <v>-72.366139772385438</v>
          </cell>
          <cell r="DC276">
            <v>-148.07419947601684</v>
          </cell>
          <cell r="DD276">
            <v>-156.89723532471535</v>
          </cell>
          <cell r="DE276">
            <v>-66.741857455870715</v>
          </cell>
          <cell r="DF276">
            <v>-152.34571016468249</v>
          </cell>
          <cell r="DG276">
            <v>-135.26936728019029</v>
          </cell>
          <cell r="DH276">
            <v>-72.079986486214935</v>
          </cell>
          <cell r="DI276">
            <v>-63.504991014983382</v>
          </cell>
          <cell r="DJ276">
            <v>-37.684818511757896</v>
          </cell>
          <cell r="DK276">
            <v>-31.348854895451669</v>
          </cell>
          <cell r="DL276">
            <v>-21.604726054296911</v>
          </cell>
          <cell r="DM276">
            <v>-24.271810322351627</v>
          </cell>
          <cell r="DN276">
            <v>-42.093575860392882</v>
          </cell>
          <cell r="DO276">
            <v>-77.893460671122938</v>
          </cell>
          <cell r="DP276">
            <v>-193.41111814237564</v>
          </cell>
          <cell r="DQ276">
            <v>-163.6303399149692</v>
          </cell>
          <cell r="DR276">
            <v>-72.777213826258048</v>
          </cell>
          <cell r="DS276">
            <v>-169.54898446014732</v>
          </cell>
          <cell r="DT276">
            <v>-135.72974997553902</v>
          </cell>
          <cell r="DU276">
            <v>-99.291360448713888</v>
          </cell>
          <cell r="DV276">
            <v>-74.569391750589531</v>
          </cell>
          <cell r="DW276">
            <v>-42.045972184979085</v>
          </cell>
          <cell r="DX276">
            <v>-33.158848961354252</v>
          </cell>
          <cell r="DY276">
            <v>-26.641409389890018</v>
          </cell>
          <cell r="DZ276">
            <v>-25.932866487896458</v>
          </cell>
          <cell r="EA276">
            <v>-45.539311236787441</v>
          </cell>
          <cell r="EB276">
            <v>-84.237675374365409</v>
          </cell>
          <cell r="EC276">
            <v>-172.39842252464385</v>
          </cell>
          <cell r="ED276">
            <v>-179.62934379298079</v>
          </cell>
        </row>
        <row r="277">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row>
        <row r="278">
          <cell r="A278" t="str">
            <v>Adjustments to Load</v>
          </cell>
        </row>
        <row r="279">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row>
        <row r="280">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row>
        <row r="281">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row>
        <row r="283">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row>
        <row r="285">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row>
        <row r="286">
          <cell r="A286" t="str">
            <v>Net System Load</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row>
        <row r="288">
          <cell r="A288" t="str">
            <v>Special Sales For Resale</v>
          </cell>
        </row>
        <row r="290">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row>
        <row r="291">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row>
        <row r="292">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row>
        <row r="294">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row>
        <row r="295">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row>
        <row r="296">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row>
        <row r="297">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row>
        <row r="299">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row>
        <row r="302">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row>
        <row r="303">
          <cell r="C303" t="str">
            <v>Four Corners</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row>
        <row r="304">
          <cell r="C304" t="str">
            <v>Mid Columbia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row>
        <row r="305">
          <cell r="C305" t="str">
            <v>Mona</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row>
        <row r="306">
          <cell r="C306" t="str">
            <v>Palo Verde</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row>
        <row r="307">
          <cell r="C307" t="str">
            <v>SP15</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row>
        <row r="308">
          <cell r="C308" t="str">
            <v>STF Index Trades</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row>
        <row r="313">
          <cell r="C313" t="str">
            <v>COB</v>
          </cell>
          <cell r="F313">
            <v>0</v>
          </cell>
          <cell r="G313">
            <v>18.809999999997672</v>
          </cell>
          <cell r="H313">
            <v>1.5899999999965075</v>
          </cell>
          <cell r="I313">
            <v>28.013999999995576</v>
          </cell>
          <cell r="J313">
            <v>15.105999999999767</v>
          </cell>
          <cell r="K313">
            <v>9.1229999999995925</v>
          </cell>
          <cell r="L313">
            <v>34.389999999999418</v>
          </cell>
          <cell r="M313">
            <v>0</v>
          </cell>
          <cell r="N313">
            <v>0</v>
          </cell>
          <cell r="O313">
            <v>0</v>
          </cell>
          <cell r="P313">
            <v>4.75</v>
          </cell>
          <cell r="Q313">
            <v>0</v>
          </cell>
          <cell r="R313">
            <v>166.90999999991618</v>
          </cell>
          <cell r="S313">
            <v>0</v>
          </cell>
          <cell r="T313">
            <v>0.40600000000267755</v>
          </cell>
          <cell r="U313">
            <v>7.1049999999959255</v>
          </cell>
          <cell r="V313">
            <v>9.5960000000050059</v>
          </cell>
          <cell r="W313">
            <v>56.186999999998079</v>
          </cell>
          <cell r="X313">
            <v>74.676000000006752</v>
          </cell>
          <cell r="Y313">
            <v>-4.7799999999988358</v>
          </cell>
          <cell r="Z313">
            <v>23.720000000001164</v>
          </cell>
          <cell r="AA313">
            <v>0</v>
          </cell>
          <cell r="AB313">
            <v>0</v>
          </cell>
          <cell r="AC313">
            <v>0</v>
          </cell>
          <cell r="AD313">
            <v>0</v>
          </cell>
          <cell r="AE313">
            <v>50.774999999906868</v>
          </cell>
          <cell r="AF313">
            <v>0</v>
          </cell>
          <cell r="AG313">
            <v>0</v>
          </cell>
          <cell r="AH313">
            <v>3.0500000000029104</v>
          </cell>
          <cell r="AI313">
            <v>0</v>
          </cell>
          <cell r="AJ313">
            <v>19.985999999997148</v>
          </cell>
          <cell r="AK313">
            <v>0</v>
          </cell>
          <cell r="AL313">
            <v>4.3040000000037253</v>
          </cell>
          <cell r="AM313">
            <v>23.434999999997672</v>
          </cell>
          <cell r="AN313">
            <v>0</v>
          </cell>
          <cell r="AO313">
            <v>0</v>
          </cell>
          <cell r="AP313">
            <v>0</v>
          </cell>
          <cell r="AQ313">
            <v>0</v>
          </cell>
          <cell r="AR313">
            <v>-59.604999999981374</v>
          </cell>
          <cell r="AS313">
            <v>0</v>
          </cell>
          <cell r="AT313">
            <v>0.41000000000349246</v>
          </cell>
          <cell r="AU313">
            <v>0</v>
          </cell>
          <cell r="AV313">
            <v>-12.660000000003492</v>
          </cell>
          <cell r="AW313">
            <v>-42.50800000000163</v>
          </cell>
          <cell r="AX313">
            <v>-3.1869999999980791</v>
          </cell>
          <cell r="AY313">
            <v>-1.6600000000034925</v>
          </cell>
          <cell r="AZ313">
            <v>0</v>
          </cell>
          <cell r="BA313">
            <v>0</v>
          </cell>
          <cell r="BB313">
            <v>0</v>
          </cell>
          <cell r="BC313">
            <v>0</v>
          </cell>
          <cell r="BD313">
            <v>0</v>
          </cell>
          <cell r="BE313">
            <v>36.17000000004191</v>
          </cell>
          <cell r="BF313">
            <v>0</v>
          </cell>
          <cell r="BG313">
            <v>136</v>
          </cell>
          <cell r="BH313">
            <v>-16.55000000000291</v>
          </cell>
          <cell r="BI313">
            <v>0</v>
          </cell>
          <cell r="BJ313">
            <v>-15.479999999995925</v>
          </cell>
          <cell r="BK313">
            <v>-50.059999999997672</v>
          </cell>
          <cell r="BL313">
            <v>-21.360000000000582</v>
          </cell>
          <cell r="BM313">
            <v>3.6199999999953434</v>
          </cell>
          <cell r="BN313">
            <v>0</v>
          </cell>
          <cell r="BO313">
            <v>0</v>
          </cell>
          <cell r="BP313">
            <v>0</v>
          </cell>
          <cell r="BQ313">
            <v>0</v>
          </cell>
          <cell r="BR313">
            <v>-192.17599999997765</v>
          </cell>
          <cell r="BS313">
            <v>0</v>
          </cell>
          <cell r="BT313">
            <v>0</v>
          </cell>
          <cell r="BU313">
            <v>0</v>
          </cell>
          <cell r="BV313">
            <v>-84.01600000000326</v>
          </cell>
          <cell r="BW313">
            <v>-37.550999999999476</v>
          </cell>
          <cell r="BX313">
            <v>-59.88300000000163</v>
          </cell>
          <cell r="BY313">
            <v>-13.595000000001164</v>
          </cell>
          <cell r="BZ313">
            <v>0.94000000000232831</v>
          </cell>
          <cell r="CA313">
            <v>-2.9860000000044238</v>
          </cell>
          <cell r="CB313">
            <v>0</v>
          </cell>
          <cell r="CC313">
            <v>0</v>
          </cell>
          <cell r="CD313">
            <v>4.9149999999935972</v>
          </cell>
          <cell r="CE313">
            <v>-34.246999999973923</v>
          </cell>
          <cell r="CF313">
            <v>0</v>
          </cell>
          <cell r="CG313">
            <v>0</v>
          </cell>
          <cell r="CH313">
            <v>-0.83999999999650754</v>
          </cell>
          <cell r="CI313">
            <v>-2.8899999999994179</v>
          </cell>
          <cell r="CJ313">
            <v>-19.839999999996508</v>
          </cell>
          <cell r="CK313">
            <v>-92.160000000003492</v>
          </cell>
          <cell r="CL313">
            <v>11.286000000007334</v>
          </cell>
          <cell r="CM313">
            <v>39.483000000000175</v>
          </cell>
          <cell r="CN313">
            <v>17.279999999998836</v>
          </cell>
          <cell r="CO313">
            <v>11.053999999996449</v>
          </cell>
          <cell r="CP313">
            <v>0</v>
          </cell>
          <cell r="CQ313">
            <v>2.3800000000046566</v>
          </cell>
          <cell r="CR313">
            <v>-109.86299999989569</v>
          </cell>
          <cell r="CS313">
            <v>0</v>
          </cell>
          <cell r="CT313">
            <v>-6.2160000000003492</v>
          </cell>
          <cell r="CU313">
            <v>0</v>
          </cell>
          <cell r="CV313">
            <v>0</v>
          </cell>
          <cell r="CW313">
            <v>-11.968999999997322</v>
          </cell>
          <cell r="CX313">
            <v>-121.92399999999907</v>
          </cell>
          <cell r="CY313">
            <v>27.853999999992084</v>
          </cell>
          <cell r="CZ313">
            <v>32.910000000003492</v>
          </cell>
          <cell r="DA313">
            <v>2.2000000000116415</v>
          </cell>
          <cell r="DB313">
            <v>-19.355000000003201</v>
          </cell>
          <cell r="DC313">
            <v>-11.033000000003085</v>
          </cell>
          <cell r="DD313">
            <v>-2.3300000000017462</v>
          </cell>
          <cell r="DE313">
            <v>-101.78400000010151</v>
          </cell>
          <cell r="DF313">
            <v>-18.088000000003376</v>
          </cell>
          <cell r="DG313">
            <v>-32.599999999998545</v>
          </cell>
          <cell r="DH313">
            <v>0</v>
          </cell>
          <cell r="DI313">
            <v>-6.1349999999947613</v>
          </cell>
          <cell r="DJ313">
            <v>-47.413999999997031</v>
          </cell>
          <cell r="DK313">
            <v>-8.8899999999994179</v>
          </cell>
          <cell r="DL313">
            <v>-21.290000000008149</v>
          </cell>
          <cell r="DM313">
            <v>59.739999999997963</v>
          </cell>
          <cell r="DN313">
            <v>14</v>
          </cell>
          <cell r="DO313">
            <v>-7.6670000000012806</v>
          </cell>
          <cell r="DP313">
            <v>-10.556000000004133</v>
          </cell>
          <cell r="DQ313">
            <v>-22.883999999998196</v>
          </cell>
          <cell r="DR313">
            <v>-76.705000000074506</v>
          </cell>
          <cell r="DS313">
            <v>0</v>
          </cell>
          <cell r="DT313">
            <v>-6.2200000000011642</v>
          </cell>
          <cell r="DU313">
            <v>-21.740000000005239</v>
          </cell>
          <cell r="DV313">
            <v>0</v>
          </cell>
          <cell r="DW313">
            <v>4.2739999999976135</v>
          </cell>
          <cell r="DX313">
            <v>-51.972000000001572</v>
          </cell>
          <cell r="DY313">
            <v>-27.210000000006403</v>
          </cell>
          <cell r="DZ313">
            <v>70.222999999998137</v>
          </cell>
          <cell r="EA313">
            <v>5.2949999999982538</v>
          </cell>
          <cell r="EB313">
            <v>-22.057000000000698</v>
          </cell>
          <cell r="EC313">
            <v>-5.0619999999980791</v>
          </cell>
          <cell r="ED313">
            <v>-22.235999999989872</v>
          </cell>
        </row>
        <row r="314">
          <cell r="C314" t="str">
            <v>Four Corners</v>
          </cell>
          <cell r="F314">
            <v>175.27000000000407</v>
          </cell>
          <cell r="G314">
            <v>134.75</v>
          </cell>
          <cell r="H314">
            <v>122.10000000000582</v>
          </cell>
          <cell r="I314">
            <v>104.84400000000096</v>
          </cell>
          <cell r="J314">
            <v>8.4219999999986612</v>
          </cell>
          <cell r="K314">
            <v>23.879999999990105</v>
          </cell>
          <cell r="L314">
            <v>5.5899999999965075</v>
          </cell>
          <cell r="M314">
            <v>9.1700000000128057</v>
          </cell>
          <cell r="N314">
            <v>20.39000000001397</v>
          </cell>
          <cell r="O314">
            <v>113.39999999999418</v>
          </cell>
          <cell r="P314">
            <v>116.63999999998487</v>
          </cell>
          <cell r="Q314">
            <v>103.85499999999593</v>
          </cell>
          <cell r="R314">
            <v>443.84699999983422</v>
          </cell>
          <cell r="S314">
            <v>86.599999999991269</v>
          </cell>
          <cell r="T314">
            <v>4.25</v>
          </cell>
          <cell r="U314">
            <v>7.5700000000069849</v>
          </cell>
          <cell r="V314">
            <v>207.79299999999785</v>
          </cell>
          <cell r="W314">
            <v>0</v>
          </cell>
          <cell r="X314">
            <v>9.4290000000000873</v>
          </cell>
          <cell r="Y314">
            <v>9.875</v>
          </cell>
          <cell r="Z314">
            <v>0</v>
          </cell>
          <cell r="AA314">
            <v>2.5400000000081491</v>
          </cell>
          <cell r="AB314">
            <v>48.760000000009313</v>
          </cell>
          <cell r="AC314">
            <v>35.060000000026776</v>
          </cell>
          <cell r="AD314">
            <v>31.970000000001164</v>
          </cell>
          <cell r="AE314">
            <v>555.65100000030361</v>
          </cell>
          <cell r="AF314">
            <v>159.82000000000698</v>
          </cell>
          <cell r="AG314">
            <v>15.03000000002794</v>
          </cell>
          <cell r="AH314">
            <v>54.360000000015134</v>
          </cell>
          <cell r="AI314">
            <v>15.410000000003492</v>
          </cell>
          <cell r="AJ314">
            <v>25.453000000001339</v>
          </cell>
          <cell r="AK314">
            <v>70.898000000001048</v>
          </cell>
          <cell r="AL314">
            <v>0</v>
          </cell>
          <cell r="AM314">
            <v>9.0900000000256114</v>
          </cell>
          <cell r="AN314">
            <v>27.970000000001164</v>
          </cell>
          <cell r="AO314">
            <v>37.440000000002328</v>
          </cell>
          <cell r="AP314">
            <v>27.870000000024447</v>
          </cell>
          <cell r="AQ314">
            <v>112.30999999999767</v>
          </cell>
          <cell r="AR314">
            <v>-773.54499999992549</v>
          </cell>
          <cell r="AS314">
            <v>165.83999999999651</v>
          </cell>
          <cell r="AT314">
            <v>-25.380000000004657</v>
          </cell>
          <cell r="AU314">
            <v>-58.110000000015134</v>
          </cell>
          <cell r="AV314">
            <v>-55.954999999987194</v>
          </cell>
          <cell r="AW314">
            <v>-102.44999999999709</v>
          </cell>
          <cell r="AX314">
            <v>-184.8799999999901</v>
          </cell>
          <cell r="AY314">
            <v>-9.3399999999965075</v>
          </cell>
          <cell r="AZ314">
            <v>0</v>
          </cell>
          <cell r="BA314">
            <v>-261.34999999997672</v>
          </cell>
          <cell r="BB314">
            <v>-56.889999999984866</v>
          </cell>
          <cell r="BC314">
            <v>-77.220000000001164</v>
          </cell>
          <cell r="BD314">
            <v>-107.80999999999767</v>
          </cell>
          <cell r="BE314">
            <v>-576.51500000013039</v>
          </cell>
          <cell r="BF314">
            <v>-22.600000000005821</v>
          </cell>
          <cell r="BG314">
            <v>-49.559999999997672</v>
          </cell>
          <cell r="BH314">
            <v>-22.059999999997672</v>
          </cell>
          <cell r="BI314">
            <v>-13.430000000007567</v>
          </cell>
          <cell r="BJ314">
            <v>-95.115999999994528</v>
          </cell>
          <cell r="BK314">
            <v>-70.045000000012806</v>
          </cell>
          <cell r="BL314">
            <v>0.99000000000523869</v>
          </cell>
          <cell r="BM314">
            <v>8.7200000000011642</v>
          </cell>
          <cell r="BN314">
            <v>-57.550000000017462</v>
          </cell>
          <cell r="BO314">
            <v>-124.69000000000233</v>
          </cell>
          <cell r="BP314">
            <v>-443.54999999998836</v>
          </cell>
          <cell r="BQ314">
            <v>312.37599999998929</v>
          </cell>
          <cell r="BR314">
            <v>25.60300000035204</v>
          </cell>
          <cell r="BS314">
            <v>115.94000000000233</v>
          </cell>
          <cell r="BT314">
            <v>191.06999999999243</v>
          </cell>
          <cell r="BU314">
            <v>-63.209999999991851</v>
          </cell>
          <cell r="BV314">
            <v>-3.944999999992433</v>
          </cell>
          <cell r="BW314">
            <v>-4.8590000000112923</v>
          </cell>
          <cell r="BX314">
            <v>-9.6840000000083819</v>
          </cell>
          <cell r="BY314">
            <v>9.3910000000032596</v>
          </cell>
          <cell r="BZ314">
            <v>-2.5699999999778811</v>
          </cell>
          <cell r="CA314">
            <v>3.8200000000069849</v>
          </cell>
          <cell r="CB314">
            <v>-24.829999999987194</v>
          </cell>
          <cell r="CC314">
            <v>-85.239999999990687</v>
          </cell>
          <cell r="CD314">
            <v>-100.28000000001339</v>
          </cell>
          <cell r="CE314">
            <v>-596.44399999966845</v>
          </cell>
          <cell r="CF314">
            <v>-72.690000000002328</v>
          </cell>
          <cell r="CG314">
            <v>-40.880000000004657</v>
          </cell>
          <cell r="CH314">
            <v>-73.10999999998603</v>
          </cell>
          <cell r="CI314">
            <v>-25.75</v>
          </cell>
          <cell r="CJ314">
            <v>-16.850000000005821</v>
          </cell>
          <cell r="CK314">
            <v>-160.97999999999593</v>
          </cell>
          <cell r="CL314">
            <v>49.585999999995693</v>
          </cell>
          <cell r="CM314">
            <v>5.6800000000221189</v>
          </cell>
          <cell r="CN314">
            <v>-58.190000000002328</v>
          </cell>
          <cell r="CO314">
            <v>-286.59000000002561</v>
          </cell>
          <cell r="CP314">
            <v>166.69000000000233</v>
          </cell>
          <cell r="CQ314">
            <v>-83.360000000000582</v>
          </cell>
          <cell r="CR314">
            <v>-357.58600000035949</v>
          </cell>
          <cell r="CS314">
            <v>81.980000000010477</v>
          </cell>
          <cell r="CT314">
            <v>6.0310000000026776</v>
          </cell>
          <cell r="CU314">
            <v>-59.380000000004657</v>
          </cell>
          <cell r="CV314">
            <v>-28.524999999994179</v>
          </cell>
          <cell r="CW314">
            <v>-17.239999999990687</v>
          </cell>
          <cell r="CX314">
            <v>-216.90600000000268</v>
          </cell>
          <cell r="CY314">
            <v>7.4139999999897555</v>
          </cell>
          <cell r="CZ314">
            <v>-6.0000000026775524E-2</v>
          </cell>
          <cell r="DA314">
            <v>-33.579999999987194</v>
          </cell>
          <cell r="DB314">
            <v>-61.25</v>
          </cell>
          <cell r="DC314">
            <v>-37.510000000009313</v>
          </cell>
          <cell r="DD314">
            <v>1.4400000000023283</v>
          </cell>
          <cell r="DE314">
            <v>142.87499999953434</v>
          </cell>
          <cell r="DF314">
            <v>33.529999999998836</v>
          </cell>
          <cell r="DG314">
            <v>-405.52999999999884</v>
          </cell>
          <cell r="DH314">
            <v>1092.1399999999849</v>
          </cell>
          <cell r="DI314">
            <v>-44.525000000008731</v>
          </cell>
          <cell r="DJ314">
            <v>-32.475999999995111</v>
          </cell>
          <cell r="DK314">
            <v>-20.610000000000582</v>
          </cell>
          <cell r="DL314">
            <v>51.796000000002095</v>
          </cell>
          <cell r="DM314">
            <v>-4.1699999999837019</v>
          </cell>
          <cell r="DN314">
            <v>15.279999999998836</v>
          </cell>
          <cell r="DO314">
            <v>-69.940000000002328</v>
          </cell>
          <cell r="DP314">
            <v>-401.05999999999767</v>
          </cell>
          <cell r="DQ314">
            <v>-71.559999999997672</v>
          </cell>
          <cell r="DR314">
            <v>-711.53100000019185</v>
          </cell>
          <cell r="DS314">
            <v>-81.330000000016298</v>
          </cell>
          <cell r="DT314">
            <v>-21.674999999988358</v>
          </cell>
          <cell r="DU314">
            <v>-49.930000000022119</v>
          </cell>
          <cell r="DV314">
            <v>-193.7560000000085</v>
          </cell>
          <cell r="DW314">
            <v>-75.020000000004075</v>
          </cell>
          <cell r="DX314">
            <v>-1.5700000000069849</v>
          </cell>
          <cell r="DY314">
            <v>1.5299999999988358</v>
          </cell>
          <cell r="DZ314">
            <v>-6</v>
          </cell>
          <cell r="EA314">
            <v>-96.899999999994179</v>
          </cell>
          <cell r="EB314">
            <v>-49.940000000002328</v>
          </cell>
          <cell r="EC314">
            <v>-56.909999999974389</v>
          </cell>
          <cell r="ED314">
            <v>-80.029999999998836</v>
          </cell>
        </row>
        <row r="315">
          <cell r="C315" t="str">
            <v>Mid Columbia</v>
          </cell>
          <cell r="F315">
            <v>3.3109999999978754</v>
          </cell>
          <cell r="G315">
            <v>12.911999999998443</v>
          </cell>
          <cell r="H315">
            <v>103.86299999999756</v>
          </cell>
          <cell r="I315">
            <v>70.302000000001499</v>
          </cell>
          <cell r="J315">
            <v>26.743750000000006</v>
          </cell>
          <cell r="K315">
            <v>17.788730000000001</v>
          </cell>
          <cell r="L315">
            <v>519.66599999999744</v>
          </cell>
          <cell r="M315">
            <v>138.19999999999709</v>
          </cell>
          <cell r="N315">
            <v>20.899999999994179</v>
          </cell>
          <cell r="O315">
            <v>116.06999999999243</v>
          </cell>
          <cell r="P315">
            <v>22.226999999998952</v>
          </cell>
          <cell r="Q315">
            <v>42.110000000000582</v>
          </cell>
          <cell r="R315">
            <v>-1938.4945000000298</v>
          </cell>
          <cell r="S315">
            <v>0.2239999999947031</v>
          </cell>
          <cell r="T315">
            <v>8.3139999999984866</v>
          </cell>
          <cell r="U315">
            <v>19.610000000015134</v>
          </cell>
          <cell r="V315">
            <v>62.103999999992084</v>
          </cell>
          <cell r="W315">
            <v>7.9194999999999709</v>
          </cell>
          <cell r="X315">
            <v>0</v>
          </cell>
          <cell r="Y315">
            <v>-100.47000000000116</v>
          </cell>
          <cell r="Z315">
            <v>65.449000000000524</v>
          </cell>
          <cell r="AA315">
            <v>33.650000000008731</v>
          </cell>
          <cell r="AB315">
            <v>23.764999999999418</v>
          </cell>
          <cell r="AC315">
            <v>0</v>
          </cell>
          <cell r="AD315">
            <v>-2059.0599999999977</v>
          </cell>
          <cell r="AE315">
            <v>-872.77799999993294</v>
          </cell>
          <cell r="AF315">
            <v>0</v>
          </cell>
          <cell r="AG315">
            <v>6.2140000000072177</v>
          </cell>
          <cell r="AH315">
            <v>4.8399999999965075</v>
          </cell>
          <cell r="AI315">
            <v>103.32600000000093</v>
          </cell>
          <cell r="AJ315">
            <v>11.757999999997992</v>
          </cell>
          <cell r="AK315">
            <v>88.729999999999563</v>
          </cell>
          <cell r="AL315">
            <v>-82.25</v>
          </cell>
          <cell r="AM315">
            <v>52.389999999999418</v>
          </cell>
          <cell r="AN315">
            <v>39.400000000008731</v>
          </cell>
          <cell r="AO315">
            <v>9.5400000000081491</v>
          </cell>
          <cell r="AP315">
            <v>1.9999999989522621E-2</v>
          </cell>
          <cell r="AQ315">
            <v>-1106.7459999999992</v>
          </cell>
          <cell r="AR315">
            <v>-911.48099999991246</v>
          </cell>
          <cell r="AS315">
            <v>5.3430000000007567</v>
          </cell>
          <cell r="AT315">
            <v>-15.239999999990687</v>
          </cell>
          <cell r="AU315">
            <v>-52.25</v>
          </cell>
          <cell r="AV315">
            <v>-315.2439999999915</v>
          </cell>
          <cell r="AW315">
            <v>-90.150000000001455</v>
          </cell>
          <cell r="AX315">
            <v>-86.224999999998545</v>
          </cell>
          <cell r="AY315">
            <v>-69.580000000016298</v>
          </cell>
          <cell r="AZ315">
            <v>-45.820000000006985</v>
          </cell>
          <cell r="BA315">
            <v>-75.854999999995925</v>
          </cell>
          <cell r="BB315">
            <v>-148.19000000000233</v>
          </cell>
          <cell r="BC315">
            <v>0</v>
          </cell>
          <cell r="BD315">
            <v>-18.270000000004075</v>
          </cell>
          <cell r="BE315">
            <v>-1312.8430000003427</v>
          </cell>
          <cell r="BF315">
            <v>-13.203000000001339</v>
          </cell>
          <cell r="BG315">
            <v>-28.557999999997264</v>
          </cell>
          <cell r="BH315">
            <v>-117.73000000001048</v>
          </cell>
          <cell r="BI315">
            <v>-515.95999999999185</v>
          </cell>
          <cell r="BJ315">
            <v>-153.44800000000032</v>
          </cell>
          <cell r="BK315">
            <v>-171.66399999999703</v>
          </cell>
          <cell r="BL315">
            <v>24.720000000030268</v>
          </cell>
          <cell r="BM315">
            <v>-34.179999999993015</v>
          </cell>
          <cell r="BN315">
            <v>-85.60999999998603</v>
          </cell>
          <cell r="BO315">
            <v>-163.22999999999593</v>
          </cell>
          <cell r="BP315">
            <v>-42.340000000011059</v>
          </cell>
          <cell r="BQ315">
            <v>-11.639999999984866</v>
          </cell>
          <cell r="BR315">
            <v>-1477.2809999997262</v>
          </cell>
          <cell r="BS315">
            <v>-36.984000000011292</v>
          </cell>
          <cell r="BT315">
            <v>-100.05000000000291</v>
          </cell>
          <cell r="BU315">
            <v>-52.830000000016298</v>
          </cell>
          <cell r="BV315">
            <v>-627.60999999998603</v>
          </cell>
          <cell r="BW315">
            <v>-74.114999999997963</v>
          </cell>
          <cell r="BX315">
            <v>-117.81999999999971</v>
          </cell>
          <cell r="BY315">
            <v>-86.769999999960419</v>
          </cell>
          <cell r="BZ315">
            <v>-28.160000000003492</v>
          </cell>
          <cell r="CA315">
            <v>-34.849999999976717</v>
          </cell>
          <cell r="CB315">
            <v>-256.6359999999986</v>
          </cell>
          <cell r="CC315">
            <v>-2.6760000000067521</v>
          </cell>
          <cell r="CD315">
            <v>-58.779999999998836</v>
          </cell>
          <cell r="CE315">
            <v>-515.46200000005774</v>
          </cell>
          <cell r="CF315">
            <v>3.385999999998603</v>
          </cell>
          <cell r="CG315">
            <v>-6.2360000000044238</v>
          </cell>
          <cell r="CH315">
            <v>-87.829999999987194</v>
          </cell>
          <cell r="CI315">
            <v>-287</v>
          </cell>
          <cell r="CJ315">
            <v>-8.4470000000001164</v>
          </cell>
          <cell r="CK315">
            <v>-135.94999999999709</v>
          </cell>
          <cell r="CL315">
            <v>135.09999999997672</v>
          </cell>
          <cell r="CM315">
            <v>-15.280000000013388</v>
          </cell>
          <cell r="CN315">
            <v>-12.840000000025611</v>
          </cell>
          <cell r="CO315">
            <v>-104.41000000000349</v>
          </cell>
          <cell r="CP315">
            <v>99.155000000013388</v>
          </cell>
          <cell r="CQ315">
            <v>-95.10999999998603</v>
          </cell>
          <cell r="CR315">
            <v>-1552.816000000108</v>
          </cell>
          <cell r="CS315">
            <v>-8.8400000000110595</v>
          </cell>
          <cell r="CT315">
            <v>-23.979999999995925</v>
          </cell>
          <cell r="CU315">
            <v>-119.83999999999651</v>
          </cell>
          <cell r="CV315">
            <v>-304.34000000002561</v>
          </cell>
          <cell r="CW315">
            <v>-91.628999999997177</v>
          </cell>
          <cell r="CX315">
            <v>-963.72200000000157</v>
          </cell>
          <cell r="CY315">
            <v>68.520000000018626</v>
          </cell>
          <cell r="CZ315">
            <v>148.61000000000058</v>
          </cell>
          <cell r="DA315">
            <v>-48.639999999984866</v>
          </cell>
          <cell r="DB315">
            <v>-60.645000000004075</v>
          </cell>
          <cell r="DC315">
            <v>-12.980000000010477</v>
          </cell>
          <cell r="DD315">
            <v>-135.32999999998719</v>
          </cell>
          <cell r="DE315">
            <v>-192.19799999985844</v>
          </cell>
          <cell r="DF315">
            <v>10.853999999992084</v>
          </cell>
          <cell r="DG315">
            <v>73.020000000004075</v>
          </cell>
          <cell r="DH315">
            <v>13.25</v>
          </cell>
          <cell r="DI315">
            <v>-194.92000000001281</v>
          </cell>
          <cell r="DJ315">
            <v>-81.306000000000495</v>
          </cell>
          <cell r="DK315">
            <v>-58.865999999994528</v>
          </cell>
          <cell r="DL315">
            <v>245.18000000005122</v>
          </cell>
          <cell r="DM315">
            <v>-15.779999999998836</v>
          </cell>
          <cell r="DN315">
            <v>-40.570000000006985</v>
          </cell>
          <cell r="DO315">
            <v>-85.029999999998836</v>
          </cell>
          <cell r="DP315">
            <v>23.990000000005239</v>
          </cell>
          <cell r="DQ315">
            <v>-82.020000000018626</v>
          </cell>
          <cell r="DR315">
            <v>-1213.3640000002924</v>
          </cell>
          <cell r="DS315">
            <v>0.36000000000058208</v>
          </cell>
          <cell r="DT315">
            <v>-23.62400000001071</v>
          </cell>
          <cell r="DU315">
            <v>-215.91000000000349</v>
          </cell>
          <cell r="DV315">
            <v>-543.58000000000175</v>
          </cell>
          <cell r="DW315">
            <v>-69.942000000000917</v>
          </cell>
          <cell r="DX315">
            <v>-132.06699999999546</v>
          </cell>
          <cell r="DY315">
            <v>24.159999999974389</v>
          </cell>
          <cell r="DZ315">
            <v>-8.4560000000055879</v>
          </cell>
          <cell r="EA315">
            <v>-40.870000000024447</v>
          </cell>
          <cell r="EB315">
            <v>-136.48500000000058</v>
          </cell>
          <cell r="EC315">
            <v>-14.370000000009895</v>
          </cell>
          <cell r="ED315">
            <v>-52.580000000016298</v>
          </cell>
        </row>
        <row r="316">
          <cell r="C316" t="str">
            <v>Mona</v>
          </cell>
          <cell r="F316">
            <v>91.00800000000163</v>
          </cell>
          <cell r="G316">
            <v>10.445999999996275</v>
          </cell>
          <cell r="H316">
            <v>60.653000000005704</v>
          </cell>
          <cell r="I316">
            <v>75.702999999994063</v>
          </cell>
          <cell r="J316">
            <v>39.548999999999069</v>
          </cell>
          <cell r="K316">
            <v>13.736000000004424</v>
          </cell>
          <cell r="L316">
            <v>14.410000000003492</v>
          </cell>
          <cell r="M316">
            <v>0</v>
          </cell>
          <cell r="N316">
            <v>12.209999999991851</v>
          </cell>
          <cell r="O316">
            <v>6.7270000000135042</v>
          </cell>
          <cell r="P316">
            <v>103.38899999999558</v>
          </cell>
          <cell r="Q316">
            <v>159.79200000000128</v>
          </cell>
          <cell r="R316">
            <v>523.81499999971129</v>
          </cell>
          <cell r="S316">
            <v>88.985999999989872</v>
          </cell>
          <cell r="T316">
            <v>41.038999999989755</v>
          </cell>
          <cell r="U316">
            <v>54.534000000014203</v>
          </cell>
          <cell r="V316">
            <v>114.1079999999929</v>
          </cell>
          <cell r="W316">
            <v>18.067000000002736</v>
          </cell>
          <cell r="X316">
            <v>31.699000000000524</v>
          </cell>
          <cell r="Y316">
            <v>6.4809999999997672</v>
          </cell>
          <cell r="Z316">
            <v>0</v>
          </cell>
          <cell r="AA316">
            <v>0.62599999998928979</v>
          </cell>
          <cell r="AB316">
            <v>34.592000000004191</v>
          </cell>
          <cell r="AC316">
            <v>31.790000000008149</v>
          </cell>
          <cell r="AD316">
            <v>101.89299999999639</v>
          </cell>
          <cell r="AE316">
            <v>499.33799999975599</v>
          </cell>
          <cell r="AF316">
            <v>134.52000000000407</v>
          </cell>
          <cell r="AG316">
            <v>24.861999999993714</v>
          </cell>
          <cell r="AH316">
            <v>67.940000000002328</v>
          </cell>
          <cell r="AI316">
            <v>54.910000000003492</v>
          </cell>
          <cell r="AJ316">
            <v>39.931999999993423</v>
          </cell>
          <cell r="AK316">
            <v>0</v>
          </cell>
          <cell r="AL316">
            <v>6.7480000000068685</v>
          </cell>
          <cell r="AM316">
            <v>0</v>
          </cell>
          <cell r="AN316">
            <v>2.4199999999837019</v>
          </cell>
          <cell r="AO316">
            <v>7.4679999999934807</v>
          </cell>
          <cell r="AP316">
            <v>5.9439999999885913</v>
          </cell>
          <cell r="AQ316">
            <v>154.59400000001187</v>
          </cell>
          <cell r="AR316">
            <v>-280.02300000027753</v>
          </cell>
          <cell r="AS316">
            <v>339.42999999999302</v>
          </cell>
          <cell r="AT316">
            <v>-58.163000000000466</v>
          </cell>
          <cell r="AU316">
            <v>-49.663999999989755</v>
          </cell>
          <cell r="AV316">
            <v>-27.267999999996391</v>
          </cell>
          <cell r="AW316">
            <v>-164.96300000000338</v>
          </cell>
          <cell r="AX316">
            <v>-89.437000000005355</v>
          </cell>
          <cell r="AY316">
            <v>4.7969999999913853</v>
          </cell>
          <cell r="AZ316">
            <v>0</v>
          </cell>
          <cell r="BA316">
            <v>-34.029999999969732</v>
          </cell>
          <cell r="BB316">
            <v>-23.385999999998603</v>
          </cell>
          <cell r="BC316">
            <v>-162.74499999999534</v>
          </cell>
          <cell r="BD316">
            <v>-14.593999999997322</v>
          </cell>
          <cell r="BE316">
            <v>-111.18700000015087</v>
          </cell>
          <cell r="BF316">
            <v>28.592000000004191</v>
          </cell>
          <cell r="BG316">
            <v>-52.995999999999185</v>
          </cell>
          <cell r="BH316">
            <v>62.58200000000943</v>
          </cell>
          <cell r="BI316">
            <v>-11.400000000008731</v>
          </cell>
          <cell r="BJ316">
            <v>-133.98699999999371</v>
          </cell>
          <cell r="BK316">
            <v>-54.798000000002503</v>
          </cell>
          <cell r="BL316">
            <v>-8.9179999999905704</v>
          </cell>
          <cell r="BM316">
            <v>-44.87300000002142</v>
          </cell>
          <cell r="BN316">
            <v>-42.820000000006985</v>
          </cell>
          <cell r="BO316">
            <v>-11.10899999999674</v>
          </cell>
          <cell r="BP316">
            <v>-293.72500000000582</v>
          </cell>
          <cell r="BQ316">
            <v>452.26500000001397</v>
          </cell>
          <cell r="BR316">
            <v>-268.04900000011548</v>
          </cell>
          <cell r="BS316">
            <v>38.89000000001397</v>
          </cell>
          <cell r="BT316">
            <v>-194.21499999999651</v>
          </cell>
          <cell r="BU316">
            <v>-23.846000000019558</v>
          </cell>
          <cell r="BV316">
            <v>0</v>
          </cell>
          <cell r="BW316">
            <v>-23.642000000007101</v>
          </cell>
          <cell r="BX316">
            <v>-20.759999999994761</v>
          </cell>
          <cell r="BY316">
            <v>10.587999999988824</v>
          </cell>
          <cell r="BZ316">
            <v>0</v>
          </cell>
          <cell r="CA316">
            <v>-4.1049999999813735</v>
          </cell>
          <cell r="CB316">
            <v>-12.019000000000233</v>
          </cell>
          <cell r="CC316">
            <v>-39.659999999974389</v>
          </cell>
          <cell r="CD316">
            <v>0.72000000000116415</v>
          </cell>
          <cell r="CE316">
            <v>14.777000000001863</v>
          </cell>
          <cell r="CF316">
            <v>3.6440000000002328</v>
          </cell>
          <cell r="CG316">
            <v>-18.469999999986612</v>
          </cell>
          <cell r="CH316">
            <v>-57.978000000002794</v>
          </cell>
          <cell r="CI316">
            <v>-6.4690000000118744</v>
          </cell>
          <cell r="CJ316">
            <v>-8.0299999999988358</v>
          </cell>
          <cell r="CK316">
            <v>-39.782999999995809</v>
          </cell>
          <cell r="CL316">
            <v>10.305000000007567</v>
          </cell>
          <cell r="CM316">
            <v>8.5050000000046566</v>
          </cell>
          <cell r="CN316">
            <v>-12.709999999962747</v>
          </cell>
          <cell r="CO316">
            <v>-42.177999999985332</v>
          </cell>
          <cell r="CP316">
            <v>383.8300000000163</v>
          </cell>
          <cell r="CQ316">
            <v>-205.88899999999558</v>
          </cell>
          <cell r="CR316">
            <v>-26.408000000286847</v>
          </cell>
          <cell r="CS316">
            <v>86.955999999991036</v>
          </cell>
          <cell r="CT316">
            <v>211.31600000000617</v>
          </cell>
          <cell r="CU316">
            <v>-47.63300000000163</v>
          </cell>
          <cell r="CV316">
            <v>3.0350000000034925</v>
          </cell>
          <cell r="CW316">
            <v>-30.798999999999069</v>
          </cell>
          <cell r="CX316">
            <v>-124.08599999999569</v>
          </cell>
          <cell r="CY316">
            <v>41.830000000001746</v>
          </cell>
          <cell r="CZ316">
            <v>6.6699999999837019</v>
          </cell>
          <cell r="DA316">
            <v>-5.5599999999976717</v>
          </cell>
          <cell r="DB316">
            <v>-22.00199999997858</v>
          </cell>
          <cell r="DC316">
            <v>-110.09499999997206</v>
          </cell>
          <cell r="DD316">
            <v>-36.040000000008149</v>
          </cell>
          <cell r="DE316">
            <v>-457.55700000026263</v>
          </cell>
          <cell r="DF316">
            <v>-4.989000000001397</v>
          </cell>
          <cell r="DG316">
            <v>-278.30800000000454</v>
          </cell>
          <cell r="DH316">
            <v>422.36999999999534</v>
          </cell>
          <cell r="DI316">
            <v>-54.915999999997439</v>
          </cell>
          <cell r="DJ316">
            <v>42.850000000005821</v>
          </cell>
          <cell r="DK316">
            <v>-2.0850000000064028</v>
          </cell>
          <cell r="DL316">
            <v>-8.2890000000043074</v>
          </cell>
          <cell r="DM316">
            <v>2.2630000000062864</v>
          </cell>
          <cell r="DN316">
            <v>-11.718000000022585</v>
          </cell>
          <cell r="DO316">
            <v>-13.039999999979045</v>
          </cell>
          <cell r="DP316">
            <v>-436.87100000001374</v>
          </cell>
          <cell r="DQ316">
            <v>-114.8240000000078</v>
          </cell>
          <cell r="DR316">
            <v>-656.83499999996275</v>
          </cell>
          <cell r="DS316">
            <v>-55.763999999995576</v>
          </cell>
          <cell r="DT316">
            <v>-66.641999999992549</v>
          </cell>
          <cell r="DU316">
            <v>-68.544000000008964</v>
          </cell>
          <cell r="DV316">
            <v>-119.4659999999858</v>
          </cell>
          <cell r="DW316">
            <v>-114.32700000000477</v>
          </cell>
          <cell r="DX316">
            <v>-12.519999999989523</v>
          </cell>
          <cell r="DY316">
            <v>77.565999999991618</v>
          </cell>
          <cell r="DZ316">
            <v>12.796000000002095</v>
          </cell>
          <cell r="EA316">
            <v>-23.095000000030268</v>
          </cell>
          <cell r="EB316">
            <v>9.1050000000104774</v>
          </cell>
          <cell r="EC316">
            <v>-124.73399999999674</v>
          </cell>
          <cell r="ED316">
            <v>-171.20999999996275</v>
          </cell>
        </row>
        <row r="317">
          <cell r="C317" t="str">
            <v>Palo Verde</v>
          </cell>
          <cell r="F317">
            <v>294.45000000001164</v>
          </cell>
          <cell r="G317">
            <v>134.63000000000466</v>
          </cell>
          <cell r="H317">
            <v>277.77999999999884</v>
          </cell>
          <cell r="I317">
            <v>137.44000000000233</v>
          </cell>
          <cell r="J317">
            <v>76.529999999969732</v>
          </cell>
          <cell r="K317">
            <v>67.410000000032596</v>
          </cell>
          <cell r="L317">
            <v>62.720000000030268</v>
          </cell>
          <cell r="M317">
            <v>-7.9500000000116415</v>
          </cell>
          <cell r="N317">
            <v>103.74000000004889</v>
          </cell>
          <cell r="O317">
            <v>247.37999999994645</v>
          </cell>
          <cell r="P317">
            <v>245.90000000002328</v>
          </cell>
          <cell r="Q317">
            <v>186.84000000002561</v>
          </cell>
          <cell r="R317">
            <v>944.84000000078231</v>
          </cell>
          <cell r="S317">
            <v>275.1600000000326</v>
          </cell>
          <cell r="T317">
            <v>69.679999999993015</v>
          </cell>
          <cell r="U317">
            <v>68.599999999976717</v>
          </cell>
          <cell r="V317">
            <v>52.120000000053551</v>
          </cell>
          <cell r="W317">
            <v>18.489999999990687</v>
          </cell>
          <cell r="X317">
            <v>25.450000000011642</v>
          </cell>
          <cell r="Y317">
            <v>20.190000000002328</v>
          </cell>
          <cell r="Z317">
            <v>73.900000000023283</v>
          </cell>
          <cell r="AA317">
            <v>0</v>
          </cell>
          <cell r="AB317">
            <v>83.679999999993015</v>
          </cell>
          <cell r="AC317">
            <v>61.630000000004657</v>
          </cell>
          <cell r="AD317">
            <v>195.94000000000233</v>
          </cell>
          <cell r="AE317">
            <v>318.24999999906868</v>
          </cell>
          <cell r="AF317">
            <v>-404.26000000000931</v>
          </cell>
          <cell r="AG317">
            <v>58.470000000030268</v>
          </cell>
          <cell r="AH317">
            <v>50.220000000030268</v>
          </cell>
          <cell r="AI317">
            <v>33.319999999948777</v>
          </cell>
          <cell r="AJ317">
            <v>6.8200000000069849</v>
          </cell>
          <cell r="AK317">
            <v>1.1199999999953434</v>
          </cell>
          <cell r="AL317">
            <v>64.239999999990687</v>
          </cell>
          <cell r="AM317">
            <v>110.92000000001281</v>
          </cell>
          <cell r="AN317">
            <v>7.6799999999930151</v>
          </cell>
          <cell r="AO317">
            <v>162.18000000005122</v>
          </cell>
          <cell r="AP317">
            <v>47.419999999983702</v>
          </cell>
          <cell r="AQ317">
            <v>180.11999999999534</v>
          </cell>
          <cell r="AR317">
            <v>1.8470000000670552</v>
          </cell>
          <cell r="AS317">
            <v>-1.2560000000084983</v>
          </cell>
          <cell r="AT317">
            <v>5.7440000000060536</v>
          </cell>
          <cell r="AU317">
            <v>6.9399999999877764</v>
          </cell>
          <cell r="AV317">
            <v>-8.4100000000034925</v>
          </cell>
          <cell r="AW317">
            <v>-17.12599999998929</v>
          </cell>
          <cell r="AX317">
            <v>-5.7740000000048894</v>
          </cell>
          <cell r="AY317">
            <v>5.5650000000023283</v>
          </cell>
          <cell r="AZ317">
            <v>8.1299999999901047</v>
          </cell>
          <cell r="BA317">
            <v>0</v>
          </cell>
          <cell r="BB317">
            <v>-0.61000000000058208</v>
          </cell>
          <cell r="BC317">
            <v>0.19999999999708962</v>
          </cell>
          <cell r="BD317">
            <v>8.4440000000031432</v>
          </cell>
          <cell r="BE317">
            <v>11.660000000149012</v>
          </cell>
          <cell r="BF317">
            <v>0</v>
          </cell>
          <cell r="BG317">
            <v>0</v>
          </cell>
          <cell r="BH317">
            <v>0</v>
          </cell>
          <cell r="BI317">
            <v>0</v>
          </cell>
          <cell r="BJ317">
            <v>-4.6799999999930151</v>
          </cell>
          <cell r="BK317">
            <v>-0.21000000000640284</v>
          </cell>
          <cell r="BL317">
            <v>-9.6600000000034925</v>
          </cell>
          <cell r="BM317">
            <v>4.0650000000023283</v>
          </cell>
          <cell r="BN317">
            <v>-7.1399999999994179</v>
          </cell>
          <cell r="BO317">
            <v>7.1399999999994179</v>
          </cell>
          <cell r="BP317">
            <v>19.950999999999112</v>
          </cell>
          <cell r="BQ317">
            <v>2.1940000000013242</v>
          </cell>
          <cell r="BR317">
            <v>-8.9765000000043074</v>
          </cell>
          <cell r="BS317">
            <v>-25.40099999999984</v>
          </cell>
          <cell r="BT317">
            <v>0</v>
          </cell>
          <cell r="BU317">
            <v>0</v>
          </cell>
          <cell r="BV317">
            <v>0</v>
          </cell>
          <cell r="BW317">
            <v>-2.819999999999709</v>
          </cell>
          <cell r="BX317">
            <v>0</v>
          </cell>
          <cell r="BY317">
            <v>7.0346999999992477</v>
          </cell>
          <cell r="BZ317">
            <v>11.301300000000083</v>
          </cell>
          <cell r="CA317">
            <v>-6.2968000000000757</v>
          </cell>
          <cell r="CB317">
            <v>-2.2736999999997352</v>
          </cell>
          <cell r="CC317">
            <v>0</v>
          </cell>
          <cell r="CD317">
            <v>9.4789999999993597</v>
          </cell>
          <cell r="CE317">
            <v>34.421300000001793</v>
          </cell>
          <cell r="CF317">
            <v>5.3389999999999418</v>
          </cell>
          <cell r="CG317">
            <v>1.2990000000008877</v>
          </cell>
          <cell r="CH317">
            <v>6.956000000000131</v>
          </cell>
          <cell r="CI317">
            <v>0</v>
          </cell>
          <cell r="CJ317">
            <v>1.331000000000131</v>
          </cell>
          <cell r="CK317">
            <v>0</v>
          </cell>
          <cell r="CL317">
            <v>13.655799999999545</v>
          </cell>
          <cell r="CM317">
            <v>2.9569999999994252</v>
          </cell>
          <cell r="CN317">
            <v>0.3375000000005457</v>
          </cell>
          <cell r="CO317">
            <v>3.4669999999996435</v>
          </cell>
          <cell r="CP317">
            <v>2.4879999999993743</v>
          </cell>
          <cell r="CQ317">
            <v>-3.4089999999996508</v>
          </cell>
          <cell r="CR317">
            <v>31.024100000038743</v>
          </cell>
          <cell r="CS317">
            <v>10.247000000000298</v>
          </cell>
          <cell r="CT317">
            <v>0</v>
          </cell>
          <cell r="CU317">
            <v>5.4549999999999272</v>
          </cell>
          <cell r="CV317">
            <v>-3.426499999999578</v>
          </cell>
          <cell r="CW317">
            <v>4.5339999999996508</v>
          </cell>
          <cell r="CX317">
            <v>-3.4570000000003347</v>
          </cell>
          <cell r="CY317">
            <v>4.6486999999997352</v>
          </cell>
          <cell r="CZ317">
            <v>8.5133999999998196</v>
          </cell>
          <cell r="DA317">
            <v>-5.356499999999869</v>
          </cell>
          <cell r="DB317">
            <v>14.426000000001295</v>
          </cell>
          <cell r="DC317">
            <v>0</v>
          </cell>
          <cell r="DD317">
            <v>-4.5599999999994907</v>
          </cell>
          <cell r="DE317">
            <v>2.1151999999856343</v>
          </cell>
          <cell r="DF317">
            <v>6.577000000001135</v>
          </cell>
          <cell r="DG317">
            <v>-14.292000000001281</v>
          </cell>
          <cell r="DH317">
            <v>25.40099999999984</v>
          </cell>
          <cell r="DI317">
            <v>-3.8389999999999418</v>
          </cell>
          <cell r="DJ317">
            <v>-13.989000000001397</v>
          </cell>
          <cell r="DK317">
            <v>0.48100000000158616</v>
          </cell>
          <cell r="DL317">
            <v>1.1669999999994616</v>
          </cell>
          <cell r="DM317">
            <v>-0.31440000000020518</v>
          </cell>
          <cell r="DN317">
            <v>4.2730000000001382</v>
          </cell>
          <cell r="DO317">
            <v>6.1985999999997148</v>
          </cell>
          <cell r="DP317">
            <v>-8.2649999999994179</v>
          </cell>
          <cell r="DQ317">
            <v>-1.282999999999447</v>
          </cell>
          <cell r="DR317">
            <v>-11.026099999988219</v>
          </cell>
          <cell r="DS317">
            <v>3.3360000000011496</v>
          </cell>
          <cell r="DT317">
            <v>0</v>
          </cell>
          <cell r="DU317">
            <v>0</v>
          </cell>
          <cell r="DV317">
            <v>-2.6610000000000582</v>
          </cell>
          <cell r="DW317">
            <v>-11.58010000000013</v>
          </cell>
          <cell r="DX317">
            <v>0</v>
          </cell>
          <cell r="DY317">
            <v>-4.1635999999998603</v>
          </cell>
          <cell r="DZ317">
            <v>3.20929999999953</v>
          </cell>
          <cell r="EA317">
            <v>2.2653000000000247</v>
          </cell>
          <cell r="EB317">
            <v>-1.4319999999988795</v>
          </cell>
          <cell r="EC317">
            <v>0</v>
          </cell>
          <cell r="ED317">
            <v>0</v>
          </cell>
        </row>
        <row r="318">
          <cell r="C318" t="str">
            <v>SP15</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row>
        <row r="319">
          <cell r="C319" t="str">
            <v>Trapped Energy - Curtailment</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-32228.68974999999</v>
          </cell>
          <cell r="AS319">
            <v>-7122.1830000000045</v>
          </cell>
          <cell r="AT319">
            <v>-4999.7870000000003</v>
          </cell>
          <cell r="AU319">
            <v>-3620.5550000000003</v>
          </cell>
          <cell r="AV319">
            <v>-963.22049999999945</v>
          </cell>
          <cell r="AW319">
            <v>-168.86637000000002</v>
          </cell>
          <cell r="AX319">
            <v>-333.11249999999995</v>
          </cell>
          <cell r="AY319">
            <v>-137.39352</v>
          </cell>
          <cell r="AZ319">
            <v>-251.00265999999999</v>
          </cell>
          <cell r="BA319">
            <v>-525.74170000000004</v>
          </cell>
          <cell r="BB319">
            <v>-2247.4145000000008</v>
          </cell>
          <cell r="BC319">
            <v>-4542.1780000000035</v>
          </cell>
          <cell r="BD319">
            <v>-7317.2350000000006</v>
          </cell>
          <cell r="BE319">
            <v>-29401.035560000018</v>
          </cell>
          <cell r="BF319">
            <v>-6405.2099999999955</v>
          </cell>
          <cell r="BG319">
            <v>-4353.4530000000013</v>
          </cell>
          <cell r="BH319">
            <v>-3329.8729999999996</v>
          </cell>
          <cell r="BI319">
            <v>-664.26830000000018</v>
          </cell>
          <cell r="BJ319">
            <v>-87.370749999999987</v>
          </cell>
          <cell r="BK319">
            <v>-290.7011</v>
          </cell>
          <cell r="BL319">
            <v>-107.81051000000001</v>
          </cell>
          <cell r="BM319">
            <v>-171.31620000000004</v>
          </cell>
          <cell r="BN319">
            <v>-514.80770000000007</v>
          </cell>
          <cell r="BO319">
            <v>-2089.4269999999997</v>
          </cell>
          <cell r="BP319">
            <v>-4142.7249999999985</v>
          </cell>
          <cell r="BQ319">
            <v>-7244.0729999999967</v>
          </cell>
          <cell r="BR319">
            <v>-29500.205389999988</v>
          </cell>
          <cell r="BS319">
            <v>-6384.5509999999958</v>
          </cell>
          <cell r="BT319">
            <v>-4492.025999999998</v>
          </cell>
          <cell r="BU319">
            <v>-3308.2350000000006</v>
          </cell>
          <cell r="BV319">
            <v>-654.71730000000025</v>
          </cell>
          <cell r="BW319">
            <v>-83.040689999999998</v>
          </cell>
          <cell r="BX319">
            <v>-290.7011</v>
          </cell>
          <cell r="BY319">
            <v>-122.18056999999999</v>
          </cell>
          <cell r="BZ319">
            <v>-164.38573</v>
          </cell>
          <cell r="CA319">
            <v>-525.74200000000019</v>
          </cell>
          <cell r="CB319">
            <v>-2104.9809999999998</v>
          </cell>
          <cell r="CC319">
            <v>-4167.1169999999984</v>
          </cell>
          <cell r="CD319">
            <v>-7202.5279999999984</v>
          </cell>
          <cell r="CE319">
            <v>-30606.470059999992</v>
          </cell>
          <cell r="CF319">
            <v>-6793.5630000000019</v>
          </cell>
          <cell r="CG319">
            <v>-4823.0349999999999</v>
          </cell>
          <cell r="CH319">
            <v>-3223.8230000000003</v>
          </cell>
          <cell r="CI319">
            <v>-769.35790000000043</v>
          </cell>
          <cell r="CJ319">
            <v>-350.53416000000004</v>
          </cell>
          <cell r="CK319">
            <v>-322.14879999999994</v>
          </cell>
          <cell r="CL319">
            <v>-92.160240000000016</v>
          </cell>
          <cell r="CM319">
            <v>-29.855959999999996</v>
          </cell>
          <cell r="CN319">
            <v>-532.39599999999973</v>
          </cell>
          <cell r="CO319">
            <v>-2220.6399999999994</v>
          </cell>
          <cell r="CP319">
            <v>-4173.2719999999972</v>
          </cell>
          <cell r="CQ319">
            <v>-7275.6840000000011</v>
          </cell>
          <cell r="CR319">
            <v>-30074.456160000002</v>
          </cell>
          <cell r="CS319">
            <v>-6897.1720000000059</v>
          </cell>
          <cell r="CT319">
            <v>-4398.9379999999983</v>
          </cell>
          <cell r="CU319">
            <v>-3107.1909999999989</v>
          </cell>
          <cell r="CV319">
            <v>-819.32790000000023</v>
          </cell>
          <cell r="CW319">
            <v>-333.72720000000004</v>
          </cell>
          <cell r="CX319">
            <v>-327.02280000000019</v>
          </cell>
          <cell r="CY319">
            <v>-69.134</v>
          </cell>
          <cell r="CZ319">
            <v>-29.855960000000003</v>
          </cell>
          <cell r="DA319">
            <v>-525.44430000000011</v>
          </cell>
          <cell r="DB319">
            <v>-2212.6419999999998</v>
          </cell>
          <cell r="DC319">
            <v>-4117.9809999999998</v>
          </cell>
          <cell r="DD319">
            <v>-7236.0199999999968</v>
          </cell>
          <cell r="DE319">
            <v>-29896.879692999995</v>
          </cell>
          <cell r="DF319">
            <v>-6834.07</v>
          </cell>
          <cell r="DG319">
            <v>-4342.0270000000019</v>
          </cell>
          <cell r="DH319">
            <v>-3123.0669999999991</v>
          </cell>
          <cell r="DI319">
            <v>-785.30529999999999</v>
          </cell>
          <cell r="DJ319">
            <v>-330.71758999999997</v>
          </cell>
          <cell r="DK319">
            <v>-326.60660000000007</v>
          </cell>
          <cell r="DL319">
            <v>-69.155843000000004</v>
          </cell>
          <cell r="DM319">
            <v>-29.855960000000003</v>
          </cell>
          <cell r="DN319">
            <v>-525.74139999999989</v>
          </cell>
          <cell r="DO319">
            <v>-2174.8469999999998</v>
          </cell>
          <cell r="DP319">
            <v>-4062.3180000000029</v>
          </cell>
          <cell r="DQ319">
            <v>-7293.1679999999978</v>
          </cell>
          <cell r="DR319">
            <v>-29665.347842999967</v>
          </cell>
          <cell r="DS319">
            <v>-6785.8400000000038</v>
          </cell>
          <cell r="DT319">
            <v>-4262.0849999999991</v>
          </cell>
          <cell r="DU319">
            <v>-3129.9400000000005</v>
          </cell>
          <cell r="DV319">
            <v>-696.18870000000015</v>
          </cell>
          <cell r="DW319">
            <v>-314.00470000000007</v>
          </cell>
          <cell r="DX319">
            <v>-329.77890000000002</v>
          </cell>
          <cell r="DY319">
            <v>-63.944586999999991</v>
          </cell>
          <cell r="DZ319">
            <v>-26.318556000000001</v>
          </cell>
          <cell r="EA319">
            <v>-520.52640000000019</v>
          </cell>
          <cell r="EB319">
            <v>-2153.018</v>
          </cell>
          <cell r="EC319">
            <v>-4047.1840000000011</v>
          </cell>
          <cell r="ED319">
            <v>-7336.5190000000002</v>
          </cell>
        </row>
        <row r="320">
          <cell r="C320" t="str">
            <v>Trapped Energy</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21.595304000000397</v>
          </cell>
          <cell r="AS320">
            <v>0</v>
          </cell>
          <cell r="AT320">
            <v>0</v>
          </cell>
          <cell r="AU320">
            <v>29.811703999999736</v>
          </cell>
          <cell r="AV320">
            <v>-8.2163999999993393</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-185.47425100000191</v>
          </cell>
          <cell r="BS320">
            <v>0</v>
          </cell>
          <cell r="BT320">
            <v>0</v>
          </cell>
          <cell r="BU320">
            <v>-96.77578000000176</v>
          </cell>
          <cell r="BV320">
            <v>-88.698471000000154</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14.561767000001055</v>
          </cell>
          <cell r="DF320">
            <v>0</v>
          </cell>
          <cell r="DG320">
            <v>0</v>
          </cell>
          <cell r="DH320">
            <v>14.561767000001055</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row>
        <row r="321">
          <cell r="F321">
            <v>564.03899999998976</v>
          </cell>
          <cell r="G321">
            <v>311.54799999995157</v>
          </cell>
          <cell r="H321">
            <v>565.98599999997532</v>
          </cell>
          <cell r="I321">
            <v>416.30300000001444</v>
          </cell>
          <cell r="J321">
            <v>166.35074999998324</v>
          </cell>
          <cell r="K321">
            <v>131.93773000006331</v>
          </cell>
          <cell r="L321">
            <v>636.77599999995437</v>
          </cell>
          <cell r="M321">
            <v>139.42000000004191</v>
          </cell>
          <cell r="N321">
            <v>157.23999999999069</v>
          </cell>
          <cell r="O321">
            <v>483.57699999993201</v>
          </cell>
          <cell r="P321">
            <v>492.90599999995902</v>
          </cell>
          <cell r="Q321">
            <v>492.59700000006706</v>
          </cell>
          <cell r="R321">
            <v>140.91749999951571</v>
          </cell>
          <cell r="S321">
            <v>450.96999999997206</v>
          </cell>
          <cell r="T321">
            <v>123.68900000001304</v>
          </cell>
          <cell r="U321">
            <v>157.41899999999441</v>
          </cell>
          <cell r="V321">
            <v>445.72100000013597</v>
          </cell>
          <cell r="W321">
            <v>100.66349999996601</v>
          </cell>
          <cell r="X321">
            <v>141.25400000001537</v>
          </cell>
          <cell r="Y321">
            <v>-68.704000000027008</v>
          </cell>
          <cell r="Z321">
            <v>163.06899999990128</v>
          </cell>
          <cell r="AA321">
            <v>36.815999999991618</v>
          </cell>
          <cell r="AB321">
            <v>190.79700000002049</v>
          </cell>
          <cell r="AC321">
            <v>128.48000000009779</v>
          </cell>
          <cell r="AD321">
            <v>-1729.2569999999832</v>
          </cell>
          <cell r="AE321">
            <v>551.23599999770522</v>
          </cell>
          <cell r="AF321">
            <v>-109.92000000004191</v>
          </cell>
          <cell r="AG321">
            <v>104.57600000000093</v>
          </cell>
          <cell r="AH321">
            <v>180.41000000014901</v>
          </cell>
          <cell r="AI321">
            <v>206.9660000000149</v>
          </cell>
          <cell r="AJ321">
            <v>103.94900000002235</v>
          </cell>
          <cell r="AK321">
            <v>160.74800000002142</v>
          </cell>
          <cell r="AL321">
            <v>-6.9579999998677522</v>
          </cell>
          <cell r="AM321">
            <v>195.83500000007916</v>
          </cell>
          <cell r="AN321">
            <v>77.46999999997206</v>
          </cell>
          <cell r="AO321">
            <v>216.62800000002608</v>
          </cell>
          <cell r="AP321">
            <v>81.253999999957159</v>
          </cell>
          <cell r="AQ321">
            <v>-659.72200000006706</v>
          </cell>
          <cell r="AR321">
            <v>-34229.901445999742</v>
          </cell>
          <cell r="AS321">
            <v>-6612.8259999999427</v>
          </cell>
          <cell r="AT321">
            <v>-5092.4159999999683</v>
          </cell>
          <cell r="AU321">
            <v>-3743.8272960000904</v>
          </cell>
          <cell r="AV321">
            <v>-1390.9738999999827</v>
          </cell>
          <cell r="AW321">
            <v>-586.06336999993073</v>
          </cell>
          <cell r="AX321">
            <v>-702.61550000001444</v>
          </cell>
          <cell r="AY321">
            <v>-207.61152000015136</v>
          </cell>
          <cell r="AZ321">
            <v>-288.69266000005882</v>
          </cell>
          <cell r="BA321">
            <v>-896.97670000011567</v>
          </cell>
          <cell r="BB321">
            <v>-2476.4904999999562</v>
          </cell>
          <cell r="BC321">
            <v>-4781.9429999998538</v>
          </cell>
          <cell r="BD321">
            <v>-7449.4649999999674</v>
          </cell>
          <cell r="BE321">
            <v>-31353.750559999608</v>
          </cell>
          <cell r="BF321">
            <v>-6412.4210000000312</v>
          </cell>
          <cell r="BG321">
            <v>-4348.5670000000391</v>
          </cell>
          <cell r="BH321">
            <v>-3423.6309999999357</v>
          </cell>
          <cell r="BI321">
            <v>-1205.0583000000333</v>
          </cell>
          <cell r="BJ321">
            <v>-490.0817499999539</v>
          </cell>
          <cell r="BK321">
            <v>-637.47810000006575</v>
          </cell>
          <cell r="BL321">
            <v>-122.03851000010036</v>
          </cell>
          <cell r="BM321">
            <v>-233.96419999992941</v>
          </cell>
          <cell r="BN321">
            <v>-707.92770000000019</v>
          </cell>
          <cell r="BO321">
            <v>-2381.3159999999916</v>
          </cell>
          <cell r="BP321">
            <v>-4902.3889999998501</v>
          </cell>
          <cell r="BQ321">
            <v>-6488.8779999999097</v>
          </cell>
          <cell r="BR321">
            <v>-31606.559141000733</v>
          </cell>
          <cell r="BS321">
            <v>-6292.1060000000289</v>
          </cell>
          <cell r="BT321">
            <v>-4595.2209999999614</v>
          </cell>
          <cell r="BU321">
            <v>-3544.8967800000682</v>
          </cell>
          <cell r="BV321">
            <v>-1458.9867709999671</v>
          </cell>
          <cell r="BW321">
            <v>-226.02769000001717</v>
          </cell>
          <cell r="BX321">
            <v>-498.84810000000289</v>
          </cell>
          <cell r="BY321">
            <v>-195.53186999994796</v>
          </cell>
          <cell r="BZ321">
            <v>-182.8744299999089</v>
          </cell>
          <cell r="CA321">
            <v>-570.1598000000231</v>
          </cell>
          <cell r="CB321">
            <v>-2400.7396999999764</v>
          </cell>
          <cell r="CC321">
            <v>-4294.6929999999702</v>
          </cell>
          <cell r="CD321">
            <v>-7346.4740000000456</v>
          </cell>
          <cell r="CE321">
            <v>-31703.424759998918</v>
          </cell>
          <cell r="CF321">
            <v>-6853.88400000002</v>
          </cell>
          <cell r="CG321">
            <v>-4887.322000000102</v>
          </cell>
          <cell r="CH321">
            <v>-3436.6250000000582</v>
          </cell>
          <cell r="CI321">
            <v>-1091.4669000000576</v>
          </cell>
          <cell r="CJ321">
            <v>-402.37016000002041</v>
          </cell>
          <cell r="CK321">
            <v>-751.0217999999295</v>
          </cell>
          <cell r="CL321">
            <v>127.77255999995396</v>
          </cell>
          <cell r="CM321">
            <v>11.489040000014938</v>
          </cell>
          <cell r="CN321">
            <v>-598.51849999988917</v>
          </cell>
          <cell r="CO321">
            <v>-2639.2970000000787</v>
          </cell>
          <cell r="CP321">
            <v>-3521.1089999999385</v>
          </cell>
          <cell r="CQ321">
            <v>-7661.0719999999856</v>
          </cell>
          <cell r="CR321">
            <v>-32090.105059999973</v>
          </cell>
          <cell r="CS321">
            <v>-6726.829000000027</v>
          </cell>
          <cell r="CT321">
            <v>-4211.7870000000112</v>
          </cell>
          <cell r="CU321">
            <v>-3328.5890000000945</v>
          </cell>
          <cell r="CV321">
            <v>-1152.5844000000507</v>
          </cell>
          <cell r="CW321">
            <v>-480.83019999999669</v>
          </cell>
          <cell r="CX321">
            <v>-1757.1178000000073</v>
          </cell>
          <cell r="CY321">
            <v>81.132699999958277</v>
          </cell>
          <cell r="CZ321">
            <v>166.78743999986909</v>
          </cell>
          <cell r="DA321">
            <v>-616.38080000004265</v>
          </cell>
          <cell r="DB321">
            <v>-2361.4680000000517</v>
          </cell>
          <cell r="DC321">
            <v>-4289.5989999999874</v>
          </cell>
          <cell r="DD321">
            <v>-7412.8400000000838</v>
          </cell>
          <cell r="DE321">
            <v>-30488.866726000793</v>
          </cell>
          <cell r="DF321">
            <v>-6806.185999999987</v>
          </cell>
          <cell r="DG321">
            <v>-4999.7370000000228</v>
          </cell>
          <cell r="DH321">
            <v>-1555.3442330000107</v>
          </cell>
          <cell r="DI321">
            <v>-1089.64029999997</v>
          </cell>
          <cell r="DJ321">
            <v>-463.0525899999775</v>
          </cell>
          <cell r="DK321">
            <v>-416.57660000008764</v>
          </cell>
          <cell r="DL321">
            <v>199.40815700020175</v>
          </cell>
          <cell r="DM321">
            <v>11.882640000141691</v>
          </cell>
          <cell r="DN321">
            <v>-544.47640000004321</v>
          </cell>
          <cell r="DO321">
            <v>-2344.3253999999142</v>
          </cell>
          <cell r="DP321">
            <v>-4895.0799999999581</v>
          </cell>
          <cell r="DQ321">
            <v>-7585.739000000176</v>
          </cell>
          <cell r="DR321">
            <v>-32334.808942999691</v>
          </cell>
          <cell r="DS321">
            <v>-6919.2380000000703</v>
          </cell>
          <cell r="DT321">
            <v>-4380.2459999999846</v>
          </cell>
          <cell r="DU321">
            <v>-3486.0640000000712</v>
          </cell>
          <cell r="DV321">
            <v>-1555.6516999999876</v>
          </cell>
          <cell r="DW321">
            <v>-580.59979999999632</v>
          </cell>
          <cell r="DX321">
            <v>-527.90789999999106</v>
          </cell>
          <cell r="DY321">
            <v>7.9378129999386147</v>
          </cell>
          <cell r="DZ321">
            <v>45.453743999940343</v>
          </cell>
          <cell r="EA321">
            <v>-673.83109999995213</v>
          </cell>
          <cell r="EB321">
            <v>-2353.8269999999902</v>
          </cell>
          <cell r="EC321">
            <v>-4248.2600000000093</v>
          </cell>
          <cell r="ED321">
            <v>-7662.5749999999534</v>
          </cell>
        </row>
        <row r="323">
          <cell r="A323" t="str">
            <v>Total Special Sales For Resale</v>
          </cell>
          <cell r="F323">
            <v>564.03899999998976</v>
          </cell>
          <cell r="G323">
            <v>311.54799999995157</v>
          </cell>
          <cell r="H323">
            <v>565.98599999991711</v>
          </cell>
          <cell r="I323">
            <v>416.30300000001444</v>
          </cell>
          <cell r="J323">
            <v>166.35074999998324</v>
          </cell>
          <cell r="K323">
            <v>131.93773000012152</v>
          </cell>
          <cell r="L323">
            <v>636.77599999995437</v>
          </cell>
          <cell r="M323">
            <v>139.42000000004191</v>
          </cell>
          <cell r="N323">
            <v>157.23999999999069</v>
          </cell>
          <cell r="O323">
            <v>483.57699999993201</v>
          </cell>
          <cell r="P323">
            <v>492.90599999995902</v>
          </cell>
          <cell r="Q323">
            <v>492.59700000006706</v>
          </cell>
          <cell r="R323">
            <v>140.91749999858439</v>
          </cell>
          <cell r="S323">
            <v>450.96999999997206</v>
          </cell>
          <cell r="T323">
            <v>123.68900000001304</v>
          </cell>
          <cell r="U323">
            <v>157.41899999999441</v>
          </cell>
          <cell r="V323">
            <v>445.72100000013597</v>
          </cell>
          <cell r="W323">
            <v>100.66349999996601</v>
          </cell>
          <cell r="X323">
            <v>141.25400000001537</v>
          </cell>
          <cell r="Y323">
            <v>-68.703999999910593</v>
          </cell>
          <cell r="Z323">
            <v>163.06899999990128</v>
          </cell>
          <cell r="AA323">
            <v>36.815999999991618</v>
          </cell>
          <cell r="AB323">
            <v>190.79700000002049</v>
          </cell>
          <cell r="AC323">
            <v>128.48000000009779</v>
          </cell>
          <cell r="AD323">
            <v>-1729.2569999999832</v>
          </cell>
          <cell r="AE323">
            <v>551.23600000143051</v>
          </cell>
          <cell r="AF323">
            <v>-109.92000000015832</v>
          </cell>
          <cell r="AG323">
            <v>104.57600000000093</v>
          </cell>
          <cell r="AH323">
            <v>180.41000000014901</v>
          </cell>
          <cell r="AI323">
            <v>206.9660000000149</v>
          </cell>
          <cell r="AJ323">
            <v>103.94900000002235</v>
          </cell>
          <cell r="AK323">
            <v>160.74800000002142</v>
          </cell>
          <cell r="AL323">
            <v>-6.9579999998677522</v>
          </cell>
          <cell r="AM323">
            <v>195.83500000007916</v>
          </cell>
          <cell r="AN323">
            <v>77.46999999997206</v>
          </cell>
          <cell r="AO323">
            <v>216.62800000002608</v>
          </cell>
          <cell r="AP323">
            <v>81.253999999957159</v>
          </cell>
          <cell r="AQ323">
            <v>-659.72200000006706</v>
          </cell>
          <cell r="AR323">
            <v>-34229.901445999742</v>
          </cell>
          <cell r="AS323">
            <v>-6612.8260000000009</v>
          </cell>
          <cell r="AT323">
            <v>-5092.4159999999683</v>
          </cell>
          <cell r="AU323">
            <v>-3743.8272960000904</v>
          </cell>
          <cell r="AV323">
            <v>-1390.9738999999827</v>
          </cell>
          <cell r="AW323">
            <v>-586.06336999993073</v>
          </cell>
          <cell r="AX323">
            <v>-702.61550000001444</v>
          </cell>
          <cell r="AY323">
            <v>-207.61152000015136</v>
          </cell>
          <cell r="AZ323">
            <v>-288.69266000005882</v>
          </cell>
          <cell r="BA323">
            <v>-896.97670000011567</v>
          </cell>
          <cell r="BB323">
            <v>-2476.4904999999562</v>
          </cell>
          <cell r="BC323">
            <v>-4781.9429999998538</v>
          </cell>
          <cell r="BD323">
            <v>-7449.4649999999674</v>
          </cell>
          <cell r="BE323">
            <v>-31353.750559998676</v>
          </cell>
          <cell r="BF323">
            <v>-6412.420999999973</v>
          </cell>
          <cell r="BG323">
            <v>-4348.5670000000391</v>
          </cell>
          <cell r="BH323">
            <v>-3423.6309999999357</v>
          </cell>
          <cell r="BI323">
            <v>-1205.0583000000333</v>
          </cell>
          <cell r="BJ323">
            <v>-490.08175000001211</v>
          </cell>
          <cell r="BK323">
            <v>-637.47810000006575</v>
          </cell>
          <cell r="BL323">
            <v>-122.03851000010036</v>
          </cell>
          <cell r="BM323">
            <v>-233.96419999992941</v>
          </cell>
          <cell r="BN323">
            <v>-707.92770000000019</v>
          </cell>
          <cell r="BO323">
            <v>-2381.3159999999916</v>
          </cell>
          <cell r="BP323">
            <v>-4902.3889999998501</v>
          </cell>
          <cell r="BQ323">
            <v>-6488.8779999997932</v>
          </cell>
          <cell r="BR323">
            <v>-31606.559141001664</v>
          </cell>
          <cell r="BS323">
            <v>-6292.1060000000289</v>
          </cell>
          <cell r="BT323">
            <v>-4595.2209999999614</v>
          </cell>
          <cell r="BU323">
            <v>-3544.8967800000682</v>
          </cell>
          <cell r="BV323">
            <v>-1458.9867709999671</v>
          </cell>
          <cell r="BW323">
            <v>-226.02769000001717</v>
          </cell>
          <cell r="BX323">
            <v>-498.84810000000289</v>
          </cell>
          <cell r="BY323">
            <v>-195.53186999994796</v>
          </cell>
          <cell r="BZ323">
            <v>-182.87442999996711</v>
          </cell>
          <cell r="CA323">
            <v>-570.1598000000231</v>
          </cell>
          <cell r="CB323">
            <v>-2400.7396999999764</v>
          </cell>
          <cell r="CC323">
            <v>-4294.6929999999702</v>
          </cell>
          <cell r="CD323">
            <v>-7346.4740000000456</v>
          </cell>
          <cell r="CE323">
            <v>-31703.424759998918</v>
          </cell>
          <cell r="CF323">
            <v>-6853.88400000002</v>
          </cell>
          <cell r="CG323">
            <v>-4887.322000000102</v>
          </cell>
          <cell r="CH323">
            <v>-3436.6250000000582</v>
          </cell>
          <cell r="CI323">
            <v>-1091.4669000000576</v>
          </cell>
          <cell r="CJ323">
            <v>-402.37016000002041</v>
          </cell>
          <cell r="CK323">
            <v>-751.0217999999295</v>
          </cell>
          <cell r="CL323">
            <v>127.77255999995396</v>
          </cell>
          <cell r="CM323">
            <v>11.489040000014938</v>
          </cell>
          <cell r="CN323">
            <v>-598.51849999988917</v>
          </cell>
          <cell r="CO323">
            <v>-2639.2970000000787</v>
          </cell>
          <cell r="CP323">
            <v>-3521.1089999999385</v>
          </cell>
          <cell r="CQ323">
            <v>-7661.0719999999856</v>
          </cell>
          <cell r="CR323">
            <v>-32090.105060000904</v>
          </cell>
          <cell r="CS323">
            <v>-6726.829000000027</v>
          </cell>
          <cell r="CT323">
            <v>-4211.7870000000112</v>
          </cell>
          <cell r="CU323">
            <v>-3328.5890000000945</v>
          </cell>
          <cell r="CV323">
            <v>-1152.5844000000507</v>
          </cell>
          <cell r="CW323">
            <v>-480.83019999999669</v>
          </cell>
          <cell r="CX323">
            <v>-1757.1178000000073</v>
          </cell>
          <cell r="CY323">
            <v>81.132699999958277</v>
          </cell>
          <cell r="CZ323">
            <v>166.78743999986909</v>
          </cell>
          <cell r="DA323">
            <v>-616.38080000004265</v>
          </cell>
          <cell r="DB323">
            <v>-2361.4680000000517</v>
          </cell>
          <cell r="DC323">
            <v>-4289.5989999999874</v>
          </cell>
          <cell r="DD323">
            <v>-7412.8400000000838</v>
          </cell>
          <cell r="DE323">
            <v>-30488.866725999862</v>
          </cell>
          <cell r="DF323">
            <v>-6806.185999999987</v>
          </cell>
          <cell r="DG323">
            <v>-4999.7370000000228</v>
          </cell>
          <cell r="DH323">
            <v>-1555.3442330000107</v>
          </cell>
          <cell r="DI323">
            <v>-1089.64029999997</v>
          </cell>
          <cell r="DJ323">
            <v>-463.0525899999775</v>
          </cell>
          <cell r="DK323">
            <v>-416.57660000008764</v>
          </cell>
          <cell r="DL323">
            <v>199.40815700020175</v>
          </cell>
          <cell r="DM323">
            <v>11.882640000141691</v>
          </cell>
          <cell r="DN323">
            <v>-544.47640000004321</v>
          </cell>
          <cell r="DO323">
            <v>-2344.3253999999142</v>
          </cell>
          <cell r="DP323">
            <v>-4895.0799999999581</v>
          </cell>
          <cell r="DQ323">
            <v>-7585.739000000176</v>
          </cell>
          <cell r="DR323">
            <v>-32334.808942999691</v>
          </cell>
          <cell r="DS323">
            <v>-6919.2380000000703</v>
          </cell>
          <cell r="DT323">
            <v>-4380.2459999999846</v>
          </cell>
          <cell r="DU323">
            <v>-3486.0640000000712</v>
          </cell>
          <cell r="DV323">
            <v>-1555.6516999999876</v>
          </cell>
          <cell r="DW323">
            <v>-580.59979999999632</v>
          </cell>
          <cell r="DX323">
            <v>-527.90789999999106</v>
          </cell>
          <cell r="DY323">
            <v>7.9378129999386147</v>
          </cell>
          <cell r="DZ323">
            <v>45.453743999940343</v>
          </cell>
          <cell r="EA323">
            <v>-673.83109999995213</v>
          </cell>
          <cell r="EB323">
            <v>-2353.8269999999902</v>
          </cell>
          <cell r="EC323">
            <v>-4248.2600000000093</v>
          </cell>
          <cell r="ED323">
            <v>-7662.5749999999534</v>
          </cell>
        </row>
        <row r="324">
          <cell r="F324" t="str">
            <v>=</v>
          </cell>
          <cell r="G324" t="str">
            <v>=</v>
          </cell>
          <cell r="H324" t="str">
            <v>=</v>
          </cell>
          <cell r="I324" t="str">
            <v>=</v>
          </cell>
          <cell r="J324" t="str">
            <v>=</v>
          </cell>
          <cell r="K324" t="str">
            <v>=</v>
          </cell>
          <cell r="L324" t="str">
            <v>=</v>
          </cell>
          <cell r="M324" t="str">
            <v>=</v>
          </cell>
          <cell r="N324" t="str">
            <v>=</v>
          </cell>
          <cell r="O324" t="str">
            <v>=</v>
          </cell>
          <cell r="P324" t="str">
            <v>=</v>
          </cell>
          <cell r="Q324" t="str">
            <v>=</v>
          </cell>
          <cell r="R324" t="str">
            <v>=</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t="str">
            <v>=</v>
          </cell>
          <cell r="AF324" t="str">
            <v>=</v>
          </cell>
          <cell r="AG324" t="str">
            <v>=</v>
          </cell>
          <cell r="AH324" t="str">
            <v>=</v>
          </cell>
          <cell r="AI324" t="str">
            <v>=</v>
          </cell>
          <cell r="AJ324" t="str">
            <v>=</v>
          </cell>
          <cell r="AK324" t="str">
            <v>=</v>
          </cell>
          <cell r="AL324" t="str">
            <v>=</v>
          </cell>
          <cell r="AM324" t="str">
            <v>=</v>
          </cell>
          <cell r="AN324" t="str">
            <v>=</v>
          </cell>
          <cell r="AO324" t="str">
            <v>=</v>
          </cell>
          <cell r="AP324" t="str">
            <v>=</v>
          </cell>
          <cell r="AQ324" t="str">
            <v>=</v>
          </cell>
          <cell r="AR324" t="str">
            <v>=</v>
          </cell>
          <cell r="AS324" t="str">
            <v>=</v>
          </cell>
          <cell r="AT324" t="str">
            <v>=</v>
          </cell>
          <cell r="AU324" t="str">
            <v>=</v>
          </cell>
          <cell r="AV324" t="str">
            <v>=</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t="str">
            <v>=</v>
          </cell>
          <cell r="BJ324" t="str">
            <v>=</v>
          </cell>
          <cell r="BK324" t="str">
            <v>=</v>
          </cell>
          <cell r="BL324" t="str">
            <v>=</v>
          </cell>
          <cell r="BM324" t="str">
            <v>=</v>
          </cell>
          <cell r="BN324" t="str">
            <v>=</v>
          </cell>
          <cell r="BO324" t="str">
            <v>=</v>
          </cell>
          <cell r="BP324" t="str">
            <v>=</v>
          </cell>
          <cell r="BQ324" t="str">
            <v>=</v>
          </cell>
          <cell r="BR324" t="str">
            <v>=</v>
          </cell>
          <cell r="BS324" t="str">
            <v>=</v>
          </cell>
          <cell r="BT324" t="str">
            <v>=</v>
          </cell>
          <cell r="BU324" t="str">
            <v>=</v>
          </cell>
          <cell r="BV324" t="str">
            <v>=</v>
          </cell>
          <cell r="BW324" t="str">
            <v>=</v>
          </cell>
          <cell r="BX324" t="str">
            <v>=</v>
          </cell>
          <cell r="BY324" t="str">
            <v>=</v>
          </cell>
          <cell r="BZ324" t="str">
            <v>=</v>
          </cell>
          <cell r="CA324" t="str">
            <v>=</v>
          </cell>
          <cell r="CB324" t="str">
            <v>=</v>
          </cell>
          <cell r="CC324" t="str">
            <v>=</v>
          </cell>
          <cell r="CD324" t="str">
            <v>=</v>
          </cell>
          <cell r="CE324" t="str">
            <v>=</v>
          </cell>
          <cell r="CF324" t="str">
            <v>=</v>
          </cell>
          <cell r="CG324" t="str">
            <v>=</v>
          </cell>
          <cell r="CH324" t="str">
            <v>=</v>
          </cell>
          <cell r="CI324" t="str">
            <v>=</v>
          </cell>
          <cell r="CJ324" t="str">
            <v>=</v>
          </cell>
          <cell r="CK324" t="str">
            <v>=</v>
          </cell>
          <cell r="CL324" t="str">
            <v>=</v>
          </cell>
          <cell r="CM324" t="str">
            <v>=</v>
          </cell>
          <cell r="CN324" t="str">
            <v>=</v>
          </cell>
          <cell r="CO324" t="str">
            <v>=</v>
          </cell>
          <cell r="CP324" t="str">
            <v>=</v>
          </cell>
          <cell r="CQ324" t="str">
            <v>=</v>
          </cell>
          <cell r="CR324" t="str">
            <v>=</v>
          </cell>
          <cell r="CS324" t="str">
            <v>=</v>
          </cell>
          <cell r="CT324" t="str">
            <v>=</v>
          </cell>
          <cell r="CU324" t="str">
            <v>=</v>
          </cell>
          <cell r="CV324" t="str">
            <v>=</v>
          </cell>
          <cell r="CW324" t="str">
            <v>=</v>
          </cell>
          <cell r="CX324" t="str">
            <v>=</v>
          </cell>
          <cell r="CY324" t="str">
            <v>=</v>
          </cell>
          <cell r="CZ324" t="str">
            <v>=</v>
          </cell>
          <cell r="DA324" t="str">
            <v>=</v>
          </cell>
          <cell r="DB324" t="str">
            <v>=</v>
          </cell>
          <cell r="DC324" t="str">
            <v>=</v>
          </cell>
          <cell r="DD324" t="str">
            <v>=</v>
          </cell>
          <cell r="DE324" t="str">
            <v>=</v>
          </cell>
          <cell r="DF324" t="str">
            <v>=</v>
          </cell>
          <cell r="DG324" t="str">
            <v>=</v>
          </cell>
          <cell r="DH324" t="str">
            <v>=</v>
          </cell>
          <cell r="DI324" t="str">
            <v>=</v>
          </cell>
          <cell r="DJ324" t="str">
            <v>=</v>
          </cell>
          <cell r="DK324" t="str">
            <v>=</v>
          </cell>
          <cell r="DL324" t="str">
            <v>=</v>
          </cell>
          <cell r="DM324" t="str">
            <v>=</v>
          </cell>
          <cell r="DN324" t="str">
            <v>=</v>
          </cell>
          <cell r="DO324" t="str">
            <v>=</v>
          </cell>
          <cell r="DP324" t="str">
            <v>=</v>
          </cell>
          <cell r="DQ324" t="str">
            <v>=</v>
          </cell>
          <cell r="DR324" t="str">
            <v>=</v>
          </cell>
          <cell r="DS324" t="str">
            <v>=</v>
          </cell>
          <cell r="DT324" t="str">
            <v>=</v>
          </cell>
          <cell r="DU324" t="str">
            <v>=</v>
          </cell>
          <cell r="DV324" t="str">
            <v>=</v>
          </cell>
          <cell r="DW324" t="str">
            <v>=</v>
          </cell>
          <cell r="DX324" t="str">
            <v>=</v>
          </cell>
          <cell r="DY324" t="str">
            <v>=</v>
          </cell>
          <cell r="DZ324" t="str">
            <v>=</v>
          </cell>
          <cell r="EA324" t="str">
            <v>=</v>
          </cell>
          <cell r="EB324" t="str">
            <v>=</v>
          </cell>
          <cell r="EC324" t="str">
            <v>=</v>
          </cell>
          <cell r="ED324" t="str">
            <v>=</v>
          </cell>
        </row>
        <row r="325">
          <cell r="A325" t="str">
            <v>Total Requirements</v>
          </cell>
          <cell r="F325">
            <v>564.03899999987334</v>
          </cell>
          <cell r="G325">
            <v>311.54799999948591</v>
          </cell>
          <cell r="H325">
            <v>565.98600000049919</v>
          </cell>
          <cell r="I325">
            <v>416.30300000030547</v>
          </cell>
          <cell r="J325">
            <v>166.35075000021607</v>
          </cell>
          <cell r="K325">
            <v>131.93772999942303</v>
          </cell>
          <cell r="L325">
            <v>636.77599999960512</v>
          </cell>
          <cell r="M325">
            <v>139.41999999992549</v>
          </cell>
          <cell r="N325">
            <v>157.24000000022352</v>
          </cell>
          <cell r="O325">
            <v>483.57699999958277</v>
          </cell>
          <cell r="P325">
            <v>492.90600000042468</v>
          </cell>
          <cell r="Q325">
            <v>492.59699999913573</v>
          </cell>
          <cell r="R325">
            <v>140.91749998927116</v>
          </cell>
          <cell r="S325">
            <v>450.96999999973923</v>
          </cell>
          <cell r="T325">
            <v>123.68900000024587</v>
          </cell>
          <cell r="U325">
            <v>157.41899999976158</v>
          </cell>
          <cell r="V325">
            <v>445.72099999990314</v>
          </cell>
          <cell r="W325">
            <v>100.66349999979138</v>
          </cell>
          <cell r="X325">
            <v>141.25399999972433</v>
          </cell>
          <cell r="Y325">
            <v>-68.703999999910593</v>
          </cell>
          <cell r="Z325">
            <v>163.06899999920279</v>
          </cell>
          <cell r="AA325">
            <v>36.815999999642372</v>
          </cell>
          <cell r="AB325">
            <v>190.79700000025332</v>
          </cell>
          <cell r="AC325">
            <v>128.47999999951571</v>
          </cell>
          <cell r="AD325">
            <v>-1729.2570000002161</v>
          </cell>
          <cell r="AE325">
            <v>551.23600000143051</v>
          </cell>
          <cell r="AF325">
            <v>-109.91999999992549</v>
          </cell>
          <cell r="AG325">
            <v>104.57600000035018</v>
          </cell>
          <cell r="AH325">
            <v>180.41000000014901</v>
          </cell>
          <cell r="AI325">
            <v>206.9660000000149</v>
          </cell>
          <cell r="AJ325">
            <v>103.94900000002235</v>
          </cell>
          <cell r="AK325">
            <v>160.74799999967217</v>
          </cell>
          <cell r="AL325">
            <v>-6.9579999996349216</v>
          </cell>
          <cell r="AM325">
            <v>195.83499999996275</v>
          </cell>
          <cell r="AN325">
            <v>77.46999999973923</v>
          </cell>
          <cell r="AO325">
            <v>216.62800000049174</v>
          </cell>
          <cell r="AP325">
            <v>81.253999999724329</v>
          </cell>
          <cell r="AQ325">
            <v>-659.72200000006706</v>
          </cell>
          <cell r="AR325">
            <v>-34229.901446007192</v>
          </cell>
          <cell r="AS325">
            <v>-6612.8259999994189</v>
          </cell>
          <cell r="AT325">
            <v>-5092.4160000002012</v>
          </cell>
          <cell r="AU325">
            <v>-3743.827295999974</v>
          </cell>
          <cell r="AV325">
            <v>-1390.9738999996334</v>
          </cell>
          <cell r="AW325">
            <v>-586.06336999963969</v>
          </cell>
          <cell r="AX325">
            <v>-702.61550000030547</v>
          </cell>
          <cell r="AY325">
            <v>-207.61151999980211</v>
          </cell>
          <cell r="AZ325">
            <v>-288.69266000017524</v>
          </cell>
          <cell r="BA325">
            <v>-896.97670000046492</v>
          </cell>
          <cell r="BB325">
            <v>-2476.4905000003055</v>
          </cell>
          <cell r="BC325">
            <v>-4781.9429999990389</v>
          </cell>
          <cell r="BD325">
            <v>-7449.464999999851</v>
          </cell>
          <cell r="BE325">
            <v>-31353.750560000539</v>
          </cell>
          <cell r="BF325">
            <v>-6412.4210000000894</v>
          </cell>
          <cell r="BG325">
            <v>-4348.5670000007376</v>
          </cell>
          <cell r="BH325">
            <v>-3423.6310000000522</v>
          </cell>
          <cell r="BI325">
            <v>-1205.0582999996841</v>
          </cell>
          <cell r="BJ325">
            <v>-490.08174999989569</v>
          </cell>
          <cell r="BK325">
            <v>-637.47809999994934</v>
          </cell>
          <cell r="BL325">
            <v>-122.03850999940187</v>
          </cell>
          <cell r="BM325">
            <v>-233.96420000027865</v>
          </cell>
          <cell r="BN325">
            <v>-707.92769999988377</v>
          </cell>
          <cell r="BO325">
            <v>-2381.3159999996424</v>
          </cell>
          <cell r="BP325">
            <v>-4902.3889999995008</v>
          </cell>
          <cell r="BQ325">
            <v>-6488.8779999995604</v>
          </cell>
          <cell r="BR325">
            <v>-31606.559141002595</v>
          </cell>
          <cell r="BS325">
            <v>-6292.1060000006109</v>
          </cell>
          <cell r="BT325">
            <v>-4595.2209999999031</v>
          </cell>
          <cell r="BU325">
            <v>-3544.8967800000682</v>
          </cell>
          <cell r="BV325">
            <v>-1458.9867709996179</v>
          </cell>
          <cell r="BW325">
            <v>-226.02768999990076</v>
          </cell>
          <cell r="BX325">
            <v>-498.84809999912977</v>
          </cell>
          <cell r="BY325">
            <v>-195.53187000006437</v>
          </cell>
          <cell r="BZ325">
            <v>-182.87442999985069</v>
          </cell>
          <cell r="CA325">
            <v>-570.15980000048876</v>
          </cell>
          <cell r="CB325">
            <v>-2400.7397000007331</v>
          </cell>
          <cell r="CC325">
            <v>-4294.6929999999702</v>
          </cell>
          <cell r="CD325">
            <v>-7346.4740000003949</v>
          </cell>
          <cell r="CE325">
            <v>-31703.424759991467</v>
          </cell>
          <cell r="CF325">
            <v>-6853.8839999996126</v>
          </cell>
          <cell r="CG325">
            <v>-4887.3220000006258</v>
          </cell>
          <cell r="CH325">
            <v>-3436.625</v>
          </cell>
          <cell r="CI325">
            <v>-1091.4669000003487</v>
          </cell>
          <cell r="CJ325">
            <v>-402.37016000039876</v>
          </cell>
          <cell r="CK325">
            <v>-751.02179999928921</v>
          </cell>
          <cell r="CL325">
            <v>127.77256000041962</v>
          </cell>
          <cell r="CM325">
            <v>11.489040000364184</v>
          </cell>
          <cell r="CN325">
            <v>-598.5184999993071</v>
          </cell>
          <cell r="CO325">
            <v>-2639.2970000002533</v>
          </cell>
          <cell r="CP325">
            <v>-3521.10899999924</v>
          </cell>
          <cell r="CQ325">
            <v>-7661.0719999996945</v>
          </cell>
          <cell r="CR325">
            <v>-32090.105059988797</v>
          </cell>
          <cell r="CS325">
            <v>-6726.8289999999106</v>
          </cell>
          <cell r="CT325">
            <v>-4211.7869999995455</v>
          </cell>
          <cell r="CU325">
            <v>-3328.5889999996871</v>
          </cell>
          <cell r="CV325">
            <v>-1152.5844000000507</v>
          </cell>
          <cell r="CW325">
            <v>-480.83020000066608</v>
          </cell>
          <cell r="CX325">
            <v>-1757.1178000001237</v>
          </cell>
          <cell r="CY325">
            <v>81.132699999958277</v>
          </cell>
          <cell r="CZ325">
            <v>166.78744000010192</v>
          </cell>
          <cell r="DA325">
            <v>-616.38079999946058</v>
          </cell>
          <cell r="DB325">
            <v>-2361.4680000003427</v>
          </cell>
          <cell r="DC325">
            <v>-4289.5989999994636</v>
          </cell>
          <cell r="DD325">
            <v>-7412.839999999851</v>
          </cell>
          <cell r="DE325">
            <v>-30488.866726011038</v>
          </cell>
          <cell r="DF325">
            <v>-6806.1859999997541</v>
          </cell>
          <cell r="DG325">
            <v>-4999.7370000006631</v>
          </cell>
          <cell r="DH325">
            <v>-1555.3442329997197</v>
          </cell>
          <cell r="DI325">
            <v>-1089.6403000000864</v>
          </cell>
          <cell r="DJ325">
            <v>-463.05258999951184</v>
          </cell>
          <cell r="DK325">
            <v>-416.57660000026226</v>
          </cell>
          <cell r="DL325">
            <v>199.40815700031817</v>
          </cell>
          <cell r="DM325">
            <v>11.88264000043273</v>
          </cell>
          <cell r="DN325">
            <v>-544.47640000004321</v>
          </cell>
          <cell r="DO325">
            <v>-2344.3254000004381</v>
          </cell>
          <cell r="DP325">
            <v>-4895.0800000000745</v>
          </cell>
          <cell r="DQ325">
            <v>-7585.7390000000596</v>
          </cell>
          <cell r="DR325">
            <v>-32334.808942995965</v>
          </cell>
          <cell r="DS325">
            <v>-6919.2379999998957</v>
          </cell>
          <cell r="DT325">
            <v>-4380.2460000002757</v>
          </cell>
          <cell r="DU325">
            <v>-3486.0640000002459</v>
          </cell>
          <cell r="DV325">
            <v>-1555.6516999993473</v>
          </cell>
          <cell r="DW325">
            <v>-580.59979999996722</v>
          </cell>
          <cell r="DX325">
            <v>-527.90789999999106</v>
          </cell>
          <cell r="DY325">
            <v>7.9378129998221993</v>
          </cell>
          <cell r="DZ325">
            <v>45.453743999823928</v>
          </cell>
          <cell r="EA325">
            <v>-673.83110000006855</v>
          </cell>
          <cell r="EB325">
            <v>-2353.8269999995828</v>
          </cell>
          <cell r="EC325">
            <v>-4248.2599999997765</v>
          </cell>
          <cell r="ED325">
            <v>-7662.5750000001863</v>
          </cell>
        </row>
        <row r="326">
          <cell r="F326" t="str">
            <v>=</v>
          </cell>
          <cell r="G326" t="str">
            <v>=</v>
          </cell>
          <cell r="H326" t="str">
            <v>=</v>
          </cell>
          <cell r="I326" t="str">
            <v>=</v>
          </cell>
          <cell r="J326" t="str">
            <v>=</v>
          </cell>
          <cell r="K326" t="str">
            <v>=</v>
          </cell>
          <cell r="L326" t="str">
            <v>=</v>
          </cell>
          <cell r="M326" t="str">
            <v>=</v>
          </cell>
          <cell r="N326" t="str">
            <v>=</v>
          </cell>
          <cell r="O326" t="str">
            <v>=</v>
          </cell>
          <cell r="P326" t="str">
            <v>=</v>
          </cell>
          <cell r="Q326" t="str">
            <v>=</v>
          </cell>
          <cell r="R326" t="str">
            <v>=</v>
          </cell>
          <cell r="S326" t="str">
            <v>=</v>
          </cell>
          <cell r="T326" t="str">
            <v>=</v>
          </cell>
          <cell r="U326" t="str">
            <v>=</v>
          </cell>
          <cell r="V326" t="str">
            <v>=</v>
          </cell>
          <cell r="W326" t="str">
            <v>=</v>
          </cell>
          <cell r="X326" t="str">
            <v>=</v>
          </cell>
          <cell r="Y326" t="str">
            <v>=</v>
          </cell>
          <cell r="Z326" t="str">
            <v>=</v>
          </cell>
          <cell r="AA326" t="str">
            <v>=</v>
          </cell>
          <cell r="AB326" t="str">
            <v>=</v>
          </cell>
          <cell r="AC326" t="str">
            <v>=</v>
          </cell>
          <cell r="AD326" t="str">
            <v>=</v>
          </cell>
          <cell r="AE326" t="str">
            <v>=</v>
          </cell>
          <cell r="AF326" t="str">
            <v>=</v>
          </cell>
          <cell r="AG326" t="str">
            <v>=</v>
          </cell>
          <cell r="AH326" t="str">
            <v>=</v>
          </cell>
          <cell r="AI326" t="str">
            <v>=</v>
          </cell>
          <cell r="AJ326" t="str">
            <v>=</v>
          </cell>
          <cell r="AK326" t="str">
            <v>=</v>
          </cell>
          <cell r="AL326" t="str">
            <v>=</v>
          </cell>
          <cell r="AM326" t="str">
            <v>=</v>
          </cell>
          <cell r="AN326" t="str">
            <v>=</v>
          </cell>
          <cell r="AO326" t="str">
            <v>=</v>
          </cell>
          <cell r="AP326" t="str">
            <v>=</v>
          </cell>
          <cell r="AQ326" t="str">
            <v>=</v>
          </cell>
          <cell r="AR326" t="str">
            <v>=</v>
          </cell>
          <cell r="AS326" t="str">
            <v>=</v>
          </cell>
          <cell r="AT326" t="str">
            <v>=</v>
          </cell>
          <cell r="AU326" t="str">
            <v>=</v>
          </cell>
          <cell r="AV326" t="str">
            <v>=</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t="str">
            <v>=</v>
          </cell>
          <cell r="BJ326" t="str">
            <v>=</v>
          </cell>
          <cell r="BK326" t="str">
            <v>=</v>
          </cell>
          <cell r="BL326" t="str">
            <v>=</v>
          </cell>
          <cell r="BM326" t="str">
            <v>=</v>
          </cell>
          <cell r="BN326" t="str">
            <v>=</v>
          </cell>
          <cell r="BO326" t="str">
            <v>=</v>
          </cell>
          <cell r="BP326" t="str">
            <v>=</v>
          </cell>
          <cell r="BQ326" t="str">
            <v>=</v>
          </cell>
          <cell r="BR326" t="str">
            <v>=</v>
          </cell>
          <cell r="BS326" t="str">
            <v>=</v>
          </cell>
          <cell r="BT326" t="str">
            <v>=</v>
          </cell>
          <cell r="BU326" t="str">
            <v>=</v>
          </cell>
          <cell r="BV326" t="str">
            <v>=</v>
          </cell>
          <cell r="BW326" t="str">
            <v>=</v>
          </cell>
          <cell r="BX326" t="str">
            <v>=</v>
          </cell>
          <cell r="BY326" t="str">
            <v>=</v>
          </cell>
          <cell r="BZ326" t="str">
            <v>=</v>
          </cell>
          <cell r="CA326" t="str">
            <v>=</v>
          </cell>
          <cell r="CB326" t="str">
            <v>=</v>
          </cell>
          <cell r="CC326" t="str">
            <v>=</v>
          </cell>
          <cell r="CD326" t="str">
            <v>=</v>
          </cell>
          <cell r="CE326" t="str">
            <v>=</v>
          </cell>
          <cell r="CF326" t="str">
            <v>=</v>
          </cell>
          <cell r="CG326" t="str">
            <v>=</v>
          </cell>
          <cell r="CH326" t="str">
            <v>=</v>
          </cell>
          <cell r="CI326" t="str">
            <v>=</v>
          </cell>
          <cell r="CJ326" t="str">
            <v>=</v>
          </cell>
          <cell r="CK326" t="str">
            <v>=</v>
          </cell>
          <cell r="CL326" t="str">
            <v>=</v>
          </cell>
          <cell r="CM326" t="str">
            <v>=</v>
          </cell>
          <cell r="CN326" t="str">
            <v>=</v>
          </cell>
          <cell r="CO326" t="str">
            <v>=</v>
          </cell>
          <cell r="CP326" t="str">
            <v>=</v>
          </cell>
          <cell r="CQ326" t="str">
            <v>=</v>
          </cell>
          <cell r="CR326" t="str">
            <v>=</v>
          </cell>
          <cell r="CS326" t="str">
            <v>=</v>
          </cell>
          <cell r="CT326" t="str">
            <v>=</v>
          </cell>
          <cell r="CU326" t="str">
            <v>=</v>
          </cell>
          <cell r="CV326" t="str">
            <v>=</v>
          </cell>
          <cell r="CW326" t="str">
            <v>=</v>
          </cell>
          <cell r="CX326" t="str">
            <v>=</v>
          </cell>
          <cell r="CY326" t="str">
            <v>=</v>
          </cell>
          <cell r="CZ326" t="str">
            <v>=</v>
          </cell>
          <cell r="DA326" t="str">
            <v>=</v>
          </cell>
          <cell r="DB326" t="str">
            <v>=</v>
          </cell>
          <cell r="DC326" t="str">
            <v>=</v>
          </cell>
          <cell r="DD326" t="str">
            <v>=</v>
          </cell>
          <cell r="DE326" t="str">
            <v>=</v>
          </cell>
          <cell r="DF326" t="str">
            <v>=</v>
          </cell>
          <cell r="DG326" t="str">
            <v>=</v>
          </cell>
          <cell r="DH326" t="str">
            <v>=</v>
          </cell>
          <cell r="DI326" t="str">
            <v>=</v>
          </cell>
          <cell r="DJ326" t="str">
            <v>=</v>
          </cell>
          <cell r="DK326" t="str">
            <v>=</v>
          </cell>
          <cell r="DL326" t="str">
            <v>=</v>
          </cell>
          <cell r="DM326" t="str">
            <v>=</v>
          </cell>
          <cell r="DN326" t="str">
            <v>=</v>
          </cell>
          <cell r="DO326" t="str">
            <v>=</v>
          </cell>
          <cell r="DP326" t="str">
            <v>=</v>
          </cell>
          <cell r="DQ326" t="str">
            <v>=</v>
          </cell>
          <cell r="DR326" t="str">
            <v>=</v>
          </cell>
          <cell r="DS326" t="str">
            <v>=</v>
          </cell>
          <cell r="DT326" t="str">
            <v>=</v>
          </cell>
          <cell r="DU326" t="str">
            <v>=</v>
          </cell>
          <cell r="DV326" t="str">
            <v>=</v>
          </cell>
          <cell r="DW326" t="str">
            <v>=</v>
          </cell>
          <cell r="DX326" t="str">
            <v>=</v>
          </cell>
          <cell r="DY326" t="str">
            <v>=</v>
          </cell>
          <cell r="DZ326" t="str">
            <v>=</v>
          </cell>
          <cell r="EA326" t="str">
            <v>=</v>
          </cell>
          <cell r="EB326" t="str">
            <v>=</v>
          </cell>
          <cell r="EC326" t="str">
            <v>=</v>
          </cell>
          <cell r="ED326" t="str">
            <v>=</v>
          </cell>
        </row>
        <row r="328">
          <cell r="A328" t="str">
            <v>Purchased Power &amp; Net Interchange</v>
          </cell>
        </row>
        <row r="330">
          <cell r="C330" t="str">
            <v>APS Supplemental</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row>
        <row r="331">
          <cell r="C331" t="str">
            <v xml:space="preserve">Combine Hills Wind </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row>
        <row r="332">
          <cell r="C332" t="str">
            <v>Constellation Seasonal 2013-2016</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row>
        <row r="333">
          <cell r="C333" t="str">
            <v>Deseret Purchase</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row>
        <row r="334">
          <cell r="C334" t="str">
            <v>Douglas PUD Settlement</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row>
        <row r="335">
          <cell r="C335" t="str">
            <v>Georgia-Pacific Camas</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row>
        <row r="336">
          <cell r="C336" t="str">
            <v>Gemstate</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row>
        <row r="337">
          <cell r="C337" t="str">
            <v>Hermiston Purchase</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row>
        <row r="338">
          <cell r="C338" t="str">
            <v>Hurricane Purchase</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row>
        <row r="339">
          <cell r="C339" t="str">
            <v>IPP Purchase</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row>
        <row r="340">
          <cell r="C340" t="str">
            <v>MagCorp Reserves</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row>
        <row r="341">
          <cell r="C341" t="str">
            <v>Nucor</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row>
        <row r="342">
          <cell r="C342" t="str">
            <v>Old Mill Solar</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row>
        <row r="343">
          <cell r="C343" t="str">
            <v>P4 Production</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row>
        <row r="344">
          <cell r="C344" t="str">
            <v>Pavant III Solar</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row>
        <row r="345">
          <cell r="C345" t="str">
            <v>PGE Cove</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row>
        <row r="346">
          <cell r="C346" t="str">
            <v>Rock River Wind</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row>
        <row r="347">
          <cell r="C347" t="str">
            <v>Small Purchases east</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row>
        <row r="348">
          <cell r="C348" t="str">
            <v>Small Purchases west</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row>
        <row r="349">
          <cell r="C349" t="str">
            <v>Three Buttes Wind</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row>
        <row r="350">
          <cell r="C350" t="str">
            <v xml:space="preserve">Top of the World Wind </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row>
        <row r="351">
          <cell r="C351" t="str">
            <v>Tri-State Purchase</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row>
        <row r="352">
          <cell r="C352" t="str">
            <v>UAMPS</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row>
        <row r="353">
          <cell r="C353" t="str">
            <v>UMPA</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row>
        <row r="354">
          <cell r="C354" t="str">
            <v>Wolverine Creek Wind</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row>
        <row r="359">
          <cell r="C359" t="str">
            <v>QF - Sch37 - UT - Solar T</v>
          </cell>
          <cell r="F359">
            <v>1316.787</v>
          </cell>
          <cell r="G359">
            <v>1473.64</v>
          </cell>
          <cell r="H359">
            <v>2295.116</v>
          </cell>
          <cell r="I359">
            <v>2650.89</v>
          </cell>
          <cell r="J359">
            <v>3068.5970000000002</v>
          </cell>
          <cell r="K359">
            <v>3260.07</v>
          </cell>
          <cell r="L359">
            <v>2950.7660000000001</v>
          </cell>
          <cell r="M359">
            <v>2955.5709999999999</v>
          </cell>
          <cell r="N359">
            <v>2605.3200000000002</v>
          </cell>
          <cell r="O359">
            <v>2112.2469999999998</v>
          </cell>
          <cell r="P359">
            <v>1422.6</v>
          </cell>
          <cell r="Q359">
            <v>1097.5550000000001</v>
          </cell>
          <cell r="R359">
            <v>27073.124</v>
          </cell>
          <cell r="S359">
            <v>1310.2149999999999</v>
          </cell>
          <cell r="T359">
            <v>1466.3040000000001</v>
          </cell>
          <cell r="U359">
            <v>2283.7080000000001</v>
          </cell>
          <cell r="V359">
            <v>2637.63</v>
          </cell>
          <cell r="W359">
            <v>3053.252</v>
          </cell>
          <cell r="X359">
            <v>3243.72</v>
          </cell>
          <cell r="Y359">
            <v>2936.01</v>
          </cell>
          <cell r="Z359">
            <v>2940.8150000000001</v>
          </cell>
          <cell r="AA359">
            <v>2592.3000000000002</v>
          </cell>
          <cell r="AB359">
            <v>2101.614</v>
          </cell>
          <cell r="AC359">
            <v>1415.55</v>
          </cell>
          <cell r="AD359">
            <v>1092.0060000000001</v>
          </cell>
          <cell r="AE359">
            <v>26989.835999999996</v>
          </cell>
          <cell r="AF359">
            <v>1303.6120000000001</v>
          </cell>
          <cell r="AG359">
            <v>1511.0740000000001</v>
          </cell>
          <cell r="AH359">
            <v>2272.2069999999999</v>
          </cell>
          <cell r="AI359">
            <v>2624.52</v>
          </cell>
          <cell r="AJ359">
            <v>3038</v>
          </cell>
          <cell r="AK359">
            <v>3227.55</v>
          </cell>
          <cell r="AL359">
            <v>2921.3159999999998</v>
          </cell>
          <cell r="AM359">
            <v>2926.09</v>
          </cell>
          <cell r="AN359">
            <v>2579.31</v>
          </cell>
          <cell r="AO359">
            <v>2091.136</v>
          </cell>
          <cell r="AP359">
            <v>1408.44</v>
          </cell>
          <cell r="AQ359">
            <v>1086.5809999999999</v>
          </cell>
          <cell r="AR359">
            <v>26803.155999999999</v>
          </cell>
          <cell r="AS359">
            <v>1297.133</v>
          </cell>
          <cell r="AT359">
            <v>1451.7439999999999</v>
          </cell>
          <cell r="AU359">
            <v>2260.8919999999998</v>
          </cell>
          <cell r="AV359">
            <v>2611.38</v>
          </cell>
          <cell r="AW359">
            <v>3022.8409999999999</v>
          </cell>
          <cell r="AX359">
            <v>3211.41</v>
          </cell>
          <cell r="AY359">
            <v>2906.7150000000001</v>
          </cell>
          <cell r="AZ359">
            <v>2911.4580000000001</v>
          </cell>
          <cell r="BA359">
            <v>2566.38</v>
          </cell>
          <cell r="BB359">
            <v>2080.627</v>
          </cell>
          <cell r="BC359">
            <v>1401.42</v>
          </cell>
          <cell r="BD359">
            <v>1081.1559999999999</v>
          </cell>
          <cell r="BE359">
            <v>26668.893</v>
          </cell>
          <cell r="BF359">
            <v>1290.5609999999999</v>
          </cell>
          <cell r="BG359">
            <v>1444.4359999999999</v>
          </cell>
          <cell r="BH359">
            <v>2249.5149999999999</v>
          </cell>
          <cell r="BI359">
            <v>2598.27</v>
          </cell>
          <cell r="BJ359">
            <v>3007.6819999999998</v>
          </cell>
          <cell r="BK359">
            <v>3195.36</v>
          </cell>
          <cell r="BL359">
            <v>2892.2379999999998</v>
          </cell>
          <cell r="BM359">
            <v>2896.9189999999999</v>
          </cell>
          <cell r="BN359">
            <v>2553.5700000000002</v>
          </cell>
          <cell r="BO359">
            <v>2070.2109999999998</v>
          </cell>
          <cell r="BP359">
            <v>1394.4</v>
          </cell>
          <cell r="BQ359">
            <v>1075.731</v>
          </cell>
          <cell r="BR359">
            <v>26535.45</v>
          </cell>
          <cell r="BS359">
            <v>1284.175</v>
          </cell>
          <cell r="BT359">
            <v>1437.212</v>
          </cell>
          <cell r="BU359">
            <v>2238.3240000000001</v>
          </cell>
          <cell r="BV359">
            <v>2585.2800000000002</v>
          </cell>
          <cell r="BW359">
            <v>2992.616</v>
          </cell>
          <cell r="BX359">
            <v>3179.37</v>
          </cell>
          <cell r="BY359">
            <v>2877.6990000000001</v>
          </cell>
          <cell r="BZ359">
            <v>2882.4110000000001</v>
          </cell>
          <cell r="CA359">
            <v>2540.79</v>
          </cell>
          <cell r="CB359">
            <v>2059.857</v>
          </cell>
          <cell r="CC359">
            <v>1387.41</v>
          </cell>
          <cell r="CD359">
            <v>1070.306</v>
          </cell>
          <cell r="CE359">
            <v>26453.876</v>
          </cell>
          <cell r="CF359">
            <v>1277.6959999999999</v>
          </cell>
          <cell r="CG359">
            <v>1481.03</v>
          </cell>
          <cell r="CH359">
            <v>2227.1329999999998</v>
          </cell>
          <cell r="CI359">
            <v>2572.35</v>
          </cell>
          <cell r="CJ359">
            <v>2977.674</v>
          </cell>
          <cell r="CK359">
            <v>3163.47</v>
          </cell>
          <cell r="CL359">
            <v>2863.3150000000001</v>
          </cell>
          <cell r="CM359">
            <v>2868.027</v>
          </cell>
          <cell r="CN359">
            <v>2528.13</v>
          </cell>
          <cell r="CO359">
            <v>2049.627</v>
          </cell>
          <cell r="CP359">
            <v>1380.45</v>
          </cell>
          <cell r="CQ359">
            <v>1064.9739999999999</v>
          </cell>
          <cell r="CR359">
            <v>26271.129000000001</v>
          </cell>
          <cell r="CS359">
            <v>1271.3720000000001</v>
          </cell>
          <cell r="CT359">
            <v>1422.876</v>
          </cell>
          <cell r="CU359">
            <v>2216.0659999999998</v>
          </cell>
          <cell r="CV359">
            <v>2559.48</v>
          </cell>
          <cell r="CW359">
            <v>2962.7939999999999</v>
          </cell>
          <cell r="CX359">
            <v>3147.63</v>
          </cell>
          <cell r="CY359">
            <v>2849.0239999999999</v>
          </cell>
          <cell r="CZ359">
            <v>2853.7049999999999</v>
          </cell>
          <cell r="DA359">
            <v>2515.44</v>
          </cell>
          <cell r="DB359">
            <v>2039.3969999999999</v>
          </cell>
          <cell r="DC359">
            <v>1373.61</v>
          </cell>
          <cell r="DD359">
            <v>1059.7349999999999</v>
          </cell>
          <cell r="DE359">
            <v>26139.537999999997</v>
          </cell>
          <cell r="DF359">
            <v>1265.0170000000001</v>
          </cell>
          <cell r="DG359">
            <v>1415.7639999999999</v>
          </cell>
          <cell r="DH359">
            <v>2204.9369999999999</v>
          </cell>
          <cell r="DI359">
            <v>2546.6999999999998</v>
          </cell>
          <cell r="DJ359">
            <v>2948.0070000000001</v>
          </cell>
          <cell r="DK359">
            <v>3131.88</v>
          </cell>
          <cell r="DL359">
            <v>2834.7640000000001</v>
          </cell>
          <cell r="DM359">
            <v>2839.3519999999999</v>
          </cell>
          <cell r="DN359">
            <v>2502.9299999999998</v>
          </cell>
          <cell r="DO359">
            <v>2029.105</v>
          </cell>
          <cell r="DP359">
            <v>1366.71</v>
          </cell>
          <cell r="DQ359">
            <v>1054.3720000000001</v>
          </cell>
          <cell r="DR359">
            <v>26008.988000000001</v>
          </cell>
          <cell r="DS359">
            <v>1258.662</v>
          </cell>
          <cell r="DT359">
            <v>1408.68</v>
          </cell>
          <cell r="DU359">
            <v>2193.87</v>
          </cell>
          <cell r="DV359">
            <v>2533.98</v>
          </cell>
          <cell r="DW359">
            <v>2933.2510000000002</v>
          </cell>
          <cell r="DX359">
            <v>3116.28</v>
          </cell>
          <cell r="DY359">
            <v>2820.5659999999998</v>
          </cell>
          <cell r="DZ359">
            <v>2825.2159999999999</v>
          </cell>
          <cell r="EA359">
            <v>2490.39</v>
          </cell>
          <cell r="EB359">
            <v>2019.03</v>
          </cell>
          <cell r="EC359">
            <v>1359.93</v>
          </cell>
          <cell r="ED359">
            <v>1049.133</v>
          </cell>
        </row>
        <row r="360">
          <cell r="C360" t="str">
            <v>Curtailment</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row>
        <row r="361">
          <cell r="C361" t="str">
            <v>Net Generation</v>
          </cell>
          <cell r="F361">
            <v>1316.787</v>
          </cell>
          <cell r="G361">
            <v>1473.64</v>
          </cell>
          <cell r="H361">
            <v>2295.116</v>
          </cell>
          <cell r="I361">
            <v>2650.89</v>
          </cell>
          <cell r="J361">
            <v>3068.5970000000002</v>
          </cell>
          <cell r="K361">
            <v>3260.07</v>
          </cell>
          <cell r="L361">
            <v>2950.7660000000001</v>
          </cell>
          <cell r="M361">
            <v>2955.5709999999999</v>
          </cell>
          <cell r="N361">
            <v>2605.3200000000002</v>
          </cell>
          <cell r="O361">
            <v>2112.2469999999998</v>
          </cell>
          <cell r="P361">
            <v>1422.6</v>
          </cell>
          <cell r="Q361">
            <v>1097.5550000000001</v>
          </cell>
          <cell r="R361">
            <v>27073.124</v>
          </cell>
          <cell r="S361">
            <v>1310.2149999999999</v>
          </cell>
          <cell r="T361">
            <v>1466.3040000000001</v>
          </cell>
          <cell r="U361">
            <v>2283.7080000000001</v>
          </cell>
          <cell r="V361">
            <v>2637.63</v>
          </cell>
          <cell r="W361">
            <v>3053.252</v>
          </cell>
          <cell r="X361">
            <v>3243.72</v>
          </cell>
          <cell r="Y361">
            <v>2936.01</v>
          </cell>
          <cell r="Z361">
            <v>2940.8150000000001</v>
          </cell>
          <cell r="AA361">
            <v>2592.3000000000002</v>
          </cell>
          <cell r="AB361">
            <v>2101.614</v>
          </cell>
          <cell r="AC361">
            <v>1415.55</v>
          </cell>
          <cell r="AD361">
            <v>1092.0060000000001</v>
          </cell>
          <cell r="AE361">
            <v>26989.835999999996</v>
          </cell>
          <cell r="AF361">
            <v>1303.6120000000001</v>
          </cell>
          <cell r="AG361">
            <v>1511.0740000000001</v>
          </cell>
          <cell r="AH361">
            <v>2272.2069999999999</v>
          </cell>
          <cell r="AI361">
            <v>2624.52</v>
          </cell>
          <cell r="AJ361">
            <v>3038</v>
          </cell>
          <cell r="AK361">
            <v>3227.55</v>
          </cell>
          <cell r="AL361">
            <v>2921.3159999999998</v>
          </cell>
          <cell r="AM361">
            <v>2926.09</v>
          </cell>
          <cell r="AN361">
            <v>2579.31</v>
          </cell>
          <cell r="AO361">
            <v>2091.136</v>
          </cell>
          <cell r="AP361">
            <v>1408.44</v>
          </cell>
          <cell r="AQ361">
            <v>1086.5809999999999</v>
          </cell>
          <cell r="AR361">
            <v>26803.155999999999</v>
          </cell>
          <cell r="AS361">
            <v>1297.133</v>
          </cell>
          <cell r="AT361">
            <v>1451.7439999999999</v>
          </cell>
          <cell r="AU361">
            <v>2260.8919999999998</v>
          </cell>
          <cell r="AV361">
            <v>2611.38</v>
          </cell>
          <cell r="AW361">
            <v>3022.8409999999999</v>
          </cell>
          <cell r="AX361">
            <v>3211.41</v>
          </cell>
          <cell r="AY361">
            <v>2906.7150000000001</v>
          </cell>
          <cell r="AZ361">
            <v>2911.4580000000001</v>
          </cell>
          <cell r="BA361">
            <v>2566.38</v>
          </cell>
          <cell r="BB361">
            <v>2080.627</v>
          </cell>
          <cell r="BC361">
            <v>1401.42</v>
          </cell>
          <cell r="BD361">
            <v>1081.1559999999999</v>
          </cell>
          <cell r="BE361">
            <v>26668.893</v>
          </cell>
          <cell r="BF361">
            <v>1290.5609999999999</v>
          </cell>
          <cell r="BG361">
            <v>1444.4359999999999</v>
          </cell>
          <cell r="BH361">
            <v>2249.5149999999999</v>
          </cell>
          <cell r="BI361">
            <v>2598.27</v>
          </cell>
          <cell r="BJ361">
            <v>3007.6819999999998</v>
          </cell>
          <cell r="BK361">
            <v>3195.36</v>
          </cell>
          <cell r="BL361">
            <v>2892.2379999999998</v>
          </cell>
          <cell r="BM361">
            <v>2896.9189999999999</v>
          </cell>
          <cell r="BN361">
            <v>2553.5700000000002</v>
          </cell>
          <cell r="BO361">
            <v>2070.2109999999998</v>
          </cell>
          <cell r="BP361">
            <v>1394.4</v>
          </cell>
          <cell r="BQ361">
            <v>1075.731</v>
          </cell>
          <cell r="BR361">
            <v>26535.45</v>
          </cell>
          <cell r="BS361">
            <v>1284.175</v>
          </cell>
          <cell r="BT361">
            <v>1437.212</v>
          </cell>
          <cell r="BU361">
            <v>2238.3240000000001</v>
          </cell>
          <cell r="BV361">
            <v>2585.2800000000002</v>
          </cell>
          <cell r="BW361">
            <v>2992.616</v>
          </cell>
          <cell r="BX361">
            <v>3179.37</v>
          </cell>
          <cell r="BY361">
            <v>2877.6990000000001</v>
          </cell>
          <cell r="BZ361">
            <v>2882.4110000000001</v>
          </cell>
          <cell r="CA361">
            <v>2540.79</v>
          </cell>
          <cell r="CB361">
            <v>2059.857</v>
          </cell>
          <cell r="CC361">
            <v>1387.41</v>
          </cell>
          <cell r="CD361">
            <v>1070.306</v>
          </cell>
          <cell r="CE361">
            <v>26453.876</v>
          </cell>
          <cell r="CF361">
            <v>1277.6959999999999</v>
          </cell>
          <cell r="CG361">
            <v>1481.03</v>
          </cell>
          <cell r="CH361">
            <v>2227.1329999999998</v>
          </cell>
          <cell r="CI361">
            <v>2572.35</v>
          </cell>
          <cell r="CJ361">
            <v>2977.674</v>
          </cell>
          <cell r="CK361">
            <v>3163.47</v>
          </cell>
          <cell r="CL361">
            <v>2863.3150000000001</v>
          </cell>
          <cell r="CM361">
            <v>2868.027</v>
          </cell>
          <cell r="CN361">
            <v>2528.13</v>
          </cell>
          <cell r="CO361">
            <v>2049.627</v>
          </cell>
          <cell r="CP361">
            <v>1380.45</v>
          </cell>
          <cell r="CQ361">
            <v>1064.9739999999999</v>
          </cell>
          <cell r="CR361">
            <v>26271.129000000001</v>
          </cell>
          <cell r="CS361">
            <v>1271.3720000000001</v>
          </cell>
          <cell r="CT361">
            <v>1422.876</v>
          </cell>
          <cell r="CU361">
            <v>2216.0659999999998</v>
          </cell>
          <cell r="CV361">
            <v>2559.48</v>
          </cell>
          <cell r="CW361">
            <v>2962.7939999999999</v>
          </cell>
          <cell r="CX361">
            <v>3147.63</v>
          </cell>
          <cell r="CY361">
            <v>2849.0239999999999</v>
          </cell>
          <cell r="CZ361">
            <v>2853.7049999999999</v>
          </cell>
          <cell r="DA361">
            <v>2515.44</v>
          </cell>
          <cell r="DB361">
            <v>2039.3969999999999</v>
          </cell>
          <cell r="DC361">
            <v>1373.61</v>
          </cell>
          <cell r="DD361">
            <v>1059.7349999999999</v>
          </cell>
          <cell r="DE361">
            <v>26139.537999999997</v>
          </cell>
          <cell r="DF361">
            <v>1265.0170000000001</v>
          </cell>
          <cell r="DG361">
            <v>1415.7639999999999</v>
          </cell>
          <cell r="DH361">
            <v>2204.9369999999999</v>
          </cell>
          <cell r="DI361">
            <v>2546.6999999999998</v>
          </cell>
          <cell r="DJ361">
            <v>2948.0070000000001</v>
          </cell>
          <cell r="DK361">
            <v>3131.88</v>
          </cell>
          <cell r="DL361">
            <v>2834.7640000000001</v>
          </cell>
          <cell r="DM361">
            <v>2839.3519999999999</v>
          </cell>
          <cell r="DN361">
            <v>2502.9299999999998</v>
          </cell>
          <cell r="DO361">
            <v>2029.105</v>
          </cell>
          <cell r="DP361">
            <v>1366.71</v>
          </cell>
          <cell r="DQ361">
            <v>1054.3720000000001</v>
          </cell>
          <cell r="DR361">
            <v>26008.988000000001</v>
          </cell>
          <cell r="DS361">
            <v>1258.662</v>
          </cell>
          <cell r="DT361">
            <v>1408.68</v>
          </cell>
          <cell r="DU361">
            <v>2193.87</v>
          </cell>
          <cell r="DV361">
            <v>2533.98</v>
          </cell>
          <cell r="DW361">
            <v>2933.2510000000002</v>
          </cell>
          <cell r="DX361">
            <v>3116.28</v>
          </cell>
          <cell r="DY361">
            <v>2820.5659999999998</v>
          </cell>
          <cell r="DZ361">
            <v>2825.2159999999999</v>
          </cell>
          <cell r="EA361">
            <v>2490.39</v>
          </cell>
          <cell r="EB361">
            <v>2019.03</v>
          </cell>
          <cell r="EC361">
            <v>1359.93</v>
          </cell>
          <cell r="ED361">
            <v>1049.133</v>
          </cell>
        </row>
        <row r="363">
          <cell r="C363" t="str">
            <v>Potential QFs  -  Central Oregon</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row>
        <row r="364">
          <cell r="C364" t="str">
            <v>Potential QFs  -  West Main</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row>
        <row r="365">
          <cell r="C365" t="str">
            <v>Potential QFs  -  Walla Walla</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row>
        <row r="366">
          <cell r="C366" t="str">
            <v>Potential QFs  -  Clover</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row>
        <row r="367">
          <cell r="C367" t="str">
            <v>Potential QFs  -  PP-GC</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row>
        <row r="368">
          <cell r="C368" t="str">
            <v>Potential QFs  -  Utah North</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row>
        <row r="369">
          <cell r="C369" t="str">
            <v>Potential QFs  -  Utah South</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row>
        <row r="370">
          <cell r="C370" t="str">
            <v>Potential QFs  -  Trona</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row>
        <row r="371">
          <cell r="C371" t="str">
            <v>Potential QFs  -  Wyoming Northeast</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row>
        <row r="373">
          <cell r="C373" t="str">
            <v>QF California</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row>
        <row r="374">
          <cell r="C374" t="str">
            <v>QF Idaho</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row>
        <row r="375">
          <cell r="C375" t="str">
            <v>QF Oregon</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row>
        <row r="376">
          <cell r="C376" t="str">
            <v>QF Utah</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row>
        <row r="377">
          <cell r="C377" t="str">
            <v>QF Washington</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row>
        <row r="378">
          <cell r="C378" t="str">
            <v>QF Wyoming</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row>
        <row r="380">
          <cell r="C380" t="str">
            <v>Biomass QF</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row>
        <row r="381">
          <cell r="C381" t="str">
            <v>Black Cap II Solar QF</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row>
        <row r="382">
          <cell r="C382" t="str">
            <v>Champlin Blue Mtn Wind QF</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row>
        <row r="383">
          <cell r="C383" t="str">
            <v>Chevron Wind QF</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row>
        <row r="384">
          <cell r="C384" t="str">
            <v xml:space="preserve">Douglas County Forest Products QF   </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row>
        <row r="385">
          <cell r="C385" t="str">
            <v>Evergreen BioPower QF</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row>
        <row r="386">
          <cell r="C386" t="str">
            <v>ExxonMobil QF</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row>
        <row r="387">
          <cell r="C387" t="str">
            <v>First Wind QF Projects</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row>
        <row r="388">
          <cell r="C388" t="str">
            <v>Five Pine Wind QF</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row>
        <row r="389">
          <cell r="C389" t="str">
            <v>Foote Creek II &amp; III Wind QF</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row>
        <row r="390">
          <cell r="C390" t="str">
            <v>Kennecott</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row>
        <row r="391">
          <cell r="C391" t="str">
            <v>Latigo Wind Park QF</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row>
        <row r="392">
          <cell r="C392" t="str">
            <v>Long Ridge Wind I QF</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row>
        <row r="393">
          <cell r="C393" t="str">
            <v>Long Ridge Wind II QF</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row>
        <row r="394">
          <cell r="C394" t="str">
            <v>Mountain Wind 1 QF</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row>
        <row r="395">
          <cell r="C395" t="str">
            <v>Mountain Wind 2 QF</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row>
        <row r="396">
          <cell r="C396" t="str">
            <v>North Point Wind QF</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row>
        <row r="397">
          <cell r="C397" t="str">
            <v>OM Power I Geothermal QF</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row>
        <row r="398">
          <cell r="C398" t="str">
            <v>Orchard Wind Farm</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row>
        <row r="399">
          <cell r="C399" t="str">
            <v>Oregon Sch 37 QFs</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row>
        <row r="400">
          <cell r="C400" t="str">
            <v>Oregon Wind Farm QF</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row>
        <row r="401">
          <cell r="C401" t="str">
            <v>Pavant Solar QF</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row>
        <row r="402">
          <cell r="C402" t="str">
            <v>Pioneer Wind Park I QF</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row>
        <row r="403">
          <cell r="C403" t="str">
            <v>Power County North Wind QF</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row>
        <row r="404">
          <cell r="C404" t="str">
            <v>Power County South Wind QF</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row>
        <row r="405">
          <cell r="C405" t="str">
            <v>Roseburg Dillard QF</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row>
        <row r="406">
          <cell r="C406" t="str">
            <v>Sigurd Solar QF</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row>
        <row r="407">
          <cell r="C407" t="str">
            <v>Spanish Fork Wind 2 QF</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row>
        <row r="408">
          <cell r="C408" t="str">
            <v>Sunnyside QF</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row>
        <row r="409">
          <cell r="C409" t="str">
            <v>Surprise Valley Geothermal QF</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row>
        <row r="410">
          <cell r="C410" t="str">
            <v>Sweetwater Solar QF</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row>
        <row r="411">
          <cell r="C411" t="str">
            <v>Tesoro QF</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row>
        <row r="412">
          <cell r="C412" t="str">
            <v>Three Peaks Solar QF</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row>
        <row r="413">
          <cell r="C413" t="str">
            <v>Threemile Canyon Wind QF</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row>
        <row r="414">
          <cell r="C414" t="str">
            <v>US Magnesium QF</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row>
        <row r="415">
          <cell r="C415" t="str">
            <v>Utah Pavant Solar I &amp; II QF</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row>
        <row r="416">
          <cell r="C416" t="str">
            <v>Utah Red Hills Solar QF</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row>
        <row r="417">
          <cell r="C417" t="str">
            <v>Utah SunEdison Wind QF Projects</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row>
        <row r="418">
          <cell r="C418" t="str">
            <v>Utah Sch 37 Solar</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row>
        <row r="420">
          <cell r="F420">
            <v>1316.7870000000112</v>
          </cell>
          <cell r="G420">
            <v>1473.640000000014</v>
          </cell>
          <cell r="H420">
            <v>2295.1160000000382</v>
          </cell>
          <cell r="I420">
            <v>2650.890000000014</v>
          </cell>
          <cell r="J420">
            <v>3068.5970000000088</v>
          </cell>
          <cell r="K420">
            <v>3260.0699999999488</v>
          </cell>
          <cell r="L420">
            <v>2950.7659999999451</v>
          </cell>
          <cell r="M420">
            <v>2955.5709999999963</v>
          </cell>
          <cell r="N420">
            <v>2605.3199999999488</v>
          </cell>
          <cell r="O420">
            <v>2112.2469999999739</v>
          </cell>
          <cell r="P420">
            <v>1422.5999999999767</v>
          </cell>
          <cell r="Q420">
            <v>1097.554999999993</v>
          </cell>
          <cell r="R420">
            <v>27073.123999999836</v>
          </cell>
          <cell r="S420">
            <v>1310.2149999999674</v>
          </cell>
          <cell r="T420">
            <v>1466.3040000000037</v>
          </cell>
          <cell r="U420">
            <v>2283.7079999999842</v>
          </cell>
          <cell r="V420">
            <v>2637.6300000000047</v>
          </cell>
          <cell r="W420">
            <v>3053.2519999999786</v>
          </cell>
          <cell r="X420">
            <v>3243.7199999999721</v>
          </cell>
          <cell r="Y420">
            <v>2936.0100000000093</v>
          </cell>
          <cell r="Z420">
            <v>2940.8150000000605</v>
          </cell>
          <cell r="AA420">
            <v>2592.3000000000466</v>
          </cell>
          <cell r="AB420">
            <v>2101.6140000000014</v>
          </cell>
          <cell r="AC420">
            <v>1415.5499999999884</v>
          </cell>
          <cell r="AD420">
            <v>1092.0060000000522</v>
          </cell>
          <cell r="AE420">
            <v>26989.835999999195</v>
          </cell>
          <cell r="AF420">
            <v>1303.6119999999646</v>
          </cell>
          <cell r="AG420">
            <v>1511.0740000000224</v>
          </cell>
          <cell r="AH420">
            <v>2272.2070000000531</v>
          </cell>
          <cell r="AI420">
            <v>2624.520000000135</v>
          </cell>
          <cell r="AJ420">
            <v>3038</v>
          </cell>
          <cell r="AK420">
            <v>3227.5500000000466</v>
          </cell>
          <cell r="AL420">
            <v>2921.3159999998752</v>
          </cell>
          <cell r="AM420">
            <v>2926.0899999999674</v>
          </cell>
          <cell r="AN420">
            <v>2579.3100000000559</v>
          </cell>
          <cell r="AO420">
            <v>2091.1359999999986</v>
          </cell>
          <cell r="AP420">
            <v>1408.4400000000023</v>
          </cell>
          <cell r="AQ420">
            <v>1086.5810000000056</v>
          </cell>
          <cell r="AR420">
            <v>26803.156000000425</v>
          </cell>
          <cell r="AS420">
            <v>1297.1330000000307</v>
          </cell>
          <cell r="AT420">
            <v>1451.7439999999478</v>
          </cell>
          <cell r="AU420">
            <v>2260.8919999999925</v>
          </cell>
          <cell r="AV420">
            <v>2611.3800000000047</v>
          </cell>
          <cell r="AW420">
            <v>3022.8410000000149</v>
          </cell>
          <cell r="AX420">
            <v>3211.4100000000326</v>
          </cell>
          <cell r="AY420">
            <v>2906.7149999999674</v>
          </cell>
          <cell r="AZ420">
            <v>2911.4579999999842</v>
          </cell>
          <cell r="BA420">
            <v>2566.3800000000047</v>
          </cell>
          <cell r="BB420">
            <v>2080.6269999999786</v>
          </cell>
          <cell r="BC420">
            <v>1401.4199999999837</v>
          </cell>
          <cell r="BD420">
            <v>1081.1560000000172</v>
          </cell>
          <cell r="BE420">
            <v>26668.893000001088</v>
          </cell>
          <cell r="BF420">
            <v>1290.560999999987</v>
          </cell>
          <cell r="BG420">
            <v>1444.4360000001034</v>
          </cell>
          <cell r="BH420">
            <v>2249.515000000014</v>
          </cell>
          <cell r="BI420">
            <v>2598.2700000000186</v>
          </cell>
          <cell r="BJ420">
            <v>3007.6819999999134</v>
          </cell>
          <cell r="BK420">
            <v>3195.359999999986</v>
          </cell>
          <cell r="BL420">
            <v>2892.2380000000121</v>
          </cell>
          <cell r="BM420">
            <v>2896.9189999999944</v>
          </cell>
          <cell r="BN420">
            <v>2553.5699999999488</v>
          </cell>
          <cell r="BO420">
            <v>2070.2110000000102</v>
          </cell>
          <cell r="BP420">
            <v>1394.3999999999651</v>
          </cell>
          <cell r="BQ420">
            <v>1075.7309999999707</v>
          </cell>
          <cell r="BR420">
            <v>26535.450000000186</v>
          </cell>
          <cell r="BS420">
            <v>1284.1749999999302</v>
          </cell>
          <cell r="BT420">
            <v>1437.2119999999413</v>
          </cell>
          <cell r="BU420">
            <v>2238.3240000000224</v>
          </cell>
          <cell r="BV420">
            <v>2585.2799999999697</v>
          </cell>
          <cell r="BW420">
            <v>2992.6160000000382</v>
          </cell>
          <cell r="BX420">
            <v>3179.3699999999953</v>
          </cell>
          <cell r="BY420">
            <v>2877.6990000000224</v>
          </cell>
          <cell r="BZ420">
            <v>2882.4110000000801</v>
          </cell>
          <cell r="CA420">
            <v>2540.7900000000373</v>
          </cell>
          <cell r="CB420">
            <v>2059.8570000000182</v>
          </cell>
          <cell r="CC420">
            <v>1387.4100000000326</v>
          </cell>
          <cell r="CD420">
            <v>1070.3060000000405</v>
          </cell>
          <cell r="CE420">
            <v>26453.876000000164</v>
          </cell>
          <cell r="CF420">
            <v>1277.6959999999963</v>
          </cell>
          <cell r="CG420">
            <v>1481.0300000000279</v>
          </cell>
          <cell r="CH420">
            <v>2227.1329999999143</v>
          </cell>
          <cell r="CI420">
            <v>2572.3499999999767</v>
          </cell>
          <cell r="CJ420">
            <v>2977.6739999999991</v>
          </cell>
          <cell r="CK420">
            <v>3163.4700000000303</v>
          </cell>
          <cell r="CL420">
            <v>2863.3149999999441</v>
          </cell>
          <cell r="CM420">
            <v>2868.0270000000019</v>
          </cell>
          <cell r="CN420">
            <v>2528.1300000000047</v>
          </cell>
          <cell r="CO420">
            <v>2049.627000000095</v>
          </cell>
          <cell r="CP420">
            <v>1380.4499999999534</v>
          </cell>
          <cell r="CQ420">
            <v>1064.9739999999874</v>
          </cell>
          <cell r="CR420">
            <v>26271.129000000656</v>
          </cell>
          <cell r="CS420">
            <v>1271.3719999999739</v>
          </cell>
          <cell r="CT420">
            <v>1422.8760000000475</v>
          </cell>
          <cell r="CU420">
            <v>2216.0659999999916</v>
          </cell>
          <cell r="CV420">
            <v>2559.4800000000396</v>
          </cell>
          <cell r="CW420">
            <v>2962.7939999999944</v>
          </cell>
          <cell r="CX420">
            <v>3147.6300000000047</v>
          </cell>
          <cell r="CY420">
            <v>2849.0239999999758</v>
          </cell>
          <cell r="CZ420">
            <v>2853.7050000000745</v>
          </cell>
          <cell r="DA420">
            <v>2515.4399999999441</v>
          </cell>
          <cell r="DB420">
            <v>2039.3969999999972</v>
          </cell>
          <cell r="DC420">
            <v>1373.6100000001024</v>
          </cell>
          <cell r="DD420">
            <v>1059.734999999986</v>
          </cell>
          <cell r="DE420">
            <v>26139.537999999709</v>
          </cell>
          <cell r="DF420">
            <v>1265.0170000000508</v>
          </cell>
          <cell r="DG420">
            <v>1415.7639999999665</v>
          </cell>
          <cell r="DH420">
            <v>2204.9370000000345</v>
          </cell>
          <cell r="DI420">
            <v>2546.6999999999534</v>
          </cell>
          <cell r="DJ420">
            <v>2948.0070000000997</v>
          </cell>
          <cell r="DK420">
            <v>3131.8800000000047</v>
          </cell>
          <cell r="DL420">
            <v>2834.7639999999665</v>
          </cell>
          <cell r="DM420">
            <v>2839.3519999999553</v>
          </cell>
          <cell r="DN420">
            <v>2502.9299999999348</v>
          </cell>
          <cell r="DO420">
            <v>2029.1049999999814</v>
          </cell>
          <cell r="DP420">
            <v>1366.710000000021</v>
          </cell>
          <cell r="DQ420">
            <v>1054.3719999999739</v>
          </cell>
          <cell r="DR420">
            <v>26008.987999999896</v>
          </cell>
          <cell r="DS420">
            <v>1258.6620000000112</v>
          </cell>
          <cell r="DT420">
            <v>1408.6799999999348</v>
          </cell>
          <cell r="DU420">
            <v>2193.8699999999953</v>
          </cell>
          <cell r="DV420">
            <v>2533.9799999999814</v>
          </cell>
          <cell r="DW420">
            <v>2933.2509999999893</v>
          </cell>
          <cell r="DX420">
            <v>3116.2799999999115</v>
          </cell>
          <cell r="DY420">
            <v>2820.5659999999916</v>
          </cell>
          <cell r="DZ420">
            <v>2825.2159999999567</v>
          </cell>
          <cell r="EA420">
            <v>2490.390000000014</v>
          </cell>
          <cell r="EB420">
            <v>2019.0300000000279</v>
          </cell>
          <cell r="EC420">
            <v>1359.929999999993</v>
          </cell>
          <cell r="ED420">
            <v>1049.1330000000307</v>
          </cell>
        </row>
        <row r="423">
          <cell r="C423" t="str">
            <v xml:space="preserve">Douglas - Wells </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row>
        <row r="424">
          <cell r="C424" t="str">
            <v>Grant Reasonable</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row>
        <row r="425">
          <cell r="C425" t="str">
            <v xml:space="preserve">Grant Surplus </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row>
        <row r="426">
          <cell r="C426" t="str">
            <v>Grant - Wanapum</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row>
        <row r="430">
          <cell r="F430">
            <v>1316.7870000000112</v>
          </cell>
          <cell r="G430">
            <v>1473.640000000014</v>
          </cell>
          <cell r="H430">
            <v>2295.1160000000382</v>
          </cell>
          <cell r="I430">
            <v>2650.890000000014</v>
          </cell>
          <cell r="J430">
            <v>3068.5970000000088</v>
          </cell>
          <cell r="K430">
            <v>3260.0699999999488</v>
          </cell>
          <cell r="L430">
            <v>2950.7659999999451</v>
          </cell>
          <cell r="M430">
            <v>2955.5709999999963</v>
          </cell>
          <cell r="N430">
            <v>2605.3199999999488</v>
          </cell>
          <cell r="O430">
            <v>2112.2469999999739</v>
          </cell>
          <cell r="P430">
            <v>1422.5999999999767</v>
          </cell>
          <cell r="Q430">
            <v>1097.554999999993</v>
          </cell>
          <cell r="R430">
            <v>27073.123999999836</v>
          </cell>
          <cell r="S430">
            <v>1310.2149999999674</v>
          </cell>
          <cell r="T430">
            <v>1466.3040000000037</v>
          </cell>
          <cell r="U430">
            <v>2283.7079999999842</v>
          </cell>
          <cell r="V430">
            <v>2637.6300000000047</v>
          </cell>
          <cell r="W430">
            <v>3053.2519999999786</v>
          </cell>
          <cell r="X430">
            <v>3243.7199999999721</v>
          </cell>
          <cell r="Y430">
            <v>2936.0100000000093</v>
          </cell>
          <cell r="Z430">
            <v>2940.8150000000605</v>
          </cell>
          <cell r="AA430">
            <v>2592.3000000000466</v>
          </cell>
          <cell r="AB430">
            <v>2101.6140000000014</v>
          </cell>
          <cell r="AC430">
            <v>1415.5499999999884</v>
          </cell>
          <cell r="AD430">
            <v>1092.0060000000522</v>
          </cell>
          <cell r="AE430">
            <v>26989.835999999195</v>
          </cell>
          <cell r="AF430">
            <v>1303.6119999999646</v>
          </cell>
          <cell r="AG430">
            <v>1511.0740000000224</v>
          </cell>
          <cell r="AH430">
            <v>2272.2070000000531</v>
          </cell>
          <cell r="AI430">
            <v>2624.520000000135</v>
          </cell>
          <cell r="AJ430">
            <v>3038</v>
          </cell>
          <cell r="AK430">
            <v>3227.5500000000466</v>
          </cell>
          <cell r="AL430">
            <v>2921.3159999998752</v>
          </cell>
          <cell r="AM430">
            <v>2926.0899999999674</v>
          </cell>
          <cell r="AN430">
            <v>2579.3100000000559</v>
          </cell>
          <cell r="AO430">
            <v>2091.1359999999986</v>
          </cell>
          <cell r="AP430">
            <v>1408.4400000000023</v>
          </cell>
          <cell r="AQ430">
            <v>1086.5810000000056</v>
          </cell>
          <cell r="AR430">
            <v>26803.156000000425</v>
          </cell>
          <cell r="AS430">
            <v>1297.1330000000307</v>
          </cell>
          <cell r="AT430">
            <v>1451.7439999999478</v>
          </cell>
          <cell r="AU430">
            <v>2260.8919999999925</v>
          </cell>
          <cell r="AV430">
            <v>2611.3800000000047</v>
          </cell>
          <cell r="AW430">
            <v>3022.8410000000149</v>
          </cell>
          <cell r="AX430">
            <v>3211.4100000000326</v>
          </cell>
          <cell r="AY430">
            <v>2906.7149999999674</v>
          </cell>
          <cell r="AZ430">
            <v>2911.4579999999842</v>
          </cell>
          <cell r="BA430">
            <v>2566.3800000000047</v>
          </cell>
          <cell r="BB430">
            <v>2080.6269999999786</v>
          </cell>
          <cell r="BC430">
            <v>1401.4199999999837</v>
          </cell>
          <cell r="BD430">
            <v>1081.1560000000172</v>
          </cell>
          <cell r="BE430">
            <v>26668.893000001088</v>
          </cell>
          <cell r="BF430">
            <v>1290.560999999987</v>
          </cell>
          <cell r="BG430">
            <v>1444.4360000001034</v>
          </cell>
          <cell r="BH430">
            <v>2249.515000000014</v>
          </cell>
          <cell r="BI430">
            <v>2598.2700000000186</v>
          </cell>
          <cell r="BJ430">
            <v>3007.6819999999134</v>
          </cell>
          <cell r="BK430">
            <v>3195.359999999986</v>
          </cell>
          <cell r="BL430">
            <v>2892.2380000000121</v>
          </cell>
          <cell r="BM430">
            <v>2896.9189999999944</v>
          </cell>
          <cell r="BN430">
            <v>2553.5699999999488</v>
          </cell>
          <cell r="BO430">
            <v>2070.2110000000102</v>
          </cell>
          <cell r="BP430">
            <v>1394.3999999999651</v>
          </cell>
          <cell r="BQ430">
            <v>1075.7309999999707</v>
          </cell>
          <cell r="BR430">
            <v>26535.450000000186</v>
          </cell>
          <cell r="BS430">
            <v>1284.1749999999302</v>
          </cell>
          <cell r="BT430">
            <v>1437.2119999999413</v>
          </cell>
          <cell r="BU430">
            <v>2238.3240000000224</v>
          </cell>
          <cell r="BV430">
            <v>2585.2799999999697</v>
          </cell>
          <cell r="BW430">
            <v>2992.6160000000382</v>
          </cell>
          <cell r="BX430">
            <v>3179.3699999999953</v>
          </cell>
          <cell r="BY430">
            <v>2877.6990000000224</v>
          </cell>
          <cell r="BZ430">
            <v>2882.4110000000801</v>
          </cell>
          <cell r="CA430">
            <v>2540.7900000000373</v>
          </cell>
          <cell r="CB430">
            <v>2059.8570000000182</v>
          </cell>
          <cell r="CC430">
            <v>1387.4100000000326</v>
          </cell>
          <cell r="CD430">
            <v>1070.3060000000405</v>
          </cell>
          <cell r="CE430">
            <v>26453.876000000164</v>
          </cell>
          <cell r="CF430">
            <v>1277.6959999999963</v>
          </cell>
          <cell r="CG430">
            <v>1481.0300000000279</v>
          </cell>
          <cell r="CH430">
            <v>2227.1329999999143</v>
          </cell>
          <cell r="CI430">
            <v>2572.3499999999767</v>
          </cell>
          <cell r="CJ430">
            <v>2977.6739999999991</v>
          </cell>
          <cell r="CK430">
            <v>3163.4700000000303</v>
          </cell>
          <cell r="CL430">
            <v>2863.3149999999441</v>
          </cell>
          <cell r="CM430">
            <v>2868.0270000000019</v>
          </cell>
          <cell r="CN430">
            <v>2528.1300000000047</v>
          </cell>
          <cell r="CO430">
            <v>2049.627000000095</v>
          </cell>
          <cell r="CP430">
            <v>1380.4499999999534</v>
          </cell>
          <cell r="CQ430">
            <v>1064.9739999999874</v>
          </cell>
          <cell r="CR430">
            <v>26271.129000000656</v>
          </cell>
          <cell r="CS430">
            <v>1271.3719999999739</v>
          </cell>
          <cell r="CT430">
            <v>1422.8760000000475</v>
          </cell>
          <cell r="CU430">
            <v>2216.0659999999916</v>
          </cell>
          <cell r="CV430">
            <v>2559.4800000000396</v>
          </cell>
          <cell r="CW430">
            <v>2962.7939999999944</v>
          </cell>
          <cell r="CX430">
            <v>3147.6300000000047</v>
          </cell>
          <cell r="CY430">
            <v>2849.0239999999758</v>
          </cell>
          <cell r="CZ430">
            <v>2853.7050000000745</v>
          </cell>
          <cell r="DA430">
            <v>2515.4399999999441</v>
          </cell>
          <cell r="DB430">
            <v>2039.3969999999972</v>
          </cell>
          <cell r="DC430">
            <v>1373.6100000001024</v>
          </cell>
          <cell r="DD430">
            <v>1059.734999999986</v>
          </cell>
          <cell r="DE430">
            <v>26139.537999999709</v>
          </cell>
          <cell r="DF430">
            <v>1265.0170000000508</v>
          </cell>
          <cell r="DG430">
            <v>1415.7639999999665</v>
          </cell>
          <cell r="DH430">
            <v>2204.9370000000345</v>
          </cell>
          <cell r="DI430">
            <v>2546.6999999999534</v>
          </cell>
          <cell r="DJ430">
            <v>2948.0070000000997</v>
          </cell>
          <cell r="DK430">
            <v>3131.8800000000047</v>
          </cell>
          <cell r="DL430">
            <v>2834.7639999999665</v>
          </cell>
          <cell r="DM430">
            <v>2839.3519999999553</v>
          </cell>
          <cell r="DN430">
            <v>2502.9299999999348</v>
          </cell>
          <cell r="DO430">
            <v>2029.1049999999814</v>
          </cell>
          <cell r="DP430">
            <v>1366.710000000021</v>
          </cell>
          <cell r="DQ430">
            <v>1054.3719999999739</v>
          </cell>
          <cell r="DR430">
            <v>26008.987999999896</v>
          </cell>
          <cell r="DS430">
            <v>1258.6620000000112</v>
          </cell>
          <cell r="DT430">
            <v>1408.6799999999348</v>
          </cell>
          <cell r="DU430">
            <v>2193.8699999999953</v>
          </cell>
          <cell r="DV430">
            <v>2533.9799999999814</v>
          </cell>
          <cell r="DW430">
            <v>2933.2509999999893</v>
          </cell>
          <cell r="DX430">
            <v>3116.2799999999115</v>
          </cell>
          <cell r="DY430">
            <v>2820.5659999999916</v>
          </cell>
          <cell r="DZ430">
            <v>2825.2159999999567</v>
          </cell>
          <cell r="EA430">
            <v>2490.390000000014</v>
          </cell>
          <cell r="EB430">
            <v>2019.0300000000279</v>
          </cell>
          <cell r="EC430">
            <v>1359.929999999993</v>
          </cell>
          <cell r="ED430">
            <v>1049.1330000000307</v>
          </cell>
        </row>
        <row r="433">
          <cell r="C433" t="str">
            <v>APS Exchange</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row>
        <row r="434">
          <cell r="C434" t="str">
            <v>BPA FC II Wind</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row>
        <row r="435">
          <cell r="C435" t="str">
            <v>BPA FC IV Wind</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row>
        <row r="436">
          <cell r="C436" t="str">
            <v>BPA Exchange</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row>
        <row r="437">
          <cell r="C437" t="str">
            <v>BPA So. Idaho</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row>
        <row r="438">
          <cell r="C438" t="str">
            <v>Cowlitz Swift</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row>
        <row r="439">
          <cell r="C439" t="str">
            <v>EWEB FC I</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row>
        <row r="440">
          <cell r="C440" t="str">
            <v>PSCo Exchange</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row>
        <row r="441">
          <cell r="C441" t="str">
            <v>PSCO FC III</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row>
        <row r="442">
          <cell r="C442" t="str">
            <v>Redding Exchange</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0</v>
          </cell>
        </row>
        <row r="443">
          <cell r="C443" t="str">
            <v>SCL State Line</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row>
        <row r="448">
          <cell r="C448" t="str">
            <v>COB</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row>
        <row r="449">
          <cell r="C449" t="str">
            <v>Four Corners</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row>
        <row r="450">
          <cell r="C450" t="str">
            <v>Mid Columbia</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row>
        <row r="451">
          <cell r="C451" t="str">
            <v>Mona</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row>
        <row r="452">
          <cell r="C452" t="str">
            <v>Palo Verde</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row>
        <row r="453">
          <cell r="C453" t="str">
            <v>SP15</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row>
        <row r="454">
          <cell r="C454" t="str">
            <v>STF Index Trades</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row>
        <row r="456">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0</v>
          </cell>
          <cell r="DZ456">
            <v>0</v>
          </cell>
          <cell r="EA456">
            <v>0</v>
          </cell>
          <cell r="EB456">
            <v>0</v>
          </cell>
          <cell r="EC456">
            <v>0</v>
          </cell>
          <cell r="ED456">
            <v>0</v>
          </cell>
        </row>
        <row r="459">
          <cell r="C459" t="str">
            <v>COB</v>
          </cell>
          <cell r="F459">
            <v>0</v>
          </cell>
          <cell r="G459">
            <v>-40.918499999999767</v>
          </cell>
          <cell r="H459">
            <v>-45.863999999999578</v>
          </cell>
          <cell r="I459">
            <v>-114.6247000000003</v>
          </cell>
          <cell r="J459">
            <v>-0.11700000000018917</v>
          </cell>
          <cell r="K459">
            <v>-43.64969999999812</v>
          </cell>
          <cell r="L459">
            <v>-48.55876999999964</v>
          </cell>
          <cell r="M459">
            <v>-39.669799999999668</v>
          </cell>
          <cell r="N459">
            <v>0</v>
          </cell>
          <cell r="O459">
            <v>0</v>
          </cell>
          <cell r="P459">
            <v>0</v>
          </cell>
          <cell r="Q459">
            <v>0</v>
          </cell>
          <cell r="R459">
            <v>-308.42666000001191</v>
          </cell>
          <cell r="S459">
            <v>0</v>
          </cell>
          <cell r="T459">
            <v>-16.197099999999864</v>
          </cell>
          <cell r="U459">
            <v>-2.968970000000013</v>
          </cell>
          <cell r="V459">
            <v>-43.054199999999582</v>
          </cell>
          <cell r="W459">
            <v>-32.077199999999721</v>
          </cell>
          <cell r="X459">
            <v>-154.1252999999997</v>
          </cell>
          <cell r="Y459">
            <v>30.105800000001182</v>
          </cell>
          <cell r="Z459">
            <v>-85.37739000000056</v>
          </cell>
          <cell r="AA459">
            <v>0</v>
          </cell>
          <cell r="AB459">
            <v>0</v>
          </cell>
          <cell r="AC459">
            <v>-4.732300000000123</v>
          </cell>
          <cell r="AD459">
            <v>0</v>
          </cell>
          <cell r="AE459">
            <v>86.52942400000029</v>
          </cell>
          <cell r="AF459">
            <v>0</v>
          </cell>
          <cell r="AG459">
            <v>-0.2009000000002743</v>
          </cell>
          <cell r="AH459">
            <v>-5.9955459999999903</v>
          </cell>
          <cell r="AI459">
            <v>-1.5349100000000817</v>
          </cell>
          <cell r="AJ459">
            <v>-18.412100000000464</v>
          </cell>
          <cell r="AK459">
            <v>0</v>
          </cell>
          <cell r="AL459">
            <v>146.1198000000004</v>
          </cell>
          <cell r="AM459">
            <v>-33.446919999999409</v>
          </cell>
          <cell r="AN459">
            <v>0</v>
          </cell>
          <cell r="AO459">
            <v>0</v>
          </cell>
          <cell r="AP459">
            <v>0</v>
          </cell>
          <cell r="AQ459">
            <v>0</v>
          </cell>
          <cell r="AR459">
            <v>94.708780000008119</v>
          </cell>
          <cell r="AS459">
            <v>0</v>
          </cell>
          <cell r="AT459">
            <v>8.4075000000002547</v>
          </cell>
          <cell r="AU459">
            <v>10.633609999999976</v>
          </cell>
          <cell r="AV459">
            <v>0</v>
          </cell>
          <cell r="AW459">
            <v>8.4104700000002595</v>
          </cell>
          <cell r="AX459">
            <v>29.668399999999565</v>
          </cell>
          <cell r="AY459">
            <v>66.95890000000054</v>
          </cell>
          <cell r="AZ459">
            <v>-29.370099999999638</v>
          </cell>
          <cell r="BA459">
            <v>0</v>
          </cell>
          <cell r="BB459">
            <v>0</v>
          </cell>
          <cell r="BC459">
            <v>0</v>
          </cell>
          <cell r="BD459">
            <v>0</v>
          </cell>
          <cell r="BE459">
            <v>-74.090646000011475</v>
          </cell>
          <cell r="BF459">
            <v>0</v>
          </cell>
          <cell r="BG459">
            <v>-107.77349999999979</v>
          </cell>
          <cell r="BH459">
            <v>0</v>
          </cell>
          <cell r="BI459">
            <v>0</v>
          </cell>
          <cell r="BJ459">
            <v>38.790649999999914</v>
          </cell>
          <cell r="BK459">
            <v>19.966699999999037</v>
          </cell>
          <cell r="BL459">
            <v>51.656499999997322</v>
          </cell>
          <cell r="BM459">
            <v>-76.730995999998413</v>
          </cell>
          <cell r="BN459">
            <v>0</v>
          </cell>
          <cell r="BO459">
            <v>0</v>
          </cell>
          <cell r="BP459">
            <v>0</v>
          </cell>
          <cell r="BQ459">
            <v>0</v>
          </cell>
          <cell r="BR459">
            <v>376.59510000000591</v>
          </cell>
          <cell r="BS459">
            <v>0</v>
          </cell>
          <cell r="BT459">
            <v>1.9606999999998607</v>
          </cell>
          <cell r="BU459">
            <v>0.81140000000004875</v>
          </cell>
          <cell r="BV459">
            <v>288.15662000000157</v>
          </cell>
          <cell r="BW459">
            <v>11.348199999999451</v>
          </cell>
          <cell r="BX459">
            <v>43.755510000000868</v>
          </cell>
          <cell r="BY459">
            <v>44.077999999997701</v>
          </cell>
          <cell r="BZ459">
            <v>-14.798000000000229</v>
          </cell>
          <cell r="CA459">
            <v>2.4671700000000101</v>
          </cell>
          <cell r="CB459">
            <v>-1.1844999999998436</v>
          </cell>
          <cell r="CC459">
            <v>0</v>
          </cell>
          <cell r="CD459">
            <v>0</v>
          </cell>
          <cell r="CE459">
            <v>474.65350399998715</v>
          </cell>
          <cell r="CF459">
            <v>0</v>
          </cell>
          <cell r="CG459">
            <v>1.9808000000002721</v>
          </cell>
          <cell r="CH459">
            <v>0</v>
          </cell>
          <cell r="CI459">
            <v>35.879909999999654</v>
          </cell>
          <cell r="CJ459">
            <v>78.362300000000687</v>
          </cell>
          <cell r="CK459">
            <v>345.86549999999988</v>
          </cell>
          <cell r="CL459">
            <v>-59.956920000000537</v>
          </cell>
          <cell r="CM459">
            <v>-61.151085999990755</v>
          </cell>
          <cell r="CN459">
            <v>-11.165000000000873</v>
          </cell>
          <cell r="CO459">
            <v>87.912000000000262</v>
          </cell>
          <cell r="CP459">
            <v>0</v>
          </cell>
          <cell r="CQ459">
            <v>56.925999999999476</v>
          </cell>
          <cell r="CR459">
            <v>301.74205999998958</v>
          </cell>
          <cell r="CS459">
            <v>0</v>
          </cell>
          <cell r="CT459">
            <v>6.3100599999997939</v>
          </cell>
          <cell r="CU459">
            <v>0</v>
          </cell>
          <cell r="CV459">
            <v>49.963929999999891</v>
          </cell>
          <cell r="CW459">
            <v>22.515300000000934</v>
          </cell>
          <cell r="CX459">
            <v>275.15439999999944</v>
          </cell>
          <cell r="CY459">
            <v>-5.5795999999991182</v>
          </cell>
          <cell r="CZ459">
            <v>-79.247430000003078</v>
          </cell>
          <cell r="DA459">
            <v>0.37800000000015643</v>
          </cell>
          <cell r="DB459">
            <v>16.65900000000147</v>
          </cell>
          <cell r="DC459">
            <v>0</v>
          </cell>
          <cell r="DD459">
            <v>15.588399999999638</v>
          </cell>
          <cell r="DE459">
            <v>1.8668000000179745</v>
          </cell>
          <cell r="DF459">
            <v>-18.083999999998923</v>
          </cell>
          <cell r="DG459">
            <v>-38.225000000002183</v>
          </cell>
          <cell r="DH459">
            <v>0</v>
          </cell>
          <cell r="DI459">
            <v>1.4701000000000022</v>
          </cell>
          <cell r="DJ459">
            <v>76.625400000000809</v>
          </cell>
          <cell r="DK459">
            <v>26.511900000000423</v>
          </cell>
          <cell r="DL459">
            <v>-38.403299999999945</v>
          </cell>
          <cell r="DM459">
            <v>-126.13100000000122</v>
          </cell>
          <cell r="DN459">
            <v>7.2097000000003391</v>
          </cell>
          <cell r="DO459">
            <v>16.006000000001222</v>
          </cell>
          <cell r="DP459">
            <v>123.01299999999901</v>
          </cell>
          <cell r="DQ459">
            <v>-28.126000000000204</v>
          </cell>
          <cell r="DR459">
            <v>402.07760000001872</v>
          </cell>
          <cell r="DS459">
            <v>-6.3478000000004613</v>
          </cell>
          <cell r="DT459">
            <v>68.378300000002127</v>
          </cell>
          <cell r="DU459">
            <v>0</v>
          </cell>
          <cell r="DV459">
            <v>119.32250000000022</v>
          </cell>
          <cell r="DW459">
            <v>114.42699999999968</v>
          </cell>
          <cell r="DX459">
            <v>28.826399999999921</v>
          </cell>
          <cell r="DY459">
            <v>35.789000000000669</v>
          </cell>
          <cell r="DZ459">
            <v>-87.069200000001729</v>
          </cell>
          <cell r="EA459">
            <v>-6.2243000000000848</v>
          </cell>
          <cell r="EB459">
            <v>18.396999999999025</v>
          </cell>
          <cell r="EC459">
            <v>31.976999999998952</v>
          </cell>
          <cell r="ED459">
            <v>84.601700000000164</v>
          </cell>
        </row>
        <row r="460">
          <cell r="C460" t="str">
            <v>Four Corners</v>
          </cell>
          <cell r="F460">
            <v>-148.10900000000038</v>
          </cell>
          <cell r="G460">
            <v>-240.25</v>
          </cell>
          <cell r="H460">
            <v>-274.80999999999767</v>
          </cell>
          <cell r="I460">
            <v>-297.17999999999302</v>
          </cell>
          <cell r="J460">
            <v>-157.2960000000021</v>
          </cell>
          <cell r="K460">
            <v>-9.4789999999993597</v>
          </cell>
          <cell r="L460">
            <v>0</v>
          </cell>
          <cell r="M460">
            <v>-7.2391000000000076</v>
          </cell>
          <cell r="N460">
            <v>-19.458000000000084</v>
          </cell>
          <cell r="O460">
            <v>-167.47699999999895</v>
          </cell>
          <cell r="P460">
            <v>-71.751000000000204</v>
          </cell>
          <cell r="Q460">
            <v>-118.09899999999834</v>
          </cell>
          <cell r="R460">
            <v>-908.71709000010742</v>
          </cell>
          <cell r="S460">
            <v>-47.413000000000466</v>
          </cell>
          <cell r="T460">
            <v>-5.9050700000000234</v>
          </cell>
          <cell r="U460">
            <v>-68.387499999999818</v>
          </cell>
          <cell r="V460">
            <v>-565.88999999998487</v>
          </cell>
          <cell r="W460">
            <v>-70.050000000017462</v>
          </cell>
          <cell r="X460">
            <v>-63.100000000005821</v>
          </cell>
          <cell r="Y460">
            <v>-12.341939999999909</v>
          </cell>
          <cell r="Z460">
            <v>-7.4032200000000046</v>
          </cell>
          <cell r="AA460">
            <v>-1.2644999999999982</v>
          </cell>
          <cell r="AB460">
            <v>-44.797500000000582</v>
          </cell>
          <cell r="AC460">
            <v>-4.7319599999999582</v>
          </cell>
          <cell r="AD460">
            <v>-17.432400000000143</v>
          </cell>
          <cell r="AE460">
            <v>-576.71921300003305</v>
          </cell>
          <cell r="AF460">
            <v>-2.4028299999999945</v>
          </cell>
          <cell r="AG460">
            <v>-24.824999999999818</v>
          </cell>
          <cell r="AH460">
            <v>-30.165200000000368</v>
          </cell>
          <cell r="AI460">
            <v>-28.519999999998618</v>
          </cell>
          <cell r="AJ460">
            <v>-96.190000000002328</v>
          </cell>
          <cell r="AK460">
            <v>-179.71500000000378</v>
          </cell>
          <cell r="AL460">
            <v>-6.4463829999999973</v>
          </cell>
          <cell r="AM460">
            <v>0</v>
          </cell>
          <cell r="AN460">
            <v>-17.726000000009662</v>
          </cell>
          <cell r="AO460">
            <v>-99.006999999999607</v>
          </cell>
          <cell r="AP460">
            <v>1.3199999999983447E-2</v>
          </cell>
          <cell r="AQ460">
            <v>-91.735000000000582</v>
          </cell>
          <cell r="AR460">
            <v>1083.1163559999986</v>
          </cell>
          <cell r="AS460">
            <v>-38.85979999999995</v>
          </cell>
          <cell r="AT460">
            <v>19.736599999999953</v>
          </cell>
          <cell r="AU460">
            <v>53.588799999999992</v>
          </cell>
          <cell r="AV460">
            <v>23.095550000000003</v>
          </cell>
          <cell r="AW460">
            <v>117.44329999999991</v>
          </cell>
          <cell r="AX460">
            <v>159.46299999999974</v>
          </cell>
          <cell r="AY460">
            <v>0.39190599999999876</v>
          </cell>
          <cell r="AZ460">
            <v>0</v>
          </cell>
          <cell r="BA460">
            <v>88.03899999999885</v>
          </cell>
          <cell r="BB460">
            <v>79.986000000000786</v>
          </cell>
          <cell r="BC460">
            <v>209.38499999999976</v>
          </cell>
          <cell r="BD460">
            <v>370.84700000000157</v>
          </cell>
          <cell r="BE460">
            <v>-366.30031000000599</v>
          </cell>
          <cell r="BF460">
            <v>45.859500000000253</v>
          </cell>
          <cell r="BG460">
            <v>-259.2337</v>
          </cell>
          <cell r="BH460">
            <v>39.123800000000074</v>
          </cell>
          <cell r="BI460">
            <v>17.77718999999999</v>
          </cell>
          <cell r="BJ460">
            <v>22.964199999999892</v>
          </cell>
          <cell r="BK460">
            <v>54.263999999999214</v>
          </cell>
          <cell r="BL460">
            <v>-12.299000000000888</v>
          </cell>
          <cell r="BM460">
            <v>-55.068499999999858</v>
          </cell>
          <cell r="BN460">
            <v>11.47849999999994</v>
          </cell>
          <cell r="BO460">
            <v>69.818999999999505</v>
          </cell>
          <cell r="BP460">
            <v>-520.1243000000004</v>
          </cell>
          <cell r="BQ460">
            <v>219.13899999999921</v>
          </cell>
          <cell r="BR460">
            <v>1631.3257390000217</v>
          </cell>
          <cell r="BS460">
            <v>1157.0613000000003</v>
          </cell>
          <cell r="BT460">
            <v>-325.13369999999986</v>
          </cell>
          <cell r="BU460">
            <v>46.396000000000186</v>
          </cell>
          <cell r="BV460">
            <v>3.8273999999998978</v>
          </cell>
          <cell r="BW460">
            <v>13.248500000000035</v>
          </cell>
          <cell r="BX460">
            <v>0</v>
          </cell>
          <cell r="BY460">
            <v>7.7453999999997905</v>
          </cell>
          <cell r="BZ460">
            <v>-5.3937609999999978</v>
          </cell>
          <cell r="CA460">
            <v>5.404700000000048</v>
          </cell>
          <cell r="CB460">
            <v>180.47300000000178</v>
          </cell>
          <cell r="CC460">
            <v>248.96289999999954</v>
          </cell>
          <cell r="CD460">
            <v>298.73400000000402</v>
          </cell>
          <cell r="CE460">
            <v>770.37659999998868</v>
          </cell>
          <cell r="CF460">
            <v>50.131400000000212</v>
          </cell>
          <cell r="CG460">
            <v>21.362099999999828</v>
          </cell>
          <cell r="CH460">
            <v>55.886199999999917</v>
          </cell>
          <cell r="CI460">
            <v>0</v>
          </cell>
          <cell r="CJ460">
            <v>14.856999999999971</v>
          </cell>
          <cell r="CK460">
            <v>270.83449999999903</v>
          </cell>
          <cell r="CL460">
            <v>-83.792000000001281</v>
          </cell>
          <cell r="CM460">
            <v>0</v>
          </cell>
          <cell r="CN460">
            <v>1.42870000000039</v>
          </cell>
          <cell r="CO460">
            <v>78.840000000000146</v>
          </cell>
          <cell r="CP460">
            <v>42.06269999999995</v>
          </cell>
          <cell r="CQ460">
            <v>318.76600000000326</v>
          </cell>
          <cell r="CR460">
            <v>820.61652299997513</v>
          </cell>
          <cell r="CS460">
            <v>26.876000000000204</v>
          </cell>
          <cell r="CT460">
            <v>54.686799999999948</v>
          </cell>
          <cell r="CU460">
            <v>118.40599999999995</v>
          </cell>
          <cell r="CV460">
            <v>85.832599999999729</v>
          </cell>
          <cell r="CW460">
            <v>14.722999999999956</v>
          </cell>
          <cell r="CX460">
            <v>176.98799999999937</v>
          </cell>
          <cell r="CY460">
            <v>-120.65400000000227</v>
          </cell>
          <cell r="CZ460">
            <v>0.88882299999999503</v>
          </cell>
          <cell r="DA460">
            <v>-1.260999999998603</v>
          </cell>
          <cell r="DB460">
            <v>99.534999999999854</v>
          </cell>
          <cell r="DC460">
            <v>24.351300000000265</v>
          </cell>
          <cell r="DD460">
            <v>340.24400000000242</v>
          </cell>
          <cell r="DE460">
            <v>422.52460000000428</v>
          </cell>
          <cell r="DF460">
            <v>62.831500000000233</v>
          </cell>
          <cell r="DG460">
            <v>249.86270000000013</v>
          </cell>
          <cell r="DH460">
            <v>-331.80259999999998</v>
          </cell>
          <cell r="DI460">
            <v>89.517299999999977</v>
          </cell>
          <cell r="DJ460">
            <v>11.334500000000844</v>
          </cell>
          <cell r="DK460">
            <v>-51.382200000000012</v>
          </cell>
          <cell r="DL460">
            <v>-42.557000000000698</v>
          </cell>
          <cell r="DM460">
            <v>0</v>
          </cell>
          <cell r="DN460">
            <v>8.9874999999992724</v>
          </cell>
          <cell r="DO460">
            <v>123.54099999999744</v>
          </cell>
          <cell r="DP460">
            <v>183.70190000000002</v>
          </cell>
          <cell r="DQ460">
            <v>118.48999999999978</v>
          </cell>
          <cell r="DR460">
            <v>1161.7868000000162</v>
          </cell>
          <cell r="DS460">
            <v>109.68099999999959</v>
          </cell>
          <cell r="DT460">
            <v>35.581800000000385</v>
          </cell>
          <cell r="DU460">
            <v>203.80130000000008</v>
          </cell>
          <cell r="DV460">
            <v>110.10400000000027</v>
          </cell>
          <cell r="DW460">
            <v>115.93499999999949</v>
          </cell>
          <cell r="DX460">
            <v>67.161000000000058</v>
          </cell>
          <cell r="DY460">
            <v>13.593000000000757</v>
          </cell>
          <cell r="DZ460">
            <v>0</v>
          </cell>
          <cell r="EA460">
            <v>93.278000000000247</v>
          </cell>
          <cell r="EB460">
            <v>82.343000000000757</v>
          </cell>
          <cell r="EC460">
            <v>92.15969999999993</v>
          </cell>
          <cell r="ED460">
            <v>238.14899999999943</v>
          </cell>
        </row>
        <row r="461">
          <cell r="C461" t="str">
            <v>Mid Columbia</v>
          </cell>
          <cell r="F461">
            <v>-210.04999999998836</v>
          </cell>
          <cell r="G461">
            <v>-740.22000000003027</v>
          </cell>
          <cell r="H461">
            <v>-949.5</v>
          </cell>
          <cell r="I461">
            <v>-649.5</v>
          </cell>
          <cell r="J461">
            <v>-1502.3399999999674</v>
          </cell>
          <cell r="K461">
            <v>-1092.9000000000233</v>
          </cell>
          <cell r="L461">
            <v>-1120.1300000000047</v>
          </cell>
          <cell r="M461">
            <v>-1049.6899999999732</v>
          </cell>
          <cell r="N461">
            <v>-390.90600000000268</v>
          </cell>
          <cell r="O461">
            <v>-126.52999999999884</v>
          </cell>
          <cell r="P461">
            <v>-73.315000000002328</v>
          </cell>
          <cell r="Q461">
            <v>-41.979999999995925</v>
          </cell>
          <cell r="R461">
            <v>-4193.3369999998249</v>
          </cell>
          <cell r="S461">
            <v>-60.519999999996799</v>
          </cell>
          <cell r="T461">
            <v>0</v>
          </cell>
          <cell r="U461">
            <v>-15.180000000000291</v>
          </cell>
          <cell r="V461">
            <v>-170.60499999999593</v>
          </cell>
          <cell r="W461">
            <v>-1824.4600000000792</v>
          </cell>
          <cell r="X461">
            <v>-835.30000000004657</v>
          </cell>
          <cell r="Y461">
            <v>8.5</v>
          </cell>
          <cell r="Z461">
            <v>-1031.8300000000163</v>
          </cell>
          <cell r="AA461">
            <v>-409.08999999999651</v>
          </cell>
          <cell r="AB461">
            <v>-132.85199999999895</v>
          </cell>
          <cell r="AC461">
            <v>-6.4580000000023574</v>
          </cell>
          <cell r="AD461">
            <v>284.45800000000236</v>
          </cell>
          <cell r="AE461">
            <v>-1464.2999999998137</v>
          </cell>
          <cell r="AF461">
            <v>0</v>
          </cell>
          <cell r="AG461">
            <v>-4.125</v>
          </cell>
          <cell r="AH461">
            <v>-0.95800000000235741</v>
          </cell>
          <cell r="AI461">
            <v>-67.630000000004657</v>
          </cell>
          <cell r="AJ461">
            <v>-478.39999999996508</v>
          </cell>
          <cell r="AK461">
            <v>-853.03999999992084</v>
          </cell>
          <cell r="AL461">
            <v>-6.9100000000034925</v>
          </cell>
          <cell r="AM461">
            <v>-894.70999999999185</v>
          </cell>
          <cell r="AN461">
            <v>-206.13300000000163</v>
          </cell>
          <cell r="AO461">
            <v>-88.520000000004075</v>
          </cell>
          <cell r="AP461">
            <v>-5.5240000000012515</v>
          </cell>
          <cell r="AQ461">
            <v>1141.6499999999942</v>
          </cell>
          <cell r="AR461">
            <v>3924.6780000000726</v>
          </cell>
          <cell r="AS461">
            <v>202.25700000000506</v>
          </cell>
          <cell r="AT461">
            <v>142.93199999999888</v>
          </cell>
          <cell r="AU461">
            <v>358.13900000000103</v>
          </cell>
          <cell r="AV461">
            <v>769.04000000000087</v>
          </cell>
          <cell r="AW461">
            <v>1003.2799999999697</v>
          </cell>
          <cell r="AX461">
            <v>653.44000000000233</v>
          </cell>
          <cell r="AY461">
            <v>120.4539999999979</v>
          </cell>
          <cell r="AZ461">
            <v>-159.9600000000064</v>
          </cell>
          <cell r="BA461">
            <v>69.308000000000902</v>
          </cell>
          <cell r="BB461">
            <v>433.93000000000029</v>
          </cell>
          <cell r="BC461">
            <v>-1.0820000000021537</v>
          </cell>
          <cell r="BD461">
            <v>332.94000000000233</v>
          </cell>
          <cell r="BE461">
            <v>3204.7759999998379</v>
          </cell>
          <cell r="BF461">
            <v>312.42999999999302</v>
          </cell>
          <cell r="BG461">
            <v>-232.73300000000017</v>
          </cell>
          <cell r="BH461">
            <v>310.88400000000001</v>
          </cell>
          <cell r="BI461">
            <v>992.93000000000029</v>
          </cell>
          <cell r="BJ461">
            <v>912.71999999997206</v>
          </cell>
          <cell r="BK461">
            <v>504.75999999995111</v>
          </cell>
          <cell r="BL461">
            <v>-10.257999999997992</v>
          </cell>
          <cell r="BM461">
            <v>-45.936000000001513</v>
          </cell>
          <cell r="BN461">
            <v>139.57600000000093</v>
          </cell>
          <cell r="BO461">
            <v>381.06000000000495</v>
          </cell>
          <cell r="BP461">
            <v>-215.13300000000163</v>
          </cell>
          <cell r="BQ461">
            <v>154.47599999999875</v>
          </cell>
          <cell r="BR461">
            <v>4660.8369999999413</v>
          </cell>
          <cell r="BS461">
            <v>655.19200000000274</v>
          </cell>
          <cell r="BT461">
            <v>1360.4449999999997</v>
          </cell>
          <cell r="BU461">
            <v>246.93999999999869</v>
          </cell>
          <cell r="BV461">
            <v>595.98999999999796</v>
          </cell>
          <cell r="BW461">
            <v>498.38000000000466</v>
          </cell>
          <cell r="BX461">
            <v>270.26000000000931</v>
          </cell>
          <cell r="BY461">
            <v>-29.272000000000844</v>
          </cell>
          <cell r="BZ461">
            <v>4.6699999999982538</v>
          </cell>
          <cell r="CA461">
            <v>258.73500000000058</v>
          </cell>
          <cell r="CB461">
            <v>504.4429999999993</v>
          </cell>
          <cell r="CC461">
            <v>28.859000000000378</v>
          </cell>
          <cell r="CD461">
            <v>266.19499999999971</v>
          </cell>
          <cell r="CE461">
            <v>3205.4610000001267</v>
          </cell>
          <cell r="CF461">
            <v>59.966000000000349</v>
          </cell>
          <cell r="CG461">
            <v>166.99199999999837</v>
          </cell>
          <cell r="CH461">
            <v>491.14400000000023</v>
          </cell>
          <cell r="CI461">
            <v>356.31099999999788</v>
          </cell>
          <cell r="CJ461">
            <v>680.76000000000931</v>
          </cell>
          <cell r="CK461">
            <v>608.68999999994412</v>
          </cell>
          <cell r="CL461">
            <v>62.832000000000335</v>
          </cell>
          <cell r="CM461">
            <v>-123.90400000000955</v>
          </cell>
          <cell r="CN461">
            <v>260.06300000000192</v>
          </cell>
          <cell r="CO461">
            <v>381.21600000000035</v>
          </cell>
          <cell r="CP461">
            <v>-26.362999999997555</v>
          </cell>
          <cell r="CQ461">
            <v>287.75400000000081</v>
          </cell>
          <cell r="CR461">
            <v>5336.8689999999478</v>
          </cell>
          <cell r="CS461">
            <v>403.7549999999901</v>
          </cell>
          <cell r="CT461">
            <v>-523.44399999999951</v>
          </cell>
          <cell r="CU461">
            <v>495.80500000000029</v>
          </cell>
          <cell r="CV461">
            <v>456.2300000000032</v>
          </cell>
          <cell r="CW461">
            <v>727.5</v>
          </cell>
          <cell r="CX461">
            <v>2922.3600000000151</v>
          </cell>
          <cell r="CY461">
            <v>19.558999999997468</v>
          </cell>
          <cell r="CZ461">
            <v>-201.63399999999092</v>
          </cell>
          <cell r="DA461">
            <v>156.93699999999808</v>
          </cell>
          <cell r="DB461">
            <v>458.10100000000239</v>
          </cell>
          <cell r="DC461">
            <v>203.04200000000128</v>
          </cell>
          <cell r="DD461">
            <v>218.65799999999945</v>
          </cell>
          <cell r="DE461">
            <v>2261.1583000001265</v>
          </cell>
          <cell r="DF461">
            <v>433.51999999998952</v>
          </cell>
          <cell r="DG461">
            <v>138.08899999999994</v>
          </cell>
          <cell r="DH461">
            <v>-389.91300000000047</v>
          </cell>
          <cell r="DI461">
            <v>478.0570000000007</v>
          </cell>
          <cell r="DJ461">
            <v>764.12999999994645</v>
          </cell>
          <cell r="DK461">
            <v>280.01000000000931</v>
          </cell>
          <cell r="DL461">
            <v>62.156000000000859</v>
          </cell>
          <cell r="DM461">
            <v>-116.14600000000792</v>
          </cell>
          <cell r="DN461">
            <v>153.86899999999878</v>
          </cell>
          <cell r="DO461">
            <v>307.63300000000163</v>
          </cell>
          <cell r="DP461">
            <v>56.023000000001048</v>
          </cell>
          <cell r="DQ461">
            <v>93.73030000000017</v>
          </cell>
          <cell r="DR461">
            <v>4880.2656000002753</v>
          </cell>
          <cell r="DS461">
            <v>216.12700000000041</v>
          </cell>
          <cell r="DT461">
            <v>192.70199999999932</v>
          </cell>
          <cell r="DU461">
            <v>357.15099999999984</v>
          </cell>
          <cell r="DV461">
            <v>1554.5760000000009</v>
          </cell>
          <cell r="DW461">
            <v>1099</v>
          </cell>
          <cell r="DX461">
            <v>825.18999999994412</v>
          </cell>
          <cell r="DY461">
            <v>101.57799999999952</v>
          </cell>
          <cell r="DZ461">
            <v>-93.654999999998836</v>
          </cell>
          <cell r="EA461">
            <v>138.97100000000137</v>
          </cell>
          <cell r="EB461">
            <v>378.32100000000355</v>
          </cell>
          <cell r="EC461">
            <v>94.067999999999302</v>
          </cell>
          <cell r="ED461">
            <v>16.236599999999953</v>
          </cell>
        </row>
        <row r="462">
          <cell r="C462" t="str">
            <v>Mona</v>
          </cell>
          <cell r="F462">
            <v>-190.26175099999818</v>
          </cell>
          <cell r="G462">
            <v>-24.839999999996508</v>
          </cell>
          <cell r="H462">
            <v>-195.6050000000032</v>
          </cell>
          <cell r="I462">
            <v>-140.57637759999488</v>
          </cell>
          <cell r="J462">
            <v>-44.898999999997613</v>
          </cell>
          <cell r="K462">
            <v>-25.966000000000349</v>
          </cell>
          <cell r="L462">
            <v>-6.5118099999999686</v>
          </cell>
          <cell r="M462">
            <v>0</v>
          </cell>
          <cell r="N462">
            <v>-15.640999999999622</v>
          </cell>
          <cell r="O462">
            <v>-50.911099999999806</v>
          </cell>
          <cell r="P462">
            <v>-166.66999999999825</v>
          </cell>
          <cell r="Q462">
            <v>-170.7960000000021</v>
          </cell>
          <cell r="R462">
            <v>-1066.7777600000263</v>
          </cell>
          <cell r="S462">
            <v>-181.54499999999825</v>
          </cell>
          <cell r="T462">
            <v>-63.907999999999447</v>
          </cell>
          <cell r="U462">
            <v>-143.27070000000003</v>
          </cell>
          <cell r="V462">
            <v>-344.52000000000407</v>
          </cell>
          <cell r="W462">
            <v>-48.80000000000291</v>
          </cell>
          <cell r="X462">
            <v>-104.04999999998836</v>
          </cell>
          <cell r="Y462">
            <v>-10.699560000000019</v>
          </cell>
          <cell r="Z462">
            <v>0</v>
          </cell>
          <cell r="AA462">
            <v>-20.135600000000522</v>
          </cell>
          <cell r="AB462">
            <v>-1.6679000000003725</v>
          </cell>
          <cell r="AC462">
            <v>-36.606999999999971</v>
          </cell>
          <cell r="AD462">
            <v>-111.57400000000052</v>
          </cell>
          <cell r="AE462">
            <v>-552.18294999998761</v>
          </cell>
          <cell r="AF462">
            <v>-91.943400000000111</v>
          </cell>
          <cell r="AG462">
            <v>-41.831299999999828</v>
          </cell>
          <cell r="AH462">
            <v>-60.367000000000189</v>
          </cell>
          <cell r="AI462">
            <v>-49.974000000001979</v>
          </cell>
          <cell r="AJ462">
            <v>-60.288999999989755</v>
          </cell>
          <cell r="AK462">
            <v>-25.860000000000582</v>
          </cell>
          <cell r="AL462">
            <v>-3.8977500000000873</v>
          </cell>
          <cell r="AM462">
            <v>0</v>
          </cell>
          <cell r="AN462">
            <v>-38.620999999999185</v>
          </cell>
          <cell r="AO462">
            <v>-14.797899999999572</v>
          </cell>
          <cell r="AP462">
            <v>-21.828600000000279</v>
          </cell>
          <cell r="AQ462">
            <v>-142.77300000000105</v>
          </cell>
          <cell r="AR462">
            <v>1176.0408999999927</v>
          </cell>
          <cell r="AS462">
            <v>-266.30600000000049</v>
          </cell>
          <cell r="AT462">
            <v>73.87519999999995</v>
          </cell>
          <cell r="AU462">
            <v>120.2165</v>
          </cell>
          <cell r="AV462">
            <v>109.82230000000072</v>
          </cell>
          <cell r="AW462">
            <v>436.4539999999979</v>
          </cell>
          <cell r="AX462">
            <v>237.50800000000163</v>
          </cell>
          <cell r="AY462">
            <v>0</v>
          </cell>
          <cell r="AZ462">
            <v>0</v>
          </cell>
          <cell r="BA462">
            <v>184.17599999999948</v>
          </cell>
          <cell r="BB462">
            <v>54.120600000000195</v>
          </cell>
          <cell r="BC462">
            <v>58.934299999999894</v>
          </cell>
          <cell r="BD462">
            <v>167.23999999999796</v>
          </cell>
          <cell r="BE462">
            <v>409.4600999999966</v>
          </cell>
          <cell r="BF462">
            <v>-11.1850000000004</v>
          </cell>
          <cell r="BG462">
            <v>64.190999999999804</v>
          </cell>
          <cell r="BH462">
            <v>8.1359999999999673</v>
          </cell>
          <cell r="BI462">
            <v>60.214399999999841</v>
          </cell>
          <cell r="BJ462">
            <v>224.3859999999986</v>
          </cell>
          <cell r="BK462">
            <v>258.5</v>
          </cell>
          <cell r="BL462">
            <v>22.695000000000618</v>
          </cell>
          <cell r="BM462">
            <v>0</v>
          </cell>
          <cell r="BN462">
            <v>35.616700000000492</v>
          </cell>
          <cell r="BO462">
            <v>32.466000000000349</v>
          </cell>
          <cell r="BP462">
            <v>138.33900000000085</v>
          </cell>
          <cell r="BQ462">
            <v>-423.89900000000125</v>
          </cell>
          <cell r="BR462">
            <v>368.98172399999748</v>
          </cell>
          <cell r="BS462">
            <v>-125.94800000000032</v>
          </cell>
          <cell r="BT462">
            <v>161.60999199999969</v>
          </cell>
          <cell r="BU462">
            <v>48.678400000000011</v>
          </cell>
          <cell r="BV462">
            <v>9.6758399999999938</v>
          </cell>
          <cell r="BW462">
            <v>83.593791999999667</v>
          </cell>
          <cell r="BX462">
            <v>66.443400000000111</v>
          </cell>
          <cell r="BY462">
            <v>-15.499900000000707</v>
          </cell>
          <cell r="BZ462">
            <v>0</v>
          </cell>
          <cell r="CA462">
            <v>3.1953000000000884</v>
          </cell>
          <cell r="CB462">
            <v>57.370100000000093</v>
          </cell>
          <cell r="CC462">
            <v>32.718799999999646</v>
          </cell>
          <cell r="CD462">
            <v>47.144000000000233</v>
          </cell>
          <cell r="CE462">
            <v>-49.547829999981332</v>
          </cell>
          <cell r="CF462">
            <v>35.824000000000524</v>
          </cell>
          <cell r="CG462">
            <v>29.133699999999408</v>
          </cell>
          <cell r="CH462">
            <v>55.671699999999873</v>
          </cell>
          <cell r="CI462">
            <v>1.5582500000000437</v>
          </cell>
          <cell r="CJ462">
            <v>2.202000000001135</v>
          </cell>
          <cell r="CK462">
            <v>181.93100000000049</v>
          </cell>
          <cell r="CL462">
            <v>-11.495600000000195</v>
          </cell>
          <cell r="CM462">
            <v>0</v>
          </cell>
          <cell r="CN462">
            <v>19.514600000000428</v>
          </cell>
          <cell r="CO462">
            <v>87.388999999999214</v>
          </cell>
          <cell r="CP462">
            <v>-627.74699999999939</v>
          </cell>
          <cell r="CQ462">
            <v>176.4705199999953</v>
          </cell>
          <cell r="CR462">
            <v>995.51919300001464</v>
          </cell>
          <cell r="CS462">
            <v>-30.663999999997031</v>
          </cell>
          <cell r="CT462">
            <v>-125.85201700000107</v>
          </cell>
          <cell r="CU462">
            <v>62.493000000000393</v>
          </cell>
          <cell r="CV462">
            <v>90.641999999999825</v>
          </cell>
          <cell r="CW462">
            <v>-32.346000000001368</v>
          </cell>
          <cell r="CX462">
            <v>762.65299999999843</v>
          </cell>
          <cell r="CY462">
            <v>35.700000000000728</v>
          </cell>
          <cell r="CZ462">
            <v>0</v>
          </cell>
          <cell r="DA462">
            <v>39.338800000000447</v>
          </cell>
          <cell r="DB462">
            <v>31.773400000000038</v>
          </cell>
          <cell r="DC462">
            <v>47.092999999999847</v>
          </cell>
          <cell r="DD462">
            <v>114.68800999999803</v>
          </cell>
          <cell r="DE462">
            <v>497.49288000003435</v>
          </cell>
          <cell r="DF462">
            <v>-75.279999999998836</v>
          </cell>
          <cell r="DG462">
            <v>671.02700000000095</v>
          </cell>
          <cell r="DH462">
            <v>-1090.9300000000003</v>
          </cell>
          <cell r="DI462">
            <v>65.157000000000153</v>
          </cell>
          <cell r="DJ462">
            <v>30.494000000002416</v>
          </cell>
          <cell r="DK462">
            <v>-72.162999999998647</v>
          </cell>
          <cell r="DL462">
            <v>-31.027000000000044</v>
          </cell>
          <cell r="DM462">
            <v>0</v>
          </cell>
          <cell r="DN462">
            <v>79.274699999999939</v>
          </cell>
          <cell r="DO462">
            <v>72.566999999999098</v>
          </cell>
          <cell r="DP462">
            <v>706.10500000000138</v>
          </cell>
          <cell r="DQ462">
            <v>142.26818000000276</v>
          </cell>
          <cell r="DR462">
            <v>1753.2465290000255</v>
          </cell>
          <cell r="DS462">
            <v>156.74699999999939</v>
          </cell>
          <cell r="DT462">
            <v>84.879300000000512</v>
          </cell>
          <cell r="DU462">
            <v>194.26839999999993</v>
          </cell>
          <cell r="DV462">
            <v>454.20050000000265</v>
          </cell>
          <cell r="DW462">
            <v>229.80800499999896</v>
          </cell>
          <cell r="DX462">
            <v>56.620999999999185</v>
          </cell>
          <cell r="DY462">
            <v>21.428080000001501</v>
          </cell>
          <cell r="DZ462">
            <v>-4.7774699999999939</v>
          </cell>
          <cell r="EA462">
            <v>90.684999999999491</v>
          </cell>
          <cell r="EB462">
            <v>110.46671400000105</v>
          </cell>
          <cell r="EC462">
            <v>171.16899999999987</v>
          </cell>
          <cell r="ED462">
            <v>187.7510000000002</v>
          </cell>
        </row>
        <row r="463">
          <cell r="C463" t="str">
            <v>Palo Verde</v>
          </cell>
          <cell r="F463">
            <v>-49.799599999999373</v>
          </cell>
          <cell r="G463">
            <v>-38.914000000000669</v>
          </cell>
          <cell r="H463">
            <v>-35.317000000000007</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-5.4282400000000166</v>
          </cell>
          <cell r="BF463">
            <v>0</v>
          </cell>
          <cell r="BG463">
            <v>0</v>
          </cell>
          <cell r="BH463">
            <v>0</v>
          </cell>
          <cell r="BI463">
            <v>0</v>
          </cell>
          <cell r="BJ463">
            <v>0</v>
          </cell>
          <cell r="BK463">
            <v>0</v>
          </cell>
          <cell r="BL463">
            <v>0</v>
          </cell>
          <cell r="BM463">
            <v>0</v>
          </cell>
          <cell r="BN463">
            <v>0</v>
          </cell>
          <cell r="BO463">
            <v>0</v>
          </cell>
          <cell r="BP463">
            <v>-1.0041800000000052</v>
          </cell>
          <cell r="BQ463">
            <v>-4.4240599999999972</v>
          </cell>
          <cell r="BR463">
            <v>11.663140000000112</v>
          </cell>
          <cell r="BS463">
            <v>8.446629999999999</v>
          </cell>
          <cell r="BT463">
            <v>0</v>
          </cell>
          <cell r="BU463">
            <v>0</v>
          </cell>
          <cell r="BV463">
            <v>0</v>
          </cell>
          <cell r="BW463">
            <v>0</v>
          </cell>
          <cell r="BX463">
            <v>2.2952899999999943</v>
          </cell>
          <cell r="BY463">
            <v>3.5935000000000628</v>
          </cell>
          <cell r="BZ463">
            <v>2.0780000000002019E-2</v>
          </cell>
          <cell r="CA463">
            <v>0</v>
          </cell>
          <cell r="CB463">
            <v>0</v>
          </cell>
          <cell r="CC463">
            <v>0</v>
          </cell>
          <cell r="CD463">
            <v>-2.6930599999999458</v>
          </cell>
          <cell r="CE463">
            <v>-15.127564000000348</v>
          </cell>
          <cell r="CF463">
            <v>-3.24054000000001</v>
          </cell>
          <cell r="CG463">
            <v>-3.7375839999999982</v>
          </cell>
          <cell r="CH463">
            <v>0</v>
          </cell>
          <cell r="CI463">
            <v>0</v>
          </cell>
          <cell r="CJ463">
            <v>0</v>
          </cell>
          <cell r="CK463">
            <v>0</v>
          </cell>
          <cell r="CL463">
            <v>-3.0799999999999272</v>
          </cell>
          <cell r="CM463">
            <v>1.4125999999999976</v>
          </cell>
          <cell r="CN463">
            <v>-11.006709999999998</v>
          </cell>
          <cell r="CO463">
            <v>4.5246700000000146</v>
          </cell>
          <cell r="CP463">
            <v>0</v>
          </cell>
          <cell r="CQ463">
            <v>0</v>
          </cell>
          <cell r="CR463">
            <v>-4.5252970000001369</v>
          </cell>
          <cell r="CS463">
            <v>4.8616599999999153</v>
          </cell>
          <cell r="CT463">
            <v>0</v>
          </cell>
          <cell r="CU463">
            <v>-2.9573440000000062</v>
          </cell>
          <cell r="CV463">
            <v>-6.7240929999999963</v>
          </cell>
          <cell r="CW463">
            <v>6.23048</v>
          </cell>
          <cell r="CX463">
            <v>0</v>
          </cell>
          <cell r="CY463">
            <v>-6.4996599999999489</v>
          </cell>
          <cell r="CZ463">
            <v>-11.48424</v>
          </cell>
          <cell r="DA463">
            <v>9.1507000000000289</v>
          </cell>
          <cell r="DB463">
            <v>4.1000000000000227</v>
          </cell>
          <cell r="DC463">
            <v>0</v>
          </cell>
          <cell r="DD463">
            <v>-1.2028000000000247</v>
          </cell>
          <cell r="DE463">
            <v>-1.8349539999999251</v>
          </cell>
          <cell r="DF463">
            <v>9.9899999999934153E-2</v>
          </cell>
          <cell r="DG463">
            <v>6.7794200000000018</v>
          </cell>
          <cell r="DH463">
            <v>-14</v>
          </cell>
          <cell r="DI463">
            <v>0</v>
          </cell>
          <cell r="DJ463">
            <v>9.4671000000000163</v>
          </cell>
          <cell r="DK463">
            <v>0</v>
          </cell>
          <cell r="DL463">
            <v>-11.005229999999983</v>
          </cell>
          <cell r="DM463">
            <v>-1.4927999999999884</v>
          </cell>
          <cell r="DN463">
            <v>-6.0319299999999885</v>
          </cell>
          <cell r="DO463">
            <v>4.900160000000028</v>
          </cell>
          <cell r="DP463">
            <v>7.699776</v>
          </cell>
          <cell r="DQ463">
            <v>1.7486499999999978</v>
          </cell>
          <cell r="DR463">
            <v>9.2706140000000232</v>
          </cell>
          <cell r="DS463">
            <v>5.2938599999999951</v>
          </cell>
          <cell r="DT463">
            <v>0</v>
          </cell>
          <cell r="DU463">
            <v>0</v>
          </cell>
          <cell r="DV463">
            <v>0</v>
          </cell>
          <cell r="DW463">
            <v>-3.6600000000021282E-2</v>
          </cell>
          <cell r="DX463">
            <v>0</v>
          </cell>
          <cell r="DY463">
            <v>0</v>
          </cell>
          <cell r="DZ463">
            <v>0</v>
          </cell>
          <cell r="EA463">
            <v>1.1609400000000392</v>
          </cell>
          <cell r="EB463">
            <v>-1.8394999999999868</v>
          </cell>
          <cell r="EC463">
            <v>4.691913999999997</v>
          </cell>
          <cell r="ED463">
            <v>0</v>
          </cell>
        </row>
        <row r="464">
          <cell r="C464" t="str">
            <v>SP15</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row>
        <row r="465">
          <cell r="C465" t="str">
            <v>Emergency Purchases</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row>
        <row r="467">
          <cell r="F467">
            <v>-598.2203509999672</v>
          </cell>
          <cell r="G467">
            <v>-1085.1424999999581</v>
          </cell>
          <cell r="H467">
            <v>-1501.0959999999614</v>
          </cell>
          <cell r="I467">
            <v>-1201.881077600061</v>
          </cell>
          <cell r="J467">
            <v>-1704.6520000000019</v>
          </cell>
          <cell r="K467">
            <v>-1171.9947000000393</v>
          </cell>
          <cell r="L467">
            <v>-1175.2005800000043</v>
          </cell>
          <cell r="M467">
            <v>-1096.5988999999536</v>
          </cell>
          <cell r="N467">
            <v>-426.0049999999901</v>
          </cell>
          <cell r="O467">
            <v>-344.91809999999532</v>
          </cell>
          <cell r="P467">
            <v>-311.73600000000442</v>
          </cell>
          <cell r="Q467">
            <v>-330.875</v>
          </cell>
          <cell r="R467">
            <v>-6477.2585100010037</v>
          </cell>
          <cell r="S467">
            <v>-289.47799999998824</v>
          </cell>
          <cell r="T467">
            <v>-86.010170000001381</v>
          </cell>
          <cell r="U467">
            <v>-229.80717000000368</v>
          </cell>
          <cell r="V467">
            <v>-1124.069199999969</v>
          </cell>
          <cell r="W467">
            <v>-1975.3872000001138</v>
          </cell>
          <cell r="X467">
            <v>-1156.5753000001423</v>
          </cell>
          <cell r="Y467">
            <v>15.56429999996908</v>
          </cell>
          <cell r="Z467">
            <v>-1124.6106100000325</v>
          </cell>
          <cell r="AA467">
            <v>-430.49009999998088</v>
          </cell>
          <cell r="AB467">
            <v>-179.31739999999991</v>
          </cell>
          <cell r="AC467">
            <v>-52.529260000002978</v>
          </cell>
          <cell r="AD467">
            <v>155.45160000000033</v>
          </cell>
          <cell r="AE467">
            <v>-2506.672738999594</v>
          </cell>
          <cell r="AF467">
            <v>-94.346230000002834</v>
          </cell>
          <cell r="AG467">
            <v>-70.982200000002194</v>
          </cell>
          <cell r="AH467">
            <v>-97.485746000005747</v>
          </cell>
          <cell r="AI467">
            <v>-147.65890999999829</v>
          </cell>
          <cell r="AJ467">
            <v>-653.29110000003129</v>
          </cell>
          <cell r="AK467">
            <v>-1058.6149999999907</v>
          </cell>
          <cell r="AL467">
            <v>128.86566700000549</v>
          </cell>
          <cell r="AM467">
            <v>-928.15692000000854</v>
          </cell>
          <cell r="AN467">
            <v>-262.47999999998137</v>
          </cell>
          <cell r="AO467">
            <v>-202.32489999999234</v>
          </cell>
          <cell r="AP467">
            <v>-27.339400000000751</v>
          </cell>
          <cell r="AQ467">
            <v>907.14199999999255</v>
          </cell>
          <cell r="AR467">
            <v>6278.5440360000357</v>
          </cell>
          <cell r="AS467">
            <v>-102.90879999999015</v>
          </cell>
          <cell r="AT467">
            <v>244.95129999999699</v>
          </cell>
          <cell r="AU467">
            <v>542.57790999999997</v>
          </cell>
          <cell r="AV467">
            <v>901.95784999999887</v>
          </cell>
          <cell r="AW467">
            <v>1565.5877700000419</v>
          </cell>
          <cell r="AX467">
            <v>1080.079400000046</v>
          </cell>
          <cell r="AY467">
            <v>187.80480599998555</v>
          </cell>
          <cell r="AZ467">
            <v>-189.3301000000065</v>
          </cell>
          <cell r="BA467">
            <v>341.52300000000105</v>
          </cell>
          <cell r="BB467">
            <v>568.03660000000673</v>
          </cell>
          <cell r="BC467">
            <v>267.23729999999341</v>
          </cell>
          <cell r="BD467">
            <v>871.02700000000186</v>
          </cell>
          <cell r="BE467">
            <v>3168.4169039994013</v>
          </cell>
          <cell r="BF467">
            <v>347.10449999998673</v>
          </cell>
          <cell r="BG467">
            <v>-535.54920000000129</v>
          </cell>
          <cell r="BH467">
            <v>358.14379999999983</v>
          </cell>
          <cell r="BI467">
            <v>1070.9215900000054</v>
          </cell>
          <cell r="BJ467">
            <v>1198.8608499999973</v>
          </cell>
          <cell r="BK467">
            <v>837.49069999990752</v>
          </cell>
          <cell r="BL467">
            <v>51.794500000003609</v>
          </cell>
          <cell r="BM467">
            <v>-177.73549599999387</v>
          </cell>
          <cell r="BN467">
            <v>186.67120000000432</v>
          </cell>
          <cell r="BO467">
            <v>483.34500000001572</v>
          </cell>
          <cell r="BP467">
            <v>-597.92248000000109</v>
          </cell>
          <cell r="BQ467">
            <v>-54.70806000000448</v>
          </cell>
          <cell r="BR467">
            <v>7049.4027029999997</v>
          </cell>
          <cell r="BS467">
            <v>1694.7519300000131</v>
          </cell>
          <cell r="BT467">
            <v>1198.8819919999987</v>
          </cell>
          <cell r="BU467">
            <v>342.82580000000053</v>
          </cell>
          <cell r="BV467">
            <v>897.64985999999772</v>
          </cell>
          <cell r="BW467">
            <v>606.57049199996982</v>
          </cell>
          <cell r="BX467">
            <v>382.75420000002487</v>
          </cell>
          <cell r="BY467">
            <v>10.645000000004075</v>
          </cell>
          <cell r="BZ467">
            <v>-15.500980999990134</v>
          </cell>
          <cell r="CA467">
            <v>269.80217000000266</v>
          </cell>
          <cell r="CB467">
            <v>741.10159999999451</v>
          </cell>
          <cell r="CC467">
            <v>310.54069999999047</v>
          </cell>
          <cell r="CD467">
            <v>609.3799399999989</v>
          </cell>
          <cell r="CE467">
            <v>4385.8157099999953</v>
          </cell>
          <cell r="CF467">
            <v>142.68085999999312</v>
          </cell>
          <cell r="CG467">
            <v>215.73101599999063</v>
          </cell>
          <cell r="CH467">
            <v>602.70190000000002</v>
          </cell>
          <cell r="CI467">
            <v>393.74915999999212</v>
          </cell>
          <cell r="CJ467">
            <v>776.18129999999655</v>
          </cell>
          <cell r="CK467">
            <v>1407.3209999999963</v>
          </cell>
          <cell r="CL467">
            <v>-95.49251999999251</v>
          </cell>
          <cell r="CM467">
            <v>-183.64248599998245</v>
          </cell>
          <cell r="CN467">
            <v>258.83458999999129</v>
          </cell>
          <cell r="CO467">
            <v>639.88167000001704</v>
          </cell>
          <cell r="CP467">
            <v>-612.04730000000563</v>
          </cell>
          <cell r="CQ467">
            <v>839.91651999999885</v>
          </cell>
          <cell r="CR467">
            <v>7450.2214790002909</v>
          </cell>
          <cell r="CS467">
            <v>404.82865999999922</v>
          </cell>
          <cell r="CT467">
            <v>-588.29915700000129</v>
          </cell>
          <cell r="CU467">
            <v>673.74665599999571</v>
          </cell>
          <cell r="CV467">
            <v>675.94443699999829</v>
          </cell>
          <cell r="CW467">
            <v>738.62278000003425</v>
          </cell>
          <cell r="CX467">
            <v>4137.1553999999887</v>
          </cell>
          <cell r="CY467">
            <v>-77.474260000009963</v>
          </cell>
          <cell r="CZ467">
            <v>-291.47684699998354</v>
          </cell>
          <cell r="DA467">
            <v>204.54350000000704</v>
          </cell>
          <cell r="DB467">
            <v>610.16840000000957</v>
          </cell>
          <cell r="DC467">
            <v>274.48630000000412</v>
          </cell>
          <cell r="DD467">
            <v>687.9756100000086</v>
          </cell>
          <cell r="DE467">
            <v>3181.2076260002796</v>
          </cell>
          <cell r="DF467">
            <v>403.08739999998943</v>
          </cell>
          <cell r="DG467">
            <v>1027.5331200000001</v>
          </cell>
          <cell r="DH467">
            <v>-1826.6456000000035</v>
          </cell>
          <cell r="DI467">
            <v>634.2013999999981</v>
          </cell>
          <cell r="DJ467">
            <v>892.05099999997765</v>
          </cell>
          <cell r="DK467">
            <v>182.97670000002836</v>
          </cell>
          <cell r="DL467">
            <v>-60.836529999985942</v>
          </cell>
          <cell r="DM467">
            <v>-243.76980000003823</v>
          </cell>
          <cell r="DN467">
            <v>243.30896999999823</v>
          </cell>
          <cell r="DO467">
            <v>524.64715999999316</v>
          </cell>
          <cell r="DP467">
            <v>1076.5426759999973</v>
          </cell>
          <cell r="DQ467">
            <v>328.11113000001933</v>
          </cell>
          <cell r="DR467">
            <v>8206.6471429995727</v>
          </cell>
          <cell r="DS467">
            <v>481.50106000000233</v>
          </cell>
          <cell r="DT467">
            <v>381.54140000000189</v>
          </cell>
          <cell r="DU467">
            <v>755.22070000000167</v>
          </cell>
          <cell r="DV467">
            <v>2238.2029999999795</v>
          </cell>
          <cell r="DW467">
            <v>1559.1334049999714</v>
          </cell>
          <cell r="DX467">
            <v>977.79839999991236</v>
          </cell>
          <cell r="DY467">
            <v>172.38808000000427</v>
          </cell>
          <cell r="DZ467">
            <v>-185.50167000001238</v>
          </cell>
          <cell r="EA467">
            <v>317.87063999999373</v>
          </cell>
          <cell r="EB467">
            <v>587.68821400002344</v>
          </cell>
          <cell r="EC467">
            <v>394.06561399999919</v>
          </cell>
          <cell r="ED467">
            <v>526.73829999999725</v>
          </cell>
        </row>
        <row r="469">
          <cell r="A469" t="str">
            <v xml:space="preserve">Total Purchased Power &amp; Net Interchange </v>
          </cell>
          <cell r="F469">
            <v>718.5666490001604</v>
          </cell>
          <cell r="G469">
            <v>388.49750000005588</v>
          </cell>
          <cell r="H469">
            <v>794.02000000001863</v>
          </cell>
          <cell r="I469">
            <v>1449.008922399953</v>
          </cell>
          <cell r="J469">
            <v>1363.9450000000652</v>
          </cell>
          <cell r="K469">
            <v>2088.0752999999095</v>
          </cell>
          <cell r="L469">
            <v>1775.565419999999</v>
          </cell>
          <cell r="M469">
            <v>1858.9721000000136</v>
          </cell>
          <cell r="N469">
            <v>2179.3149999999441</v>
          </cell>
          <cell r="O469">
            <v>1767.3288999999641</v>
          </cell>
          <cell r="P469">
            <v>1110.8639999998268</v>
          </cell>
          <cell r="Q469">
            <v>766.67999999993481</v>
          </cell>
          <cell r="R469">
            <v>20595.865490002558</v>
          </cell>
          <cell r="S469">
            <v>1020.7369999999646</v>
          </cell>
          <cell r="T469">
            <v>1380.2938299999805</v>
          </cell>
          <cell r="U469">
            <v>2053.9008299999405</v>
          </cell>
          <cell r="V469">
            <v>1513.5607999999775</v>
          </cell>
          <cell r="W469">
            <v>1077.8647999998648</v>
          </cell>
          <cell r="X469">
            <v>2087.1446999998298</v>
          </cell>
          <cell r="Y469">
            <v>2951.5742999999784</v>
          </cell>
          <cell r="Z469">
            <v>1816.2043899999699</v>
          </cell>
          <cell r="AA469">
            <v>2161.8099000001093</v>
          </cell>
          <cell r="AB469">
            <v>1922.2965999998851</v>
          </cell>
          <cell r="AC469">
            <v>1363.020739999949</v>
          </cell>
          <cell r="AD469">
            <v>1247.4575999999652</v>
          </cell>
          <cell r="AE469">
            <v>24483.163260998204</v>
          </cell>
          <cell r="AF469">
            <v>1209.2657699999399</v>
          </cell>
          <cell r="AG469">
            <v>1440.0918000000529</v>
          </cell>
          <cell r="AH469">
            <v>2174.7212540002074</v>
          </cell>
          <cell r="AI469">
            <v>2476.8610900000203</v>
          </cell>
          <cell r="AJ469">
            <v>2384.7088999999687</v>
          </cell>
          <cell r="AK469">
            <v>2168.9350000000559</v>
          </cell>
          <cell r="AL469">
            <v>3050.1816669999389</v>
          </cell>
          <cell r="AM469">
            <v>1997.933079999988</v>
          </cell>
          <cell r="AN469">
            <v>2316.8300000000745</v>
          </cell>
          <cell r="AO469">
            <v>1888.8111000000499</v>
          </cell>
          <cell r="AP469">
            <v>1381.1006000000052</v>
          </cell>
          <cell r="AQ469">
            <v>1993.7229999999981</v>
          </cell>
          <cell r="AR469">
            <v>33081.70003600046</v>
          </cell>
          <cell r="AS469">
            <v>1194.2241999999387</v>
          </cell>
          <cell r="AT469">
            <v>1696.6952999999048</v>
          </cell>
          <cell r="AU469">
            <v>2803.4699099999852</v>
          </cell>
          <cell r="AV469">
            <v>3513.3378500000108</v>
          </cell>
          <cell r="AW469">
            <v>4588.428770000115</v>
          </cell>
          <cell r="AX469">
            <v>4291.4894000003114</v>
          </cell>
          <cell r="AY469">
            <v>3094.5198059999384</v>
          </cell>
          <cell r="AZ469">
            <v>2722.1279000000795</v>
          </cell>
          <cell r="BA469">
            <v>2907.9029999999329</v>
          </cell>
          <cell r="BB469">
            <v>2648.6635999999708</v>
          </cell>
          <cell r="BC469">
            <v>1668.6572999999626</v>
          </cell>
          <cell r="BD469">
            <v>1952.1830000000773</v>
          </cell>
          <cell r="BE469">
            <v>29837.309903999791</v>
          </cell>
          <cell r="BF469">
            <v>1637.6655000000028</v>
          </cell>
          <cell r="BG469">
            <v>908.88680000009481</v>
          </cell>
          <cell r="BH469">
            <v>2607.658800000092</v>
          </cell>
          <cell r="BI469">
            <v>3669.1915900000604</v>
          </cell>
          <cell r="BJ469">
            <v>4206.5428499998525</v>
          </cell>
          <cell r="BK469">
            <v>4032.8507000000682</v>
          </cell>
          <cell r="BL469">
            <v>2944.0324999999721</v>
          </cell>
          <cell r="BM469">
            <v>2719.1835040000733</v>
          </cell>
          <cell r="BN469">
            <v>2740.2411999999313</v>
          </cell>
          <cell r="BO469">
            <v>2553.5560000000987</v>
          </cell>
          <cell r="BP469">
            <v>796.47752000007313</v>
          </cell>
          <cell r="BQ469">
            <v>1021.0229400000535</v>
          </cell>
          <cell r="BR469">
            <v>33584.852703000419</v>
          </cell>
          <cell r="BS469">
            <v>2978.9269299999578</v>
          </cell>
          <cell r="BT469">
            <v>2636.0939919998636</v>
          </cell>
          <cell r="BU469">
            <v>2581.1498000000138</v>
          </cell>
          <cell r="BV469">
            <v>3482.9298600000329</v>
          </cell>
          <cell r="BW469">
            <v>3599.186492000008</v>
          </cell>
          <cell r="BX469">
            <v>3562.1242000000784</v>
          </cell>
          <cell r="BY469">
            <v>2888.344000000041</v>
          </cell>
          <cell r="BZ469">
            <v>2866.9100190000609</v>
          </cell>
          <cell r="CA469">
            <v>2810.5921700000763</v>
          </cell>
          <cell r="CB469">
            <v>2800.9586000000127</v>
          </cell>
          <cell r="CC469">
            <v>1697.9507000000449</v>
          </cell>
          <cell r="CD469">
            <v>1679.6859400001122</v>
          </cell>
          <cell r="CE469">
            <v>30839.691710000858</v>
          </cell>
          <cell r="CF469">
            <v>1420.3768599999603</v>
          </cell>
          <cell r="CG469">
            <v>1696.7610159999458</v>
          </cell>
          <cell r="CH469">
            <v>2829.8348999998998</v>
          </cell>
          <cell r="CI469">
            <v>2966.0991599999834</v>
          </cell>
          <cell r="CJ469">
            <v>3753.8552999999374</v>
          </cell>
          <cell r="CK469">
            <v>4570.7909999999683</v>
          </cell>
          <cell r="CL469">
            <v>2767.822479999857</v>
          </cell>
          <cell r="CM469">
            <v>2684.384514000034</v>
          </cell>
          <cell r="CN469">
            <v>2786.9645899999887</v>
          </cell>
          <cell r="CO469">
            <v>2689.5086700001266</v>
          </cell>
          <cell r="CP469">
            <v>768.4026999999187</v>
          </cell>
          <cell r="CQ469">
            <v>1904.8905200000154</v>
          </cell>
          <cell r="CR469">
            <v>33721.350479001179</v>
          </cell>
          <cell r="CS469">
            <v>1676.2006599998567</v>
          </cell>
          <cell r="CT469">
            <v>834.57684300007531</v>
          </cell>
          <cell r="CU469">
            <v>2889.8126560000237</v>
          </cell>
          <cell r="CV469">
            <v>3235.424437000067</v>
          </cell>
          <cell r="CW469">
            <v>3701.4167800000869</v>
          </cell>
          <cell r="CX469">
            <v>7284.7854000000516</v>
          </cell>
          <cell r="CY469">
            <v>2771.5497400000459</v>
          </cell>
          <cell r="CZ469">
            <v>2562.2281530000037</v>
          </cell>
          <cell r="DA469">
            <v>2719.983499999973</v>
          </cell>
          <cell r="DB469">
            <v>2649.5654000000795</v>
          </cell>
          <cell r="DC469">
            <v>1648.0963000001502</v>
          </cell>
          <cell r="DD469">
            <v>1747.7106100000674</v>
          </cell>
          <cell r="DE469">
            <v>29320.745625998825</v>
          </cell>
          <cell r="DF469">
            <v>1668.1044000000693</v>
          </cell>
          <cell r="DG469">
            <v>2443.2971199999447</v>
          </cell>
          <cell r="DH469">
            <v>378.29139999998733</v>
          </cell>
          <cell r="DI469">
            <v>3180.9013999999734</v>
          </cell>
          <cell r="DJ469">
            <v>3840.0579999999609</v>
          </cell>
          <cell r="DK469">
            <v>3314.8567000000039</v>
          </cell>
          <cell r="DL469">
            <v>2773.9274699999951</v>
          </cell>
          <cell r="DM469">
            <v>2595.5821999998298</v>
          </cell>
          <cell r="DN469">
            <v>2746.2389699999476</v>
          </cell>
          <cell r="DO469">
            <v>2553.7521599999163</v>
          </cell>
          <cell r="DP469">
            <v>2443.2526759999455</v>
          </cell>
          <cell r="DQ469">
            <v>1382.4831299999496</v>
          </cell>
          <cell r="DR469">
            <v>34215.635142999701</v>
          </cell>
          <cell r="DS469">
            <v>1740.1630600000499</v>
          </cell>
          <cell r="DT469">
            <v>1790.2213999999803</v>
          </cell>
          <cell r="DU469">
            <v>2949.0906999999424</v>
          </cell>
          <cell r="DV469">
            <v>4772.1829999999609</v>
          </cell>
          <cell r="DW469">
            <v>4492.3844050001353</v>
          </cell>
          <cell r="DX469">
            <v>4094.0783999998821</v>
          </cell>
          <cell r="DY469">
            <v>2992.9540800000541</v>
          </cell>
          <cell r="DZ469">
            <v>2639.7143299998716</v>
          </cell>
          <cell r="EA469">
            <v>2808.2606400000514</v>
          </cell>
          <cell r="EB469">
            <v>2606.7182139999932</v>
          </cell>
          <cell r="EC469">
            <v>1753.995614000014</v>
          </cell>
          <cell r="ED469">
            <v>1575.8713000000571</v>
          </cell>
        </row>
        <row r="471">
          <cell r="A471" t="str">
            <v>Coal Generation</v>
          </cell>
        </row>
        <row r="472">
          <cell r="C472" t="str">
            <v>Cholla</v>
          </cell>
          <cell r="F472">
            <v>-56.531461000005947</v>
          </cell>
          <cell r="G472">
            <v>-18.045714000007138</v>
          </cell>
          <cell r="H472">
            <v>-32.763719999988098</v>
          </cell>
          <cell r="I472">
            <v>0</v>
          </cell>
          <cell r="J472">
            <v>-1.2797300000092946</v>
          </cell>
          <cell r="K472">
            <v>-16.952030000000377</v>
          </cell>
          <cell r="L472">
            <v>-19.312960000010207</v>
          </cell>
          <cell r="M472">
            <v>-48.697090000001481</v>
          </cell>
          <cell r="N472">
            <v>-25.511369999992894</v>
          </cell>
          <cell r="O472">
            <v>-83.237919999985024</v>
          </cell>
          <cell r="P472">
            <v>-66.71830000000773</v>
          </cell>
          <cell r="Q472">
            <v>-83.731289999996079</v>
          </cell>
          <cell r="R472">
            <v>-459.12447000015527</v>
          </cell>
          <cell r="S472">
            <v>-16.729359999997541</v>
          </cell>
          <cell r="T472">
            <v>-70.074220000009518</v>
          </cell>
          <cell r="U472">
            <v>-110.08462000000873</v>
          </cell>
          <cell r="V472">
            <v>0</v>
          </cell>
          <cell r="W472">
            <v>0</v>
          </cell>
          <cell r="X472">
            <v>-19.465270000000601</v>
          </cell>
          <cell r="Y472">
            <v>-0.13194999998086132</v>
          </cell>
          <cell r="Z472">
            <v>-77.407700000010664</v>
          </cell>
          <cell r="AA472">
            <v>-12.174750000005588</v>
          </cell>
          <cell r="AB472">
            <v>-36.831199999985984</v>
          </cell>
          <cell r="AC472">
            <v>-41.057440000004135</v>
          </cell>
          <cell r="AD472">
            <v>-75.167959999991581</v>
          </cell>
          <cell r="AE472">
            <v>-520.31590700033121</v>
          </cell>
          <cell r="AF472">
            <v>-225.14542200000142</v>
          </cell>
          <cell r="AG472">
            <v>-37.259805000008782</v>
          </cell>
          <cell r="AH472">
            <v>-91.891910000005737</v>
          </cell>
          <cell r="AI472">
            <v>-18.339130000007572</v>
          </cell>
          <cell r="AJ472">
            <v>-8.1231899999984307</v>
          </cell>
          <cell r="AK472">
            <v>-25.228949999989709</v>
          </cell>
          <cell r="AL472">
            <v>-14.460969999985537</v>
          </cell>
          <cell r="AM472">
            <v>-22.98420000000624</v>
          </cell>
          <cell r="AN472">
            <v>-7.9670099999930244</v>
          </cell>
          <cell r="AO472">
            <v>-26.881099999998696</v>
          </cell>
          <cell r="AP472">
            <v>-9.5692350000026636</v>
          </cell>
          <cell r="AQ472">
            <v>-32.464984999998705</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0</v>
          </cell>
          <cell r="EB472">
            <v>0</v>
          </cell>
          <cell r="EC472">
            <v>0</v>
          </cell>
          <cell r="ED472">
            <v>0</v>
          </cell>
        </row>
        <row r="473">
          <cell r="C473" t="str">
            <v>Colstrip</v>
          </cell>
          <cell r="F473">
            <v>0</v>
          </cell>
          <cell r="G473">
            <v>0</v>
          </cell>
          <cell r="H473">
            <v>0</v>
          </cell>
          <cell r="I473">
            <v>0</v>
          </cell>
          <cell r="J473">
            <v>0</v>
          </cell>
          <cell r="K473">
            <v>0</v>
          </cell>
          <cell r="L473">
            <v>0</v>
          </cell>
          <cell r="M473">
            <v>0</v>
          </cell>
          <cell r="N473">
            <v>0</v>
          </cell>
          <cell r="O473">
            <v>0</v>
          </cell>
          <cell r="P473">
            <v>0</v>
          </cell>
          <cell r="Q473">
            <v>0</v>
          </cell>
          <cell r="R473">
            <v>-8.9000209998339415</v>
          </cell>
          <cell r="S473">
            <v>0</v>
          </cell>
          <cell r="T473">
            <v>0</v>
          </cell>
          <cell r="U473">
            <v>0</v>
          </cell>
          <cell r="V473">
            <v>0</v>
          </cell>
          <cell r="W473">
            <v>-8.9000210000012885</v>
          </cell>
          <cell r="X473">
            <v>0</v>
          </cell>
          <cell r="Y473">
            <v>0</v>
          </cell>
          <cell r="Z473">
            <v>0</v>
          </cell>
          <cell r="AA473">
            <v>0</v>
          </cell>
          <cell r="AB473">
            <v>0</v>
          </cell>
          <cell r="AC473">
            <v>0</v>
          </cell>
          <cell r="AD473">
            <v>0</v>
          </cell>
          <cell r="AE473">
            <v>-8.2426789999008179</v>
          </cell>
          <cell r="AF473">
            <v>0</v>
          </cell>
          <cell r="AG473">
            <v>0</v>
          </cell>
          <cell r="AH473">
            <v>0</v>
          </cell>
          <cell r="AI473">
            <v>-8.0488320000004023</v>
          </cell>
          <cell r="AJ473">
            <v>-0.19384700000227895</v>
          </cell>
          <cell r="AK473">
            <v>0</v>
          </cell>
          <cell r="AL473">
            <v>0</v>
          </cell>
          <cell r="AM473">
            <v>0</v>
          </cell>
          <cell r="AN473">
            <v>0</v>
          </cell>
          <cell r="AO473">
            <v>0</v>
          </cell>
          <cell r="AP473">
            <v>0</v>
          </cell>
          <cell r="AQ473">
            <v>0</v>
          </cell>
          <cell r="AR473">
            <v>354.61446199996863</v>
          </cell>
          <cell r="AS473">
            <v>0</v>
          </cell>
          <cell r="AT473">
            <v>0</v>
          </cell>
          <cell r="AU473">
            <v>13.959724000000278</v>
          </cell>
          <cell r="AV473">
            <v>298.65716200000315</v>
          </cell>
          <cell r="AW473">
            <v>-10.320662999998603</v>
          </cell>
          <cell r="AX473">
            <v>52.318239000000176</v>
          </cell>
          <cell r="AY473">
            <v>0</v>
          </cell>
          <cell r="AZ473">
            <v>0</v>
          </cell>
          <cell r="BA473">
            <v>0</v>
          </cell>
          <cell r="BB473">
            <v>0</v>
          </cell>
          <cell r="BC473">
            <v>0</v>
          </cell>
          <cell r="BD473">
            <v>0</v>
          </cell>
          <cell r="BE473">
            <v>270.26589100004639</v>
          </cell>
          <cell r="BF473">
            <v>0</v>
          </cell>
          <cell r="BG473">
            <v>0</v>
          </cell>
          <cell r="BH473">
            <v>-7.0859380000038072</v>
          </cell>
          <cell r="BI473">
            <v>208.12289099999907</v>
          </cell>
          <cell r="BJ473">
            <v>40.356707000006281</v>
          </cell>
          <cell r="BK473">
            <v>28.872230999986641</v>
          </cell>
          <cell r="BL473">
            <v>0</v>
          </cell>
          <cell r="BM473">
            <v>0</v>
          </cell>
          <cell r="BN473">
            <v>0</v>
          </cell>
          <cell r="BO473">
            <v>0</v>
          </cell>
          <cell r="BP473">
            <v>0</v>
          </cell>
          <cell r="BQ473">
            <v>0</v>
          </cell>
          <cell r="BR473">
            <v>244.88209900003858</v>
          </cell>
          <cell r="BS473">
            <v>0</v>
          </cell>
          <cell r="BT473">
            <v>0</v>
          </cell>
          <cell r="BU473">
            <v>24.028405999997631</v>
          </cell>
          <cell r="BV473">
            <v>212.65041699999711</v>
          </cell>
          <cell r="BW473">
            <v>8.2032760000001872</v>
          </cell>
          <cell r="BX473">
            <v>0</v>
          </cell>
          <cell r="BY473">
            <v>0</v>
          </cell>
          <cell r="BZ473">
            <v>0</v>
          </cell>
          <cell r="CA473">
            <v>0</v>
          </cell>
          <cell r="CB473">
            <v>0</v>
          </cell>
          <cell r="CC473">
            <v>0</v>
          </cell>
          <cell r="CD473">
            <v>0</v>
          </cell>
          <cell r="CE473">
            <v>48.770806000102311</v>
          </cell>
          <cell r="CF473">
            <v>0</v>
          </cell>
          <cell r="CG473">
            <v>0</v>
          </cell>
          <cell r="CH473">
            <v>15.645629999999073</v>
          </cell>
          <cell r="CI473">
            <v>18.517261000000872</v>
          </cell>
          <cell r="CJ473">
            <v>14.607915000000503</v>
          </cell>
          <cell r="CK473">
            <v>0</v>
          </cell>
          <cell r="CL473">
            <v>0</v>
          </cell>
          <cell r="CM473">
            <v>0</v>
          </cell>
          <cell r="CN473">
            <v>0</v>
          </cell>
          <cell r="CO473">
            <v>0</v>
          </cell>
          <cell r="CP473">
            <v>0</v>
          </cell>
          <cell r="CQ473">
            <v>0</v>
          </cell>
          <cell r="CR473">
            <v>0</v>
          </cell>
          <cell r="CS473">
            <v>0</v>
          </cell>
          <cell r="CT473">
            <v>0</v>
          </cell>
          <cell r="CU473">
            <v>0</v>
          </cell>
          <cell r="CV473">
            <v>0</v>
          </cell>
          <cell r="CW473">
            <v>0</v>
          </cell>
          <cell r="CX473">
            <v>0</v>
          </cell>
          <cell r="CY473">
            <v>0</v>
          </cell>
          <cell r="CZ473">
            <v>0</v>
          </cell>
          <cell r="DA473">
            <v>0</v>
          </cell>
          <cell r="DB473">
            <v>0</v>
          </cell>
          <cell r="DC473">
            <v>0</v>
          </cell>
          <cell r="DD473">
            <v>0</v>
          </cell>
          <cell r="DE473">
            <v>-6.1699250000528991</v>
          </cell>
          <cell r="DF473">
            <v>0</v>
          </cell>
          <cell r="DG473">
            <v>0</v>
          </cell>
          <cell r="DH473">
            <v>-6.1699249999946915</v>
          </cell>
          <cell r="DI473">
            <v>0</v>
          </cell>
          <cell r="DJ473">
            <v>0</v>
          </cell>
          <cell r="DK473">
            <v>0</v>
          </cell>
          <cell r="DL473">
            <v>0</v>
          </cell>
          <cell r="DM473">
            <v>0</v>
          </cell>
          <cell r="DN473">
            <v>0</v>
          </cell>
          <cell r="DO473">
            <v>0</v>
          </cell>
          <cell r="DP473">
            <v>0</v>
          </cell>
          <cell r="DQ473">
            <v>0</v>
          </cell>
          <cell r="DR473">
            <v>5.0035590000916272</v>
          </cell>
          <cell r="DS473">
            <v>0</v>
          </cell>
          <cell r="DT473">
            <v>0</v>
          </cell>
          <cell r="DU473">
            <v>-7.5200170000025537</v>
          </cell>
          <cell r="DV473">
            <v>0</v>
          </cell>
          <cell r="DW473">
            <v>-7.8669499999959953</v>
          </cell>
          <cell r="DX473">
            <v>20.390526000002865</v>
          </cell>
          <cell r="DY473">
            <v>0</v>
          </cell>
          <cell r="DZ473">
            <v>0</v>
          </cell>
          <cell r="EA473">
            <v>0</v>
          </cell>
          <cell r="EB473">
            <v>0</v>
          </cell>
          <cell r="EC473">
            <v>0</v>
          </cell>
          <cell r="ED473">
            <v>0</v>
          </cell>
        </row>
        <row r="474">
          <cell r="C474" t="str">
            <v>Craig</v>
          </cell>
          <cell r="F474">
            <v>0</v>
          </cell>
          <cell r="G474">
            <v>0</v>
          </cell>
          <cell r="H474">
            <v>0</v>
          </cell>
          <cell r="I474">
            <v>0</v>
          </cell>
          <cell r="J474">
            <v>0</v>
          </cell>
          <cell r="K474">
            <v>-9.4118659999949159</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-9.3178709999192506</v>
          </cell>
          <cell r="AF474">
            <v>0</v>
          </cell>
          <cell r="AG474">
            <v>0</v>
          </cell>
          <cell r="AH474">
            <v>0</v>
          </cell>
          <cell r="AI474">
            <v>0</v>
          </cell>
          <cell r="AJ474">
            <v>0</v>
          </cell>
          <cell r="AK474">
            <v>-9.3178710000065621</v>
          </cell>
          <cell r="AL474">
            <v>0</v>
          </cell>
          <cell r="AM474">
            <v>0</v>
          </cell>
          <cell r="AN474">
            <v>0</v>
          </cell>
          <cell r="AO474">
            <v>0</v>
          </cell>
          <cell r="AP474">
            <v>0</v>
          </cell>
          <cell r="AQ474">
            <v>0</v>
          </cell>
          <cell r="AR474">
            <v>138.74325399985537</v>
          </cell>
          <cell r="AS474">
            <v>0</v>
          </cell>
          <cell r="AT474">
            <v>0</v>
          </cell>
          <cell r="AU474">
            <v>-19.82528300001286</v>
          </cell>
          <cell r="AV474">
            <v>89.146485000004759</v>
          </cell>
          <cell r="AW474">
            <v>0</v>
          </cell>
          <cell r="AX474">
            <v>69.422051999994437</v>
          </cell>
          <cell r="AY474">
            <v>0</v>
          </cell>
          <cell r="AZ474">
            <v>0</v>
          </cell>
          <cell r="BA474">
            <v>0</v>
          </cell>
          <cell r="BB474">
            <v>0</v>
          </cell>
          <cell r="BC474">
            <v>0</v>
          </cell>
          <cell r="BD474">
            <v>0</v>
          </cell>
          <cell r="BE474">
            <v>189.15640499955043</v>
          </cell>
          <cell r="BF474">
            <v>0</v>
          </cell>
          <cell r="BG474">
            <v>0</v>
          </cell>
          <cell r="BH474">
            <v>-7.1460000000079162</v>
          </cell>
          <cell r="BI474">
            <v>-7.3137800000113202</v>
          </cell>
          <cell r="BJ474">
            <v>27.896214000007603</v>
          </cell>
          <cell r="BK474">
            <v>38.175943999987794</v>
          </cell>
          <cell r="BL474">
            <v>0</v>
          </cell>
          <cell r="BM474">
            <v>0</v>
          </cell>
          <cell r="BN474">
            <v>0</v>
          </cell>
          <cell r="BO474">
            <v>0</v>
          </cell>
          <cell r="BP474">
            <v>42.396059000006062</v>
          </cell>
          <cell r="BQ474">
            <v>95.147968000004767</v>
          </cell>
          <cell r="BR474">
            <v>384.43078000005335</v>
          </cell>
          <cell r="BS474">
            <v>72.881424000006518</v>
          </cell>
          <cell r="BT474">
            <v>47.460741000002599</v>
          </cell>
          <cell r="BU474">
            <v>31.514900999987731</v>
          </cell>
          <cell r="BV474">
            <v>110.03213400000095</v>
          </cell>
          <cell r="BW474">
            <v>5.6982040000002598</v>
          </cell>
          <cell r="BX474">
            <v>0</v>
          </cell>
          <cell r="BY474">
            <v>8.0000029999937396</v>
          </cell>
          <cell r="BZ474">
            <v>0</v>
          </cell>
          <cell r="CA474">
            <v>0</v>
          </cell>
          <cell r="CB474">
            <v>11.094899999996414</v>
          </cell>
          <cell r="CC474">
            <v>29.247101000000839</v>
          </cell>
          <cell r="CD474">
            <v>68.50137199999881</v>
          </cell>
          <cell r="CE474">
            <v>273.09252500010189</v>
          </cell>
          <cell r="CF474">
            <v>60.051708999992115</v>
          </cell>
          <cell r="CG474">
            <v>67.715264999991632</v>
          </cell>
          <cell r="CH474">
            <v>31.863542999999481</v>
          </cell>
          <cell r="CI474">
            <v>35.580923000008625</v>
          </cell>
          <cell r="CJ474">
            <v>0</v>
          </cell>
          <cell r="CK474">
            <v>4.0000029999937396</v>
          </cell>
          <cell r="CL474">
            <v>2.444629999998142</v>
          </cell>
          <cell r="CM474">
            <v>0</v>
          </cell>
          <cell r="CN474">
            <v>4</v>
          </cell>
          <cell r="CO474">
            <v>16.000002000000677</v>
          </cell>
          <cell r="CP474">
            <v>14.696733999997377</v>
          </cell>
          <cell r="CQ474">
            <v>36.739715999981854</v>
          </cell>
          <cell r="CR474">
            <v>277.62699599994812</v>
          </cell>
          <cell r="CS474">
            <v>57.529517999995733</v>
          </cell>
          <cell r="CT474">
            <v>51.229686000006041</v>
          </cell>
          <cell r="CU474">
            <v>42.464694000009331</v>
          </cell>
          <cell r="CV474">
            <v>10.900006000003486</v>
          </cell>
          <cell r="CW474">
            <v>1.6031740000034915</v>
          </cell>
          <cell r="CX474">
            <v>4.0000030000082916</v>
          </cell>
          <cell r="CY474">
            <v>4.0000029999937396</v>
          </cell>
          <cell r="CZ474">
            <v>0</v>
          </cell>
          <cell r="DA474">
            <v>0.61511500000779051</v>
          </cell>
          <cell r="DB474">
            <v>16.000002000000677</v>
          </cell>
          <cell r="DC474">
            <v>36.000006999995094</v>
          </cell>
          <cell r="DD474">
            <v>53.284787999989931</v>
          </cell>
          <cell r="DE474">
            <v>140.50262499996461</v>
          </cell>
          <cell r="DF474">
            <v>39.824735000001965</v>
          </cell>
          <cell r="DG474">
            <v>29.137040000001434</v>
          </cell>
          <cell r="DH474">
            <v>22.190725000000384</v>
          </cell>
          <cell r="DI474">
            <v>4.5465100000001257</v>
          </cell>
          <cell r="DJ474">
            <v>0</v>
          </cell>
          <cell r="DK474">
            <v>3.1000000000058208</v>
          </cell>
          <cell r="DL474">
            <v>3.0999999999985448</v>
          </cell>
          <cell r="DM474">
            <v>0</v>
          </cell>
          <cell r="DN474">
            <v>0.93954999999550637</v>
          </cell>
          <cell r="DO474">
            <v>0</v>
          </cell>
          <cell r="DP474">
            <v>6.2000000000043656</v>
          </cell>
          <cell r="DQ474">
            <v>31.464065000000119</v>
          </cell>
          <cell r="DR474">
            <v>539.87444799998775</v>
          </cell>
          <cell r="DS474">
            <v>-6.7365290000016103</v>
          </cell>
          <cell r="DT474">
            <v>21.705727000000479</v>
          </cell>
          <cell r="DU474">
            <v>14.247460999999021</v>
          </cell>
          <cell r="DV474">
            <v>208.67649999999412</v>
          </cell>
          <cell r="DW474">
            <v>37.691705000001093</v>
          </cell>
          <cell r="DX474">
            <v>48.439739000001282</v>
          </cell>
          <cell r="DY474">
            <v>23.587662999998429</v>
          </cell>
          <cell r="DZ474">
            <v>21.058366999997816</v>
          </cell>
          <cell r="EA474">
            <v>102.03528499999811</v>
          </cell>
          <cell r="EB474">
            <v>-20.415562999995018</v>
          </cell>
          <cell r="EC474">
            <v>83.437060999996902</v>
          </cell>
          <cell r="ED474">
            <v>6.1470319999934873</v>
          </cell>
        </row>
        <row r="475">
          <cell r="C475" t="str">
            <v>Dave Johnston</v>
          </cell>
          <cell r="F475">
            <v>0</v>
          </cell>
          <cell r="G475">
            <v>0</v>
          </cell>
          <cell r="H475">
            <v>0</v>
          </cell>
          <cell r="I475">
            <v>0</v>
          </cell>
          <cell r="J475">
            <v>0</v>
          </cell>
          <cell r="K475">
            <v>-6.3547099999850616</v>
          </cell>
          <cell r="L475">
            <v>0</v>
          </cell>
          <cell r="M475">
            <v>0</v>
          </cell>
          <cell r="N475">
            <v>0</v>
          </cell>
          <cell r="O475">
            <v>0</v>
          </cell>
          <cell r="P475">
            <v>0</v>
          </cell>
          <cell r="Q475">
            <v>0</v>
          </cell>
          <cell r="R475">
            <v>-203.14585200045258</v>
          </cell>
          <cell r="S475">
            <v>0</v>
          </cell>
          <cell r="T475">
            <v>0</v>
          </cell>
          <cell r="U475">
            <v>0</v>
          </cell>
          <cell r="V475">
            <v>0</v>
          </cell>
          <cell r="W475">
            <v>-114.26839400001336</v>
          </cell>
          <cell r="X475">
            <v>-88.877457999973558</v>
          </cell>
          <cell r="Y475">
            <v>0</v>
          </cell>
          <cell r="Z475">
            <v>0</v>
          </cell>
          <cell r="AA475">
            <v>0</v>
          </cell>
          <cell r="AB475">
            <v>0</v>
          </cell>
          <cell r="AC475">
            <v>0</v>
          </cell>
          <cell r="AD475">
            <v>0</v>
          </cell>
          <cell r="AE475">
            <v>-269.7158650001511</v>
          </cell>
          <cell r="AF475">
            <v>0</v>
          </cell>
          <cell r="AG475">
            <v>0</v>
          </cell>
          <cell r="AH475">
            <v>0</v>
          </cell>
          <cell r="AI475">
            <v>-66.140370000037365</v>
          </cell>
          <cell r="AJ475">
            <v>-96.990400999959093</v>
          </cell>
          <cell r="AK475">
            <v>-91.008184000034817</v>
          </cell>
          <cell r="AL475">
            <v>-6.6599099999293685</v>
          </cell>
          <cell r="AM475">
            <v>0</v>
          </cell>
          <cell r="AN475">
            <v>-8.9170000000158325</v>
          </cell>
          <cell r="AO475">
            <v>0</v>
          </cell>
          <cell r="AP475">
            <v>0</v>
          </cell>
          <cell r="AQ475">
            <v>0</v>
          </cell>
          <cell r="AR475">
            <v>22517.676766998135</v>
          </cell>
          <cell r="AS475">
            <v>3587.5339979999699</v>
          </cell>
          <cell r="AT475">
            <v>2734.5423960000044</v>
          </cell>
          <cell r="AU475">
            <v>2326.5178760000272</v>
          </cell>
          <cell r="AV475">
            <v>1521.1759609999717</v>
          </cell>
          <cell r="AW475">
            <v>1105.3569779999671</v>
          </cell>
          <cell r="AX475">
            <v>753.8368789999513</v>
          </cell>
          <cell r="AY475">
            <v>811.39069400000153</v>
          </cell>
          <cell r="AZ475">
            <v>594.64341700007208</v>
          </cell>
          <cell r="BA475">
            <v>1129.6018659999827</v>
          </cell>
          <cell r="BB475">
            <v>1908.1436530000065</v>
          </cell>
          <cell r="BC475">
            <v>3493.8473580000573</v>
          </cell>
          <cell r="BD475">
            <v>2551.0856909999857</v>
          </cell>
          <cell r="BE475">
            <v>23292.845469000749</v>
          </cell>
          <cell r="BF475">
            <v>3920.5960650000488</v>
          </cell>
          <cell r="BG475">
            <v>2905.9504050000105</v>
          </cell>
          <cell r="BH475">
            <v>2273.5033640000038</v>
          </cell>
          <cell r="BI475">
            <v>1497.3165339999832</v>
          </cell>
          <cell r="BJ475">
            <v>1233.9228450000519</v>
          </cell>
          <cell r="BK475">
            <v>908.36866300005931</v>
          </cell>
          <cell r="BL475">
            <v>795.44749599997886</v>
          </cell>
          <cell r="BM475">
            <v>618.96646500000497</v>
          </cell>
          <cell r="BN475">
            <v>1190.5495800001081</v>
          </cell>
          <cell r="BO475">
            <v>1879.0305719999596</v>
          </cell>
          <cell r="BP475">
            <v>3458.9675079999724</v>
          </cell>
          <cell r="BQ475">
            <v>2610.2259720000438</v>
          </cell>
          <cell r="BR475">
            <v>23531.618685998954</v>
          </cell>
          <cell r="BS475">
            <v>3918.794460999954</v>
          </cell>
          <cell r="BT475">
            <v>2856.4606430000276</v>
          </cell>
          <cell r="BU475">
            <v>2200.6237379999948</v>
          </cell>
          <cell r="BV475">
            <v>1706.362965999986</v>
          </cell>
          <cell r="BW475">
            <v>1445.9016690000426</v>
          </cell>
          <cell r="BX475">
            <v>754.22210499999346</v>
          </cell>
          <cell r="BY475">
            <v>764.10229300003266</v>
          </cell>
          <cell r="BZ475">
            <v>591.13762299995869</v>
          </cell>
          <cell r="CA475">
            <v>1263.8695659999503</v>
          </cell>
          <cell r="CB475">
            <v>1887.7118839999894</v>
          </cell>
          <cell r="CC475">
            <v>3512.0345830000006</v>
          </cell>
          <cell r="CD475">
            <v>2630.3971550000133</v>
          </cell>
          <cell r="CE475">
            <v>25087.223556000739</v>
          </cell>
          <cell r="CF475">
            <v>3712.5454310000059</v>
          </cell>
          <cell r="CG475">
            <v>2957.1680630000774</v>
          </cell>
          <cell r="CH475">
            <v>2545.4451810000464</v>
          </cell>
          <cell r="CI475">
            <v>2392.3359759999439</v>
          </cell>
          <cell r="CJ475">
            <v>948.16797800001223</v>
          </cell>
          <cell r="CK475">
            <v>758.92818200000329</v>
          </cell>
          <cell r="CL475">
            <v>945.14153000008082</v>
          </cell>
          <cell r="CM475">
            <v>725.86531500000274</v>
          </cell>
          <cell r="CN475">
            <v>1429.9217959999805</v>
          </cell>
          <cell r="CO475">
            <v>1779.0993860000162</v>
          </cell>
          <cell r="CP475">
            <v>4253.6769410000416</v>
          </cell>
          <cell r="CQ475">
            <v>2638.9277770000044</v>
          </cell>
          <cell r="CR475">
            <v>24802.691674999893</v>
          </cell>
          <cell r="CS475">
            <v>3335.4188260000083</v>
          </cell>
          <cell r="CT475">
            <v>2918.7597889999743</v>
          </cell>
          <cell r="CU475">
            <v>2621.0151320000296</v>
          </cell>
          <cell r="CV475">
            <v>2353.2341509999824</v>
          </cell>
          <cell r="CW475">
            <v>949.24599699996179</v>
          </cell>
          <cell r="CX475">
            <v>736.31745099998079</v>
          </cell>
          <cell r="CY475">
            <v>960.97098799998639</v>
          </cell>
          <cell r="CZ475">
            <v>754.32571900001494</v>
          </cell>
          <cell r="DA475">
            <v>1442.0386660000077</v>
          </cell>
          <cell r="DB475">
            <v>1748.3477459999267</v>
          </cell>
          <cell r="DC475">
            <v>4333.1766139999963</v>
          </cell>
          <cell r="DD475">
            <v>2649.8405960000237</v>
          </cell>
          <cell r="DE475">
            <v>24749.641646999866</v>
          </cell>
          <cell r="DF475">
            <v>3390.0126929999678</v>
          </cell>
          <cell r="DG475">
            <v>2962.7185279999976</v>
          </cell>
          <cell r="DH475">
            <v>2644.9799150000326</v>
          </cell>
          <cell r="DI475">
            <v>2356.1282630000496</v>
          </cell>
          <cell r="DJ475">
            <v>939.82944999996107</v>
          </cell>
          <cell r="DK475">
            <v>730.7548779999488</v>
          </cell>
          <cell r="DL475">
            <v>932.08027900004527</v>
          </cell>
          <cell r="DM475">
            <v>748.09407999995165</v>
          </cell>
          <cell r="DN475">
            <v>1414.2795949999709</v>
          </cell>
          <cell r="DO475">
            <v>1788.2152489999426</v>
          </cell>
          <cell r="DP475">
            <v>4247.8075380000519</v>
          </cell>
          <cell r="DQ475">
            <v>2594.7411790000042</v>
          </cell>
          <cell r="DR475">
            <v>24609.577620000578</v>
          </cell>
          <cell r="DS475">
            <v>3398.3960840000072</v>
          </cell>
          <cell r="DT475">
            <v>2988.8196020000614</v>
          </cell>
          <cell r="DU475">
            <v>2600.4507059999742</v>
          </cell>
          <cell r="DV475">
            <v>2331.2478850000189</v>
          </cell>
          <cell r="DW475">
            <v>880.76925299991854</v>
          </cell>
          <cell r="DX475">
            <v>759.91706999996677</v>
          </cell>
          <cell r="DY475">
            <v>954.58697699999902</v>
          </cell>
          <cell r="DZ475">
            <v>738.81913999991957</v>
          </cell>
          <cell r="EA475">
            <v>1389.8209250000073</v>
          </cell>
          <cell r="EB475">
            <v>1769.6521199999843</v>
          </cell>
          <cell r="EC475">
            <v>4237.939738999994</v>
          </cell>
          <cell r="ED475">
            <v>2559.1581190000288</v>
          </cell>
        </row>
        <row r="476">
          <cell r="C476" t="str">
            <v>Hayden</v>
          </cell>
          <cell r="F476">
            <v>-24.466295999998692</v>
          </cell>
          <cell r="G476">
            <v>-11.277682000007189</v>
          </cell>
          <cell r="H476">
            <v>-11.28295700000308</v>
          </cell>
          <cell r="I476">
            <v>0</v>
          </cell>
          <cell r="J476">
            <v>0</v>
          </cell>
          <cell r="K476">
            <v>0</v>
          </cell>
          <cell r="L476">
            <v>-16.817751000009594</v>
          </cell>
          <cell r="M476">
            <v>0.53579700000409503</v>
          </cell>
          <cell r="N476">
            <v>-16.883619000000181</v>
          </cell>
          <cell r="O476">
            <v>-18.339683000001969</v>
          </cell>
          <cell r="P476">
            <v>-2.648801999999705</v>
          </cell>
          <cell r="Q476">
            <v>-13.393460999999661</v>
          </cell>
          <cell r="R476">
            <v>-156.63688699994236</v>
          </cell>
          <cell r="S476">
            <v>-5.3099360000051092</v>
          </cell>
          <cell r="T476">
            <v>-32.282552000004216</v>
          </cell>
          <cell r="U476">
            <v>-40.814964000004693</v>
          </cell>
          <cell r="V476">
            <v>0</v>
          </cell>
          <cell r="W476">
            <v>0</v>
          </cell>
          <cell r="X476">
            <v>-1.2201349999959348</v>
          </cell>
          <cell r="Y476">
            <v>-0.55783400000655092</v>
          </cell>
          <cell r="Z476">
            <v>-7.1584480000019539</v>
          </cell>
          <cell r="AA476">
            <v>-21.251740000006976</v>
          </cell>
          <cell r="AB476">
            <v>-19.356538</v>
          </cell>
          <cell r="AC476">
            <v>-6.0274500000014086</v>
          </cell>
          <cell r="AD476">
            <v>-22.657289999995555</v>
          </cell>
          <cell r="AE476">
            <v>-79.994393000029959</v>
          </cell>
          <cell r="AF476">
            <v>-45.361131999998179</v>
          </cell>
          <cell r="AG476">
            <v>0</v>
          </cell>
          <cell r="AH476">
            <v>-15.029664999994566</v>
          </cell>
          <cell r="AI476">
            <v>0</v>
          </cell>
          <cell r="AJ476">
            <v>0</v>
          </cell>
          <cell r="AK476">
            <v>0</v>
          </cell>
          <cell r="AL476">
            <v>7.8766900000046007</v>
          </cell>
          <cell r="AM476">
            <v>-9.9836729999951785</v>
          </cell>
          <cell r="AN476">
            <v>0</v>
          </cell>
          <cell r="AO476">
            <v>-6.6668500000014319</v>
          </cell>
          <cell r="AP476">
            <v>0.14266900000075111</v>
          </cell>
          <cell r="AQ476">
            <v>-10.9724320000023</v>
          </cell>
          <cell r="AR476">
            <v>-209.59368499997072</v>
          </cell>
          <cell r="AS476">
            <v>-144.17625099999714</v>
          </cell>
          <cell r="AT476">
            <v>13.425114999998186</v>
          </cell>
          <cell r="AU476">
            <v>-64.226531999993313</v>
          </cell>
          <cell r="AV476">
            <v>4.5918129999990924</v>
          </cell>
          <cell r="AW476">
            <v>0</v>
          </cell>
          <cell r="AX476">
            <v>0</v>
          </cell>
          <cell r="AY476">
            <v>0.71972100000130013</v>
          </cell>
          <cell r="AZ476">
            <v>-3.9402229999977862</v>
          </cell>
          <cell r="BA476">
            <v>6.9034800000008545</v>
          </cell>
          <cell r="BB476">
            <v>16.711939999997412</v>
          </cell>
          <cell r="BC476">
            <v>-28.42926499999885</v>
          </cell>
          <cell r="BD476">
            <v>-11.173483000005945</v>
          </cell>
          <cell r="BE476">
            <v>-7.7406620000256225</v>
          </cell>
          <cell r="BF476">
            <v>-4.8563349999967613</v>
          </cell>
          <cell r="BG476">
            <v>1.63460699999996</v>
          </cell>
          <cell r="BH476">
            <v>-59.840722000000824</v>
          </cell>
          <cell r="BI476">
            <v>7.1771690000023227</v>
          </cell>
          <cell r="BJ476">
            <v>2.958466000003682</v>
          </cell>
          <cell r="BK476">
            <v>19.499071999998705</v>
          </cell>
          <cell r="BL476">
            <v>1.0009529999952065</v>
          </cell>
          <cell r="BM476">
            <v>13.577571000001626</v>
          </cell>
          <cell r="BN476">
            <v>1.0175240000025951</v>
          </cell>
          <cell r="BO476">
            <v>10.091033000000607</v>
          </cell>
          <cell r="BP476">
            <v>0</v>
          </cell>
          <cell r="BQ476">
            <v>0</v>
          </cell>
          <cell r="BR476">
            <v>-7.9027190000051633</v>
          </cell>
          <cell r="BS476">
            <v>0.89999700000043958</v>
          </cell>
          <cell r="BT476">
            <v>0</v>
          </cell>
          <cell r="BU476">
            <v>-0.62042400000063935</v>
          </cell>
          <cell r="BV476">
            <v>0</v>
          </cell>
          <cell r="BW476">
            <v>0</v>
          </cell>
          <cell r="BX476">
            <v>0</v>
          </cell>
          <cell r="BY476">
            <v>0</v>
          </cell>
          <cell r="BZ476">
            <v>-3.2776880000019446</v>
          </cell>
          <cell r="CA476">
            <v>0</v>
          </cell>
          <cell r="CB476">
            <v>0</v>
          </cell>
          <cell r="CC476">
            <v>0</v>
          </cell>
          <cell r="CD476">
            <v>-4.9046039999957429</v>
          </cell>
          <cell r="CE476">
            <v>20.374270999978762</v>
          </cell>
          <cell r="CF476">
            <v>0</v>
          </cell>
          <cell r="CG476">
            <v>0</v>
          </cell>
          <cell r="CH476">
            <v>0</v>
          </cell>
          <cell r="CI476">
            <v>7.6024170000018785</v>
          </cell>
          <cell r="CJ476">
            <v>-1.9686539999966044</v>
          </cell>
          <cell r="CK476">
            <v>0</v>
          </cell>
          <cell r="CL476">
            <v>-3.8438870000027237</v>
          </cell>
          <cell r="CM476">
            <v>-7.7617979999922682</v>
          </cell>
          <cell r="CN476">
            <v>0</v>
          </cell>
          <cell r="CO476">
            <v>12.899998000000778</v>
          </cell>
          <cell r="CP476">
            <v>0</v>
          </cell>
          <cell r="CQ476">
            <v>13.446195000000444</v>
          </cell>
          <cell r="CR476">
            <v>19.816924000042491</v>
          </cell>
          <cell r="CS476">
            <v>0</v>
          </cell>
          <cell r="CT476">
            <v>0</v>
          </cell>
          <cell r="CU476">
            <v>0</v>
          </cell>
          <cell r="CV476">
            <v>4.1600609999986773</v>
          </cell>
          <cell r="CW476">
            <v>-7.5575059999973746</v>
          </cell>
          <cell r="CX476">
            <v>13.457964000001084</v>
          </cell>
          <cell r="CY476">
            <v>-0.99075400000219815</v>
          </cell>
          <cell r="CZ476">
            <v>-1.8916430000026594</v>
          </cell>
          <cell r="DA476">
            <v>0</v>
          </cell>
          <cell r="DB476">
            <v>10.640949000000546</v>
          </cell>
          <cell r="DC476">
            <v>0</v>
          </cell>
          <cell r="DD476">
            <v>1.9978530000007595</v>
          </cell>
          <cell r="DE476">
            <v>-65.808094999985769</v>
          </cell>
          <cell r="DF476">
            <v>11.54695300000094</v>
          </cell>
          <cell r="DG476">
            <v>38.293516999998246</v>
          </cell>
          <cell r="DH476">
            <v>-161.46895400000358</v>
          </cell>
          <cell r="DI476">
            <v>0.67464100000506733</v>
          </cell>
          <cell r="DJ476">
            <v>-8.4443529999989551</v>
          </cell>
          <cell r="DK476">
            <v>2.5730110000004061</v>
          </cell>
          <cell r="DL476">
            <v>-6.0400670000017271</v>
          </cell>
          <cell r="DM476">
            <v>8.5347909999982221</v>
          </cell>
          <cell r="DN476">
            <v>23.184129000001121</v>
          </cell>
          <cell r="DO476">
            <v>13.243338000000222</v>
          </cell>
          <cell r="DP476">
            <v>-8.541203000000678</v>
          </cell>
          <cell r="DQ476">
            <v>20.636102000000392</v>
          </cell>
          <cell r="DR476">
            <v>304.03365800000029</v>
          </cell>
          <cell r="DS476">
            <v>18.19727800000328</v>
          </cell>
          <cell r="DT476">
            <v>47.187250999999378</v>
          </cell>
          <cell r="DU476">
            <v>47.554534999999305</v>
          </cell>
          <cell r="DV476">
            <v>31.748846000002231</v>
          </cell>
          <cell r="DW476">
            <v>-1.072282000000996</v>
          </cell>
          <cell r="DX476">
            <v>10.533395000002201</v>
          </cell>
          <cell r="DY476">
            <v>-4.9067829999912647</v>
          </cell>
          <cell r="DZ476">
            <v>27.69308699999965</v>
          </cell>
          <cell r="EA476">
            <v>10.257121999999072</v>
          </cell>
          <cell r="EB476">
            <v>47.002479000002495</v>
          </cell>
          <cell r="EC476">
            <v>33.426445000000967</v>
          </cell>
          <cell r="ED476">
            <v>36.412285000002157</v>
          </cell>
        </row>
        <row r="477">
          <cell r="C477" t="str">
            <v>Hunter</v>
          </cell>
          <cell r="F477">
            <v>-6.7826900000218302</v>
          </cell>
          <cell r="G477">
            <v>-8.8526100000599399</v>
          </cell>
          <cell r="H477">
            <v>-32.981330000096932</v>
          </cell>
          <cell r="I477">
            <v>-270.37928600003943</v>
          </cell>
          <cell r="J477">
            <v>-381.31452500005253</v>
          </cell>
          <cell r="K477">
            <v>-627.53692399989814</v>
          </cell>
          <cell r="L477">
            <v>-309.31836999999359</v>
          </cell>
          <cell r="M477">
            <v>-275.92241000011563</v>
          </cell>
          <cell r="N477">
            <v>-528.52184000005946</v>
          </cell>
          <cell r="O477">
            <v>-186.56725999992341</v>
          </cell>
          <cell r="P477">
            <v>-50.046349999960512</v>
          </cell>
          <cell r="Q477">
            <v>-25.421669999952428</v>
          </cell>
          <cell r="R477">
            <v>-3433.2806759998202</v>
          </cell>
          <cell r="S477">
            <v>-0.8709599997382611</v>
          </cell>
          <cell r="T477">
            <v>-120.97456999996211</v>
          </cell>
          <cell r="U477">
            <v>-396.70735999988392</v>
          </cell>
          <cell r="V477">
            <v>-417.77942999993684</v>
          </cell>
          <cell r="W477">
            <v>-379.06316999997944</v>
          </cell>
          <cell r="X477">
            <v>-410.94196600007126</v>
          </cell>
          <cell r="Y477">
            <v>-165.87109999987297</v>
          </cell>
          <cell r="Z477">
            <v>-244.8085199999623</v>
          </cell>
          <cell r="AA477">
            <v>-663.38955000007991</v>
          </cell>
          <cell r="AB477">
            <v>-273.51172000006773</v>
          </cell>
          <cell r="AC477">
            <v>-350.02118000003975</v>
          </cell>
          <cell r="AD477">
            <v>-9.3411499999929219</v>
          </cell>
          <cell r="AE477">
            <v>-3931.5734510002658</v>
          </cell>
          <cell r="AF477">
            <v>-7.3017599999438971</v>
          </cell>
          <cell r="AG477">
            <v>-267.52462999999989</v>
          </cell>
          <cell r="AH477">
            <v>-253.00307999993674</v>
          </cell>
          <cell r="AI477">
            <v>-575.63452600000892</v>
          </cell>
          <cell r="AJ477">
            <v>-758.79797000007238</v>
          </cell>
          <cell r="AK477">
            <v>-319.31210400001146</v>
          </cell>
          <cell r="AL477">
            <v>-121.80907099996693</v>
          </cell>
          <cell r="AM477">
            <v>-341.53405000001658</v>
          </cell>
          <cell r="AN477">
            <v>-555.40571000007913</v>
          </cell>
          <cell r="AO477">
            <v>-359.66109999991022</v>
          </cell>
          <cell r="AP477">
            <v>-370.72686999989673</v>
          </cell>
          <cell r="AQ477">
            <v>-0.86257999995723367</v>
          </cell>
          <cell r="AR477">
            <v>4397.4487679991871</v>
          </cell>
          <cell r="AS477">
            <v>-29.723540000035428</v>
          </cell>
          <cell r="AT477">
            <v>-3.8117799998726696</v>
          </cell>
          <cell r="AU477">
            <v>-842.43379999999888</v>
          </cell>
          <cell r="AV477">
            <v>878.36418099998264</v>
          </cell>
          <cell r="AW477">
            <v>546.27248200000031</v>
          </cell>
          <cell r="AX477">
            <v>418.89648400002625</v>
          </cell>
          <cell r="AY477">
            <v>290.6195000000298</v>
          </cell>
          <cell r="AZ477">
            <v>818.94565599993803</v>
          </cell>
          <cell r="BA477">
            <v>869.77662599994801</v>
          </cell>
          <cell r="BB477">
            <v>812.04592900001444</v>
          </cell>
          <cell r="BC477">
            <v>559.80489999987185</v>
          </cell>
          <cell r="BD477">
            <v>78.692129999864846</v>
          </cell>
          <cell r="BE477">
            <v>5122.7436369992793</v>
          </cell>
          <cell r="BF477">
            <v>241.27637999993749</v>
          </cell>
          <cell r="BG477">
            <v>116.55547000002116</v>
          </cell>
          <cell r="BH477">
            <v>-599.74437999993097</v>
          </cell>
          <cell r="BI477">
            <v>1142.4098189999349</v>
          </cell>
          <cell r="BJ477">
            <v>476.52964500000235</v>
          </cell>
          <cell r="BK477">
            <v>557.85613900003955</v>
          </cell>
          <cell r="BL477">
            <v>352.75388999993447</v>
          </cell>
          <cell r="BM477">
            <v>593.8768539999146</v>
          </cell>
          <cell r="BN477">
            <v>849.7911900000181</v>
          </cell>
          <cell r="BO477">
            <v>621.37191000010353</v>
          </cell>
          <cell r="BP477">
            <v>697.4875100000063</v>
          </cell>
          <cell r="BQ477">
            <v>72.579210000112653</v>
          </cell>
          <cell r="BR477">
            <v>6430.7827369989827</v>
          </cell>
          <cell r="BS477">
            <v>1967.819039999973</v>
          </cell>
          <cell r="BT477">
            <v>542.92817999981344</v>
          </cell>
          <cell r="BU477">
            <v>-1160.4767300000531</v>
          </cell>
          <cell r="BV477">
            <v>913.5417899999884</v>
          </cell>
          <cell r="BW477">
            <v>771.94554599991534</v>
          </cell>
          <cell r="BX477">
            <v>638.14889499999117</v>
          </cell>
          <cell r="BY477">
            <v>401.33093000005465</v>
          </cell>
          <cell r="BZ477">
            <v>539.77694000001065</v>
          </cell>
          <cell r="CA477">
            <v>961.54877600003965</v>
          </cell>
          <cell r="CB477">
            <v>344.27945000003092</v>
          </cell>
          <cell r="CC477">
            <v>389.33227999997325</v>
          </cell>
          <cell r="CD477">
            <v>120.6076400000602</v>
          </cell>
          <cell r="CE477">
            <v>3889.8240920007229</v>
          </cell>
          <cell r="CF477">
            <v>287.45173999993131</v>
          </cell>
          <cell r="CG477">
            <v>805.92677000002004</v>
          </cell>
          <cell r="CH477">
            <v>403.71903600008227</v>
          </cell>
          <cell r="CI477">
            <v>1218.894215999986</v>
          </cell>
          <cell r="CJ477">
            <v>489.54212999995798</v>
          </cell>
          <cell r="CK477">
            <v>866.29324000002816</v>
          </cell>
          <cell r="CL477">
            <v>7.7599499998614192</v>
          </cell>
          <cell r="CM477">
            <v>13.841649999958463</v>
          </cell>
          <cell r="CN477">
            <v>156.15761999995448</v>
          </cell>
          <cell r="CO477">
            <v>41.230779999983497</v>
          </cell>
          <cell r="CP477">
            <v>-346.10400000005029</v>
          </cell>
          <cell r="CQ477">
            <v>-54.889040000038221</v>
          </cell>
          <cell r="CR477">
            <v>2577.6588059999049</v>
          </cell>
          <cell r="CS477">
            <v>34.00901999999769</v>
          </cell>
          <cell r="CT477">
            <v>-261.26776000007521</v>
          </cell>
          <cell r="CU477">
            <v>406.79732600005809</v>
          </cell>
          <cell r="CV477">
            <v>300.76617499999702</v>
          </cell>
          <cell r="CW477">
            <v>421.50285499996971</v>
          </cell>
          <cell r="CX477">
            <v>1030.318639999954</v>
          </cell>
          <cell r="CY477">
            <v>8.9472500000847504</v>
          </cell>
          <cell r="CZ477">
            <v>79.905440000002272</v>
          </cell>
          <cell r="DA477">
            <v>3.9633400001330301</v>
          </cell>
          <cell r="DB477">
            <v>-10.225800000014715</v>
          </cell>
          <cell r="DC477">
            <v>573.89644000004046</v>
          </cell>
          <cell r="DD477">
            <v>-10.95411999989301</v>
          </cell>
          <cell r="DE477">
            <v>3245.8923509996384</v>
          </cell>
          <cell r="DF477">
            <v>9.7490700001362711</v>
          </cell>
          <cell r="DG477">
            <v>-38.648560000001453</v>
          </cell>
          <cell r="DH477">
            <v>338.86774000013247</v>
          </cell>
          <cell r="DI477">
            <v>1405.3792450000765</v>
          </cell>
          <cell r="DJ477">
            <v>534.21714599989355</v>
          </cell>
          <cell r="DK477">
            <v>385.62133999995422</v>
          </cell>
          <cell r="DL477">
            <v>-33.917039999971166</v>
          </cell>
          <cell r="DM477">
            <v>93.228009999962524</v>
          </cell>
          <cell r="DN477">
            <v>301.4275599999819</v>
          </cell>
          <cell r="DO477">
            <v>13.309919999912381</v>
          </cell>
          <cell r="DP477">
            <v>170.58754999982193</v>
          </cell>
          <cell r="DQ477">
            <v>66.070369999855757</v>
          </cell>
          <cell r="DR477">
            <v>6707.16387499962</v>
          </cell>
          <cell r="DS477">
            <v>337.34034499991685</v>
          </cell>
          <cell r="DT477">
            <v>-31.52203999995254</v>
          </cell>
          <cell r="DU477">
            <v>707.07098999992013</v>
          </cell>
          <cell r="DV477">
            <v>1086.8653410000261</v>
          </cell>
          <cell r="DW477">
            <v>434.87004499998875</v>
          </cell>
          <cell r="DX477">
            <v>514.92811400000937</v>
          </cell>
          <cell r="DY477">
            <v>195.12206999992486</v>
          </cell>
          <cell r="DZ477">
            <v>506.10858000000007</v>
          </cell>
          <cell r="EA477">
            <v>1153.3625400001183</v>
          </cell>
          <cell r="EB477">
            <v>230.61699000000954</v>
          </cell>
          <cell r="EC477">
            <v>1263.8300700000254</v>
          </cell>
          <cell r="ED477">
            <v>308.57082999986596</v>
          </cell>
        </row>
        <row r="478">
          <cell r="C478" t="str">
            <v>Huntington</v>
          </cell>
          <cell r="F478">
            <v>-23.032329999958165</v>
          </cell>
          <cell r="G478">
            <v>-31.230579999973997</v>
          </cell>
          <cell r="H478">
            <v>-94.011340000084601</v>
          </cell>
          <cell r="I478">
            <v>-266.77104000002146</v>
          </cell>
          <cell r="J478">
            <v>-289.19838499999605</v>
          </cell>
          <cell r="K478">
            <v>-359.5972559999791</v>
          </cell>
          <cell r="L478">
            <v>-439.40757000003941</v>
          </cell>
          <cell r="M478">
            <v>-511.34458999999333</v>
          </cell>
          <cell r="N478">
            <v>-529.60141000000294</v>
          </cell>
          <cell r="O478">
            <v>-296.42775999999139</v>
          </cell>
          <cell r="P478">
            <v>-153.5865899999626</v>
          </cell>
          <cell r="Q478">
            <v>-104.23014999995939</v>
          </cell>
          <cell r="R478">
            <v>-4012.1803879998624</v>
          </cell>
          <cell r="S478">
            <v>-25.075639999937266</v>
          </cell>
          <cell r="T478">
            <v>-260.0562589999754</v>
          </cell>
          <cell r="U478">
            <v>-610.30963099998189</v>
          </cell>
          <cell r="V478">
            <v>-475.11308400001144</v>
          </cell>
          <cell r="W478">
            <v>-223.95843399997102</v>
          </cell>
          <cell r="X478">
            <v>-537.17723599995952</v>
          </cell>
          <cell r="Y478">
            <v>-257.40145000006305</v>
          </cell>
          <cell r="Z478">
            <v>-372.41842000000179</v>
          </cell>
          <cell r="AA478">
            <v>-490.09959399997024</v>
          </cell>
          <cell r="AB478">
            <v>-313.1199000000488</v>
          </cell>
          <cell r="AC478">
            <v>-414.15853999997489</v>
          </cell>
          <cell r="AD478">
            <v>-33.292200000025332</v>
          </cell>
          <cell r="AE478">
            <v>-4282.8443909995258</v>
          </cell>
          <cell r="AF478">
            <v>-643.59506600000896</v>
          </cell>
          <cell r="AG478">
            <v>-164.67301999998745</v>
          </cell>
          <cell r="AH478">
            <v>-258.06928500003414</v>
          </cell>
          <cell r="AI478">
            <v>-595.57763999997405</v>
          </cell>
          <cell r="AJ478">
            <v>-440.19003600004362</v>
          </cell>
          <cell r="AK478">
            <v>-586.99627999996301</v>
          </cell>
          <cell r="AL478">
            <v>-220.5421900000656</v>
          </cell>
          <cell r="AM478">
            <v>-397.72034999995958</v>
          </cell>
          <cell r="AN478">
            <v>-369.38276400003815</v>
          </cell>
          <cell r="AO478">
            <v>-363.7976600000402</v>
          </cell>
          <cell r="AP478">
            <v>-217.90898999996716</v>
          </cell>
          <cell r="AQ478">
            <v>-24.391109999967739</v>
          </cell>
          <cell r="AR478">
            <v>2284.711282000877</v>
          </cell>
          <cell r="AS478">
            <v>-187.62056499999017</v>
          </cell>
          <cell r="AT478">
            <v>520.47056099993642</v>
          </cell>
          <cell r="AU478">
            <v>-975.90104999998584</v>
          </cell>
          <cell r="AV478">
            <v>1051.7866500000237</v>
          </cell>
          <cell r="AW478">
            <v>207.78020100004505</v>
          </cell>
          <cell r="AX478">
            <v>289.60103000001982</v>
          </cell>
          <cell r="AY478">
            <v>44.725655000016559</v>
          </cell>
          <cell r="AZ478">
            <v>258.46695999999065</v>
          </cell>
          <cell r="BA478">
            <v>349.53561999998055</v>
          </cell>
          <cell r="BB478">
            <v>423.59804800001439</v>
          </cell>
          <cell r="BC478">
            <v>241.15784200007329</v>
          </cell>
          <cell r="BD478">
            <v>61.110329999937676</v>
          </cell>
          <cell r="BE478">
            <v>-92.817464000545442</v>
          </cell>
          <cell r="BF478">
            <v>136.97089599998435</v>
          </cell>
          <cell r="BG478">
            <v>-44.558573999966029</v>
          </cell>
          <cell r="BH478">
            <v>-2610.0227319999831</v>
          </cell>
          <cell r="BI478">
            <v>1230.4318899999489</v>
          </cell>
          <cell r="BJ478">
            <v>457.96981999999844</v>
          </cell>
          <cell r="BK478">
            <v>436.1391200000071</v>
          </cell>
          <cell r="BL478">
            <v>10.883694999967702</v>
          </cell>
          <cell r="BM478">
            <v>177.60833600006299</v>
          </cell>
          <cell r="BN478">
            <v>463.0660059999791</v>
          </cell>
          <cell r="BO478">
            <v>514.3852800000459</v>
          </cell>
          <cell r="BP478">
            <v>-680.05996899999445</v>
          </cell>
          <cell r="BQ478">
            <v>-185.63123199995607</v>
          </cell>
          <cell r="BR478">
            <v>6261.3361109998077</v>
          </cell>
          <cell r="BS478">
            <v>2224.8082419999992</v>
          </cell>
          <cell r="BT478">
            <v>929.93973600002937</v>
          </cell>
          <cell r="BU478">
            <v>592.34569899999769</v>
          </cell>
          <cell r="BV478">
            <v>1005.7564969999949</v>
          </cell>
          <cell r="BW478">
            <v>169.4601740000071</v>
          </cell>
          <cell r="BX478">
            <v>508.00368500000332</v>
          </cell>
          <cell r="BY478">
            <v>-64.046054999926127</v>
          </cell>
          <cell r="BZ478">
            <v>-140.56676000001607</v>
          </cell>
          <cell r="CA478">
            <v>475.90513199998531</v>
          </cell>
          <cell r="CB478">
            <v>242.06129499996314</v>
          </cell>
          <cell r="CC478">
            <v>185.34226100001251</v>
          </cell>
          <cell r="CD478">
            <v>132.32620499993209</v>
          </cell>
          <cell r="CE478">
            <v>5064.6568469982594</v>
          </cell>
          <cell r="CF478">
            <v>201.81466600002022</v>
          </cell>
          <cell r="CG478">
            <v>333.17127599997912</v>
          </cell>
          <cell r="CH478">
            <v>659.70208599994658</v>
          </cell>
          <cell r="CI478">
            <v>1454.9642799999565</v>
          </cell>
          <cell r="CJ478">
            <v>379.25216999999247</v>
          </cell>
          <cell r="CK478">
            <v>778.35126000002492</v>
          </cell>
          <cell r="CL478">
            <v>207.26672399998643</v>
          </cell>
          <cell r="CM478">
            <v>210.69416000007186</v>
          </cell>
          <cell r="CN478">
            <v>280.87856999994256</v>
          </cell>
          <cell r="CO478">
            <v>282.08834999997634</v>
          </cell>
          <cell r="CP478">
            <v>229.01325499999803</v>
          </cell>
          <cell r="CQ478">
            <v>47.46004999987781</v>
          </cell>
          <cell r="CR478">
            <v>2242.9324939996004</v>
          </cell>
          <cell r="CS478">
            <v>227.26141999999527</v>
          </cell>
          <cell r="CT478">
            <v>-553.58209999999963</v>
          </cell>
          <cell r="CU478">
            <v>935.8048570000683</v>
          </cell>
          <cell r="CV478">
            <v>564.55341300001601</v>
          </cell>
          <cell r="CW478">
            <v>176.9315929999575</v>
          </cell>
          <cell r="CX478">
            <v>5.244436000008136</v>
          </cell>
          <cell r="CY478">
            <v>-168.72820999997202</v>
          </cell>
          <cell r="CZ478">
            <v>180.17132999992464</v>
          </cell>
          <cell r="DA478">
            <v>281.86366000003181</v>
          </cell>
          <cell r="DB478">
            <v>108.24174000002677</v>
          </cell>
          <cell r="DC478">
            <v>345.93810999998823</v>
          </cell>
          <cell r="DD478">
            <v>139.23224499984644</v>
          </cell>
          <cell r="DE478">
            <v>1358.1654909988865</v>
          </cell>
          <cell r="DF478">
            <v>283.84187500004191</v>
          </cell>
          <cell r="DG478">
            <v>-233.93148500000825</v>
          </cell>
          <cell r="DH478">
            <v>-68.422735000029206</v>
          </cell>
          <cell r="DI478">
            <v>606.87764000002062</v>
          </cell>
          <cell r="DJ478">
            <v>358.00216999999247</v>
          </cell>
          <cell r="DK478">
            <v>-47.706479999935254</v>
          </cell>
          <cell r="DL478">
            <v>167.99574000004213</v>
          </cell>
          <cell r="DM478">
            <v>295.69611000013538</v>
          </cell>
          <cell r="DN478">
            <v>339.97385499998927</v>
          </cell>
          <cell r="DO478">
            <v>356.94675500004087</v>
          </cell>
          <cell r="DP478">
            <v>-985.52021999994759</v>
          </cell>
          <cell r="DQ478">
            <v>284.41226600005757</v>
          </cell>
          <cell r="DR478">
            <v>566.80846999958158</v>
          </cell>
          <cell r="DS478">
            <v>-20.777810000116006</v>
          </cell>
          <cell r="DT478">
            <v>-22.305189999984577</v>
          </cell>
          <cell r="DU478">
            <v>-148.55738999997266</v>
          </cell>
          <cell r="DV478">
            <v>108.91999999992549</v>
          </cell>
          <cell r="DW478">
            <v>526.63723999995273</v>
          </cell>
          <cell r="DX478">
            <v>134.25188000011258</v>
          </cell>
          <cell r="DY478">
            <v>0</v>
          </cell>
          <cell r="DZ478">
            <v>0</v>
          </cell>
          <cell r="EA478">
            <v>-18.822399999946356</v>
          </cell>
          <cell r="EB478">
            <v>0</v>
          </cell>
          <cell r="EC478">
            <v>11.522200000006706</v>
          </cell>
          <cell r="ED478">
            <v>-4.0600599999306723</v>
          </cell>
        </row>
        <row r="479">
          <cell r="C479" t="str">
            <v>Jim Bridger</v>
          </cell>
          <cell r="F479">
            <v>0</v>
          </cell>
          <cell r="G479">
            <v>0</v>
          </cell>
          <cell r="H479">
            <v>-55.583340000011958</v>
          </cell>
          <cell r="I479">
            <v>-495.47792799992021</v>
          </cell>
          <cell r="J479">
            <v>-435.97967099992093</v>
          </cell>
          <cell r="K479">
            <v>-569.09452099993359</v>
          </cell>
          <cell r="L479">
            <v>-302.20212099992204</v>
          </cell>
          <cell r="M479">
            <v>-863.58895600005053</v>
          </cell>
          <cell r="N479">
            <v>-882.17569900001399</v>
          </cell>
          <cell r="O479">
            <v>-699.20559000002686</v>
          </cell>
          <cell r="P479">
            <v>-344.91389600012917</v>
          </cell>
          <cell r="Q479">
            <v>-21.93351000000257</v>
          </cell>
          <cell r="R479">
            <v>-5319.893377000466</v>
          </cell>
          <cell r="S479">
            <v>-455.69246799999382</v>
          </cell>
          <cell r="T479">
            <v>-530.98034099995857</v>
          </cell>
          <cell r="U479">
            <v>-478.63278399995761</v>
          </cell>
          <cell r="V479">
            <v>-92.908404999994673</v>
          </cell>
          <cell r="W479">
            <v>-8.3118099999846891</v>
          </cell>
          <cell r="X479">
            <v>-360.52743499999633</v>
          </cell>
          <cell r="Y479">
            <v>-34.760785000049509</v>
          </cell>
          <cell r="Z479">
            <v>-846.63805800001137</v>
          </cell>
          <cell r="AA479">
            <v>-709.33106999995653</v>
          </cell>
          <cell r="AB479">
            <v>-1012.2234419999877</v>
          </cell>
          <cell r="AC479">
            <v>-420.66301999997813</v>
          </cell>
          <cell r="AD479">
            <v>-369.22375900007319</v>
          </cell>
          <cell r="AE479">
            <v>-6665.2012940011919</v>
          </cell>
          <cell r="AF479">
            <v>-364.98456600005738</v>
          </cell>
          <cell r="AG479">
            <v>-319.50685999996495</v>
          </cell>
          <cell r="AH479">
            <v>-651.61867399991024</v>
          </cell>
          <cell r="AI479">
            <v>-619.35100000002421</v>
          </cell>
          <cell r="AJ479">
            <v>-837.31441499997163</v>
          </cell>
          <cell r="AK479">
            <v>-635.02615600003628</v>
          </cell>
          <cell r="AL479">
            <v>-97.036820000153966</v>
          </cell>
          <cell r="AM479">
            <v>-718.74834499997087</v>
          </cell>
          <cell r="AN479">
            <v>-939.55430299998261</v>
          </cell>
          <cell r="AO479">
            <v>-832.36722899996676</v>
          </cell>
          <cell r="AP479">
            <v>-649.6929259999888</v>
          </cell>
          <cell r="AQ479">
            <v>0</v>
          </cell>
          <cell r="AR479">
            <v>20455.807021999732</v>
          </cell>
          <cell r="AS479">
            <v>3455.1609000000171</v>
          </cell>
          <cell r="AT479">
            <v>1946.0105789999943</v>
          </cell>
          <cell r="AU479">
            <v>516.41959899989888</v>
          </cell>
          <cell r="AV479">
            <v>860.5705869999947</v>
          </cell>
          <cell r="AW479">
            <v>448.93667099997401</v>
          </cell>
          <cell r="AX479">
            <v>676.75428000005195</v>
          </cell>
          <cell r="AY479">
            <v>1390.730801000027</v>
          </cell>
          <cell r="AZ479">
            <v>1685.023114999989</v>
          </cell>
          <cell r="BA479">
            <v>1397.8937440000009</v>
          </cell>
          <cell r="BB479">
            <v>2432.0928239999339</v>
          </cell>
          <cell r="BC479">
            <v>3412.0663760001771</v>
          </cell>
          <cell r="BD479">
            <v>2234.1475460000802</v>
          </cell>
          <cell r="BE479">
            <v>22809.874655000865</v>
          </cell>
          <cell r="BF479">
            <v>3448.7001910000108</v>
          </cell>
          <cell r="BG479">
            <v>893.59490500006359</v>
          </cell>
          <cell r="BH479">
            <v>1006.060233999975</v>
          </cell>
          <cell r="BI479">
            <v>1184.8733849999844</v>
          </cell>
          <cell r="BJ479">
            <v>660.67291100003058</v>
          </cell>
          <cell r="BK479">
            <v>817.27894799999194</v>
          </cell>
          <cell r="BL479">
            <v>1641.1396599999862</v>
          </cell>
          <cell r="BM479">
            <v>2066.1684349998832</v>
          </cell>
          <cell r="BN479">
            <v>1821.5192790001165</v>
          </cell>
          <cell r="BO479">
            <v>2791.7805729999673</v>
          </cell>
          <cell r="BP479">
            <v>3610.1552939999383</v>
          </cell>
          <cell r="BQ479">
            <v>2867.9308400000446</v>
          </cell>
          <cell r="BR479">
            <v>29586.692664000206</v>
          </cell>
          <cell r="BS479">
            <v>6035.6051300000399</v>
          </cell>
          <cell r="BT479">
            <v>3719.7436909999233</v>
          </cell>
          <cell r="BU479">
            <v>723.43641100003151</v>
          </cell>
          <cell r="BV479">
            <v>1045.3333259999636</v>
          </cell>
          <cell r="BW479">
            <v>1159.6090420000255</v>
          </cell>
          <cell r="BX479">
            <v>1315.2876310000429</v>
          </cell>
          <cell r="BY479">
            <v>1621.3801000000676</v>
          </cell>
          <cell r="BZ479">
            <v>2142.3365639999975</v>
          </cell>
          <cell r="CA479">
            <v>1484.1376569999848</v>
          </cell>
          <cell r="CB479">
            <v>3123.8707040000008</v>
          </cell>
          <cell r="CC479">
            <v>4769.0629529999569</v>
          </cell>
          <cell r="CD479">
            <v>2446.889455000055</v>
          </cell>
          <cell r="CE479">
            <v>29705.942247997969</v>
          </cell>
          <cell r="CF479">
            <v>3151.1984459999949</v>
          </cell>
          <cell r="CG479">
            <v>3436.6881860001013</v>
          </cell>
          <cell r="CH479">
            <v>3185.3239919999614</v>
          </cell>
          <cell r="CI479">
            <v>1536.4065609999816</v>
          </cell>
          <cell r="CJ479">
            <v>2026.830186999985</v>
          </cell>
          <cell r="CK479">
            <v>1092.4592219998594</v>
          </cell>
          <cell r="CL479">
            <v>2267.0919800000265</v>
          </cell>
          <cell r="CM479">
            <v>2787.8199179999065</v>
          </cell>
          <cell r="CN479">
            <v>2217.5164159999695</v>
          </cell>
          <cell r="CO479">
            <v>3315.1485630000243</v>
          </cell>
          <cell r="CP479">
            <v>2374.4006570000201</v>
          </cell>
          <cell r="CQ479">
            <v>2315.0581199999433</v>
          </cell>
          <cell r="CR479">
            <v>35446.847323000431</v>
          </cell>
          <cell r="CS479">
            <v>3739.1534699999029</v>
          </cell>
          <cell r="CT479">
            <v>2801.9060919999611</v>
          </cell>
          <cell r="CU479">
            <v>2838.3247259999625</v>
          </cell>
          <cell r="CV479">
            <v>3639.7596369999228</v>
          </cell>
          <cell r="CW479">
            <v>2036.5014769999543</v>
          </cell>
          <cell r="CX479">
            <v>3159.2688850001432</v>
          </cell>
          <cell r="CY479">
            <v>2341.0600149999373</v>
          </cell>
          <cell r="CZ479">
            <v>2958.3476690000389</v>
          </cell>
          <cell r="DA479">
            <v>2221.7882779999636</v>
          </cell>
          <cell r="DB479">
            <v>3400.9956099999836</v>
          </cell>
          <cell r="DC479">
            <v>3807.9047540000174</v>
          </cell>
          <cell r="DD479">
            <v>2501.8367100000614</v>
          </cell>
          <cell r="DE479">
            <v>33442.742385001853</v>
          </cell>
          <cell r="DF479">
            <v>3759.2536000000546</v>
          </cell>
          <cell r="DG479">
            <v>2481.0109110000776</v>
          </cell>
          <cell r="DH479">
            <v>1578.8327270001173</v>
          </cell>
          <cell r="DI479">
            <v>5270.478492999915</v>
          </cell>
          <cell r="DJ479">
            <v>1952.5782079999335</v>
          </cell>
          <cell r="DK479">
            <v>2204.7771489999723</v>
          </cell>
          <cell r="DL479">
            <v>2079.046180000063</v>
          </cell>
          <cell r="DM479">
            <v>2566.6322670000372</v>
          </cell>
          <cell r="DN479">
            <v>1901.4551489999285</v>
          </cell>
          <cell r="DO479">
            <v>3399.1582799999742</v>
          </cell>
          <cell r="DP479">
            <v>3660.999749999959</v>
          </cell>
          <cell r="DQ479">
            <v>2588.5196710000746</v>
          </cell>
          <cell r="DR479">
            <v>15403.377846000716</v>
          </cell>
          <cell r="DS479">
            <v>1587.9047129999381</v>
          </cell>
          <cell r="DT479">
            <v>1037.591837999993</v>
          </cell>
          <cell r="DU479">
            <v>1461.4487470000167</v>
          </cell>
          <cell r="DV479">
            <v>658.83771300001536</v>
          </cell>
          <cell r="DW479">
            <v>900.63186200003838</v>
          </cell>
          <cell r="DX479">
            <v>878.58031299995491</v>
          </cell>
          <cell r="DY479">
            <v>1219.8861859999597</v>
          </cell>
          <cell r="DZ479">
            <v>1383.3783150000963</v>
          </cell>
          <cell r="EA479">
            <v>718.43757499998901</v>
          </cell>
          <cell r="EB479">
            <v>2633.4262510000262</v>
          </cell>
          <cell r="EC479">
            <v>1859.7352370000444</v>
          </cell>
          <cell r="ED479">
            <v>1063.5190960000036</v>
          </cell>
        </row>
        <row r="480">
          <cell r="C480" t="str">
            <v>Naughton</v>
          </cell>
          <cell r="F480">
            <v>0</v>
          </cell>
          <cell r="G480">
            <v>-0.83830200001830235</v>
          </cell>
          <cell r="H480">
            <v>0</v>
          </cell>
          <cell r="I480">
            <v>0</v>
          </cell>
          <cell r="J480">
            <v>-35.817380999971647</v>
          </cell>
          <cell r="K480">
            <v>-186.2125980000128</v>
          </cell>
          <cell r="L480">
            <v>0</v>
          </cell>
          <cell r="M480">
            <v>0</v>
          </cell>
          <cell r="N480">
            <v>0</v>
          </cell>
          <cell r="O480">
            <v>0</v>
          </cell>
          <cell r="P480">
            <v>0</v>
          </cell>
          <cell r="Q480">
            <v>0</v>
          </cell>
          <cell r="R480">
            <v>-680.96860099956393</v>
          </cell>
          <cell r="S480">
            <v>0</v>
          </cell>
          <cell r="T480">
            <v>0</v>
          </cell>
          <cell r="U480">
            <v>0</v>
          </cell>
          <cell r="V480">
            <v>-53.914755999983754</v>
          </cell>
          <cell r="W480">
            <v>-178.94457799999509</v>
          </cell>
          <cell r="X480">
            <v>-274.9473730000027</v>
          </cell>
          <cell r="Y480">
            <v>-34.452413999999408</v>
          </cell>
          <cell r="Z480">
            <v>-26.365224999986822</v>
          </cell>
          <cell r="AA480">
            <v>-84.341565000009723</v>
          </cell>
          <cell r="AB480">
            <v>-28.002689999993891</v>
          </cell>
          <cell r="AC480">
            <v>0</v>
          </cell>
          <cell r="AD480">
            <v>0</v>
          </cell>
          <cell r="AE480">
            <v>-815.64554800000042</v>
          </cell>
          <cell r="AF480">
            <v>-202.14686199999414</v>
          </cell>
          <cell r="AG480">
            <v>-41.006995999996434</v>
          </cell>
          <cell r="AH480">
            <v>-111.95536699998775</v>
          </cell>
          <cell r="AI480">
            <v>-12.384837999998126</v>
          </cell>
          <cell r="AJ480">
            <v>-12.447020000006887</v>
          </cell>
          <cell r="AK480">
            <v>-63.237509999991744</v>
          </cell>
          <cell r="AL480">
            <v>-30.292665999993915</v>
          </cell>
          <cell r="AM480">
            <v>-135.46853199999896</v>
          </cell>
          <cell r="AN480">
            <v>-52.125460000010207</v>
          </cell>
          <cell r="AO480">
            <v>-44.912493000010727</v>
          </cell>
          <cell r="AP480">
            <v>-52.09679199999664</v>
          </cell>
          <cell r="AQ480">
            <v>-57.571012000000337</v>
          </cell>
          <cell r="AR480">
            <v>-216.19928399974015</v>
          </cell>
          <cell r="AS480">
            <v>-344.69904200000747</v>
          </cell>
          <cell r="AT480">
            <v>62.01140000000305</v>
          </cell>
          <cell r="AU480">
            <v>-142.0043580000056</v>
          </cell>
          <cell r="AV480">
            <v>45.121565000001283</v>
          </cell>
          <cell r="AW480">
            <v>0.50147999999899184</v>
          </cell>
          <cell r="AX480">
            <v>33.923098000006576</v>
          </cell>
          <cell r="AY480">
            <v>0.73996200000692625</v>
          </cell>
          <cell r="AZ480">
            <v>-42.769033999997191</v>
          </cell>
          <cell r="BA480">
            <v>32.5688930000033</v>
          </cell>
          <cell r="BB480">
            <v>103.41936600001645</v>
          </cell>
          <cell r="BC480">
            <v>-55.964681000012206</v>
          </cell>
          <cell r="BD480">
            <v>90.952067000005627</v>
          </cell>
          <cell r="BE480">
            <v>-742.13895100005902</v>
          </cell>
          <cell r="BF480">
            <v>50.258250999992015</v>
          </cell>
          <cell r="BG480">
            <v>37.365686999997706</v>
          </cell>
          <cell r="BH480">
            <v>-234.8241519999865</v>
          </cell>
          <cell r="BI480">
            <v>25.367822999993223</v>
          </cell>
          <cell r="BJ480">
            <v>10.103451999995741</v>
          </cell>
          <cell r="BK480">
            <v>6.0043920000025537</v>
          </cell>
          <cell r="BL480">
            <v>33.507379999995464</v>
          </cell>
          <cell r="BM480">
            <v>-87.404906000010669</v>
          </cell>
          <cell r="BN480">
            <v>36.689484000002267</v>
          </cell>
          <cell r="BO480">
            <v>48.733835000006366</v>
          </cell>
          <cell r="BP480">
            <v>-132.53209199999401</v>
          </cell>
          <cell r="BQ480">
            <v>-535.40810500000953</v>
          </cell>
          <cell r="BR480">
            <v>1775.3186280000955</v>
          </cell>
          <cell r="BS480">
            <v>531.22759000000951</v>
          </cell>
          <cell r="BT480">
            <v>782.07877600000211</v>
          </cell>
          <cell r="BU480">
            <v>101.00237099999504</v>
          </cell>
          <cell r="BV480">
            <v>4.4488400000045658</v>
          </cell>
          <cell r="BW480">
            <v>4.473876999996719</v>
          </cell>
          <cell r="BX480">
            <v>46.539816999997129</v>
          </cell>
          <cell r="BY480">
            <v>3.279073999990942</v>
          </cell>
          <cell r="BZ480">
            <v>-42.969168000010541</v>
          </cell>
          <cell r="CA480">
            <v>36.989105999993626</v>
          </cell>
          <cell r="CB480">
            <v>68.793711000005715</v>
          </cell>
          <cell r="CC480">
            <v>155.19410199999402</v>
          </cell>
          <cell r="CD480">
            <v>84.260531999985687</v>
          </cell>
          <cell r="CE480">
            <v>68.245334000210278</v>
          </cell>
          <cell r="CF480">
            <v>116.16322099999525</v>
          </cell>
          <cell r="CG480">
            <v>17.202197999999044</v>
          </cell>
          <cell r="CH480">
            <v>136.9026850000082</v>
          </cell>
          <cell r="CI480">
            <v>33.413850000004459</v>
          </cell>
          <cell r="CJ480">
            <v>33.795082999997248</v>
          </cell>
          <cell r="CK480">
            <v>4.4104360000055749</v>
          </cell>
          <cell r="CL480">
            <v>-107.79251800000202</v>
          </cell>
          <cell r="CM480">
            <v>-58.642884000000777</v>
          </cell>
          <cell r="CN480">
            <v>71.931591000000481</v>
          </cell>
          <cell r="CO480">
            <v>38.462873000011314</v>
          </cell>
          <cell r="CP480">
            <v>-354.30685799999628</v>
          </cell>
          <cell r="CQ480">
            <v>136.70565700001316</v>
          </cell>
          <cell r="CR480">
            <v>303.03197899996303</v>
          </cell>
          <cell r="CS480">
            <v>8.4158019999886164</v>
          </cell>
          <cell r="CT480">
            <v>-571.4750059999933</v>
          </cell>
          <cell r="CU480">
            <v>127.78593799998634</v>
          </cell>
          <cell r="CV480">
            <v>-10.279527000006055</v>
          </cell>
          <cell r="CW480">
            <v>30.569250000000466</v>
          </cell>
          <cell r="CX480">
            <v>860.24204800001462</v>
          </cell>
          <cell r="CY480">
            <v>-131.50188499999058</v>
          </cell>
          <cell r="CZ480">
            <v>-383.18594500000472</v>
          </cell>
          <cell r="DA480">
            <v>129.50052199998754</v>
          </cell>
          <cell r="DB480">
            <v>-27.665440999990096</v>
          </cell>
          <cell r="DC480">
            <v>189.79400100000203</v>
          </cell>
          <cell r="DD480">
            <v>80.832221999997273</v>
          </cell>
          <cell r="DE480">
            <v>14.476512999739498</v>
          </cell>
          <cell r="DF480">
            <v>-17.747325000003912</v>
          </cell>
          <cell r="DG480">
            <v>-90.765224999995553</v>
          </cell>
          <cell r="DH480">
            <v>-361.07954599999357</v>
          </cell>
          <cell r="DI480">
            <v>-3.8264729999937117</v>
          </cell>
          <cell r="DJ480">
            <v>11.71878000000288</v>
          </cell>
          <cell r="DK480">
            <v>-75.721732000005431</v>
          </cell>
          <cell r="DL480">
            <v>-35.764978000006522</v>
          </cell>
          <cell r="DM480">
            <v>-44.677225000006729</v>
          </cell>
          <cell r="DN480">
            <v>156.49716699999408</v>
          </cell>
          <cell r="DO480">
            <v>144.27454699999362</v>
          </cell>
          <cell r="DP480">
            <v>194.7938359999971</v>
          </cell>
          <cell r="DQ480">
            <v>136.77468699999736</v>
          </cell>
          <cell r="DR480">
            <v>3185.0694640001748</v>
          </cell>
          <cell r="DS480">
            <v>303.3451919999934</v>
          </cell>
          <cell r="DT480">
            <v>353.70220400000107</v>
          </cell>
          <cell r="DU480">
            <v>143.46093600000313</v>
          </cell>
          <cell r="DV480">
            <v>168.98986400000285</v>
          </cell>
          <cell r="DW480">
            <v>123.57810800000152</v>
          </cell>
          <cell r="DX480">
            <v>85.98088600000483</v>
          </cell>
          <cell r="DY480">
            <v>238.36615200000233</v>
          </cell>
          <cell r="DZ480">
            <v>213.37372900001355</v>
          </cell>
          <cell r="EA480">
            <v>258.86653600001591</v>
          </cell>
          <cell r="EB480">
            <v>436.63829800000531</v>
          </cell>
          <cell r="EC480">
            <v>466.2956819999963</v>
          </cell>
          <cell r="ED480">
            <v>392.47187700000359</v>
          </cell>
        </row>
        <row r="481">
          <cell r="C481" t="str">
            <v>Wyodak</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-79.417200000025332</v>
          </cell>
          <cell r="AF481">
            <v>0</v>
          </cell>
          <cell r="AG481">
            <v>0</v>
          </cell>
          <cell r="AH481">
            <v>0</v>
          </cell>
          <cell r="AI481">
            <v>-16.655019999991055</v>
          </cell>
          <cell r="AJ481">
            <v>-37.656199999997625</v>
          </cell>
          <cell r="AK481">
            <v>-25.105979999992996</v>
          </cell>
          <cell r="AL481">
            <v>0</v>
          </cell>
          <cell r="AM481">
            <v>0</v>
          </cell>
          <cell r="AN481">
            <v>0</v>
          </cell>
          <cell r="AO481">
            <v>0</v>
          </cell>
          <cell r="AP481">
            <v>0</v>
          </cell>
          <cell r="AQ481">
            <v>0</v>
          </cell>
          <cell r="AR481">
            <v>8433.8522099999245</v>
          </cell>
          <cell r="AS481">
            <v>1602.9208600000129</v>
          </cell>
          <cell r="AT481">
            <v>1388.3236300000281</v>
          </cell>
          <cell r="AU481">
            <v>177.80435999999463</v>
          </cell>
          <cell r="AV481">
            <v>446.60063000000082</v>
          </cell>
          <cell r="AW481">
            <v>358.59966000000713</v>
          </cell>
          <cell r="AX481">
            <v>191.83103999999003</v>
          </cell>
          <cell r="AY481">
            <v>292.60005999999703</v>
          </cell>
          <cell r="AZ481">
            <v>33.249190000002272</v>
          </cell>
          <cell r="BA481">
            <v>334.0513299999875</v>
          </cell>
          <cell r="BB481">
            <v>602.70233000000007</v>
          </cell>
          <cell r="BC481">
            <v>1136.491479999997</v>
          </cell>
          <cell r="BD481">
            <v>1868.6776399999799</v>
          </cell>
          <cell r="BE481">
            <v>9172.4953900000546</v>
          </cell>
          <cell r="BF481">
            <v>1805.7629499999748</v>
          </cell>
          <cell r="BG481">
            <v>1541.180629999988</v>
          </cell>
          <cell r="BH481">
            <v>235.68948000000091</v>
          </cell>
          <cell r="BI481">
            <v>583.44611000000441</v>
          </cell>
          <cell r="BJ481">
            <v>426.10448000000906</v>
          </cell>
          <cell r="BK481">
            <v>284.48858000000473</v>
          </cell>
          <cell r="BL481">
            <v>244.78385000000708</v>
          </cell>
          <cell r="BM481">
            <v>112.93559999999707</v>
          </cell>
          <cell r="BN481">
            <v>261.9628499999817</v>
          </cell>
          <cell r="BO481">
            <v>557.30668999999762</v>
          </cell>
          <cell r="BP481">
            <v>1185.4592000000121</v>
          </cell>
          <cell r="BQ481">
            <v>1933.3749700000044</v>
          </cell>
          <cell r="BR481">
            <v>8782.1007000000682</v>
          </cell>
          <cell r="BS481">
            <v>1804.1619999999821</v>
          </cell>
          <cell r="BT481">
            <v>1406.0376199999882</v>
          </cell>
          <cell r="BU481">
            <v>221.65250999999989</v>
          </cell>
          <cell r="BV481">
            <v>366.7278299999889</v>
          </cell>
          <cell r="BW481">
            <v>400.45216999997501</v>
          </cell>
          <cell r="BX481">
            <v>256.56605999998283</v>
          </cell>
          <cell r="BY481">
            <v>264.00581000000238</v>
          </cell>
          <cell r="BZ481">
            <v>119.86593999998877</v>
          </cell>
          <cell r="CA481">
            <v>274.53651000000536</v>
          </cell>
          <cell r="CB481">
            <v>539.59091999998782</v>
          </cell>
          <cell r="CC481">
            <v>1136.001660000009</v>
          </cell>
          <cell r="CD481">
            <v>1992.5016699999978</v>
          </cell>
          <cell r="CE481">
            <v>8557.5487100000028</v>
          </cell>
          <cell r="CF481">
            <v>1789.8692999999912</v>
          </cell>
          <cell r="CG481">
            <v>1405.6592999999993</v>
          </cell>
          <cell r="CH481">
            <v>656.55326000000059</v>
          </cell>
          <cell r="CI481">
            <v>364.06092000000353</v>
          </cell>
          <cell r="CJ481">
            <v>259.50854999999865</v>
          </cell>
          <cell r="CK481">
            <v>173.83251000000746</v>
          </cell>
          <cell r="CL481">
            <v>311.11049999998068</v>
          </cell>
          <cell r="CM481">
            <v>49.41982999999891</v>
          </cell>
          <cell r="CN481">
            <v>314.35730000000331</v>
          </cell>
          <cell r="CO481">
            <v>400.78695999999763</v>
          </cell>
          <cell r="CP481">
            <v>1084.3920900000085</v>
          </cell>
          <cell r="CQ481">
            <v>1747.998190000013</v>
          </cell>
          <cell r="CR481">
            <v>8529.7235800002236</v>
          </cell>
          <cell r="CS481">
            <v>1735.6048099999898</v>
          </cell>
          <cell r="CT481">
            <v>1532.2513199999812</v>
          </cell>
          <cell r="CU481">
            <v>679.79124999999476</v>
          </cell>
          <cell r="CV481">
            <v>410.13056000000506</v>
          </cell>
          <cell r="CW481">
            <v>233.4471800000174</v>
          </cell>
          <cell r="CX481">
            <v>171.43008999997983</v>
          </cell>
          <cell r="CY481">
            <v>307.83004000000074</v>
          </cell>
          <cell r="CZ481">
            <v>27.420290000009118</v>
          </cell>
          <cell r="DA481">
            <v>287.69662999999127</v>
          </cell>
          <cell r="DB481">
            <v>369.60297000000719</v>
          </cell>
          <cell r="DC481">
            <v>1058.3115899999975</v>
          </cell>
          <cell r="DD481">
            <v>1716.2068499999878</v>
          </cell>
          <cell r="DE481">
            <v>8429.9883600000758</v>
          </cell>
          <cell r="DF481">
            <v>1707.2446399999899</v>
          </cell>
          <cell r="DG481">
            <v>1576.080890000012</v>
          </cell>
          <cell r="DH481">
            <v>583.72900000000664</v>
          </cell>
          <cell r="DI481">
            <v>377.84397999999055</v>
          </cell>
          <cell r="DJ481">
            <v>242.55715000000782</v>
          </cell>
          <cell r="DK481">
            <v>172.74598000000697</v>
          </cell>
          <cell r="DL481">
            <v>301.59266999998363</v>
          </cell>
          <cell r="DM481">
            <v>27.420290000009118</v>
          </cell>
          <cell r="DN481">
            <v>296.99545000001672</v>
          </cell>
          <cell r="DO481">
            <v>392.64551999999094</v>
          </cell>
          <cell r="DP481">
            <v>1095.7934800000221</v>
          </cell>
          <cell r="DQ481">
            <v>1655.3393100000103</v>
          </cell>
          <cell r="DR481">
            <v>8461.8399800001644</v>
          </cell>
          <cell r="DS481">
            <v>1715.8178900000057</v>
          </cell>
          <cell r="DT481">
            <v>1615.6117000000086</v>
          </cell>
          <cell r="DU481">
            <v>544.96689999999944</v>
          </cell>
          <cell r="DV481">
            <v>421.5396000000037</v>
          </cell>
          <cell r="DW481">
            <v>255.8184599999804</v>
          </cell>
          <cell r="DX481">
            <v>172.67399999999907</v>
          </cell>
          <cell r="DY481">
            <v>303.3825899999938</v>
          </cell>
          <cell r="DZ481">
            <v>30.957809999992605</v>
          </cell>
          <cell r="EA481">
            <v>285.08249999998952</v>
          </cell>
          <cell r="EB481">
            <v>417.14145999998436</v>
          </cell>
          <cell r="EC481">
            <v>1093.7555500000017</v>
          </cell>
          <cell r="ED481">
            <v>1605.0915200000163</v>
          </cell>
        </row>
        <row r="482">
          <cell r="C482" t="str">
            <v>Ramp Loss</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F482">
            <v>0</v>
          </cell>
          <cell r="DG482">
            <v>0</v>
          </cell>
          <cell r="DH482">
            <v>0</v>
          </cell>
          <cell r="DI482">
            <v>0</v>
          </cell>
          <cell r="DJ482">
            <v>0</v>
          </cell>
          <cell r="DK482">
            <v>0</v>
          </cell>
          <cell r="DL482">
            <v>0</v>
          </cell>
          <cell r="DM482">
            <v>0</v>
          </cell>
          <cell r="DN482">
            <v>0</v>
          </cell>
          <cell r="DO482">
            <v>0</v>
          </cell>
          <cell r="DP482">
            <v>0</v>
          </cell>
          <cell r="DQ482">
            <v>0</v>
          </cell>
          <cell r="DR482">
            <v>0</v>
          </cell>
          <cell r="DS482">
            <v>0</v>
          </cell>
          <cell r="DT482">
            <v>0</v>
          </cell>
          <cell r="DU482">
            <v>0</v>
          </cell>
          <cell r="DV482">
            <v>0</v>
          </cell>
          <cell r="DW482">
            <v>0</v>
          </cell>
          <cell r="DX482">
            <v>0</v>
          </cell>
          <cell r="DY482">
            <v>0</v>
          </cell>
          <cell r="DZ482">
            <v>0</v>
          </cell>
          <cell r="EA482">
            <v>0</v>
          </cell>
          <cell r="EB482">
            <v>0</v>
          </cell>
          <cell r="EC482">
            <v>0</v>
          </cell>
          <cell r="ED482">
            <v>0</v>
          </cell>
        </row>
        <row r="484">
          <cell r="A484" t="str">
            <v>Total Coal Generation</v>
          </cell>
          <cell r="F484">
            <v>-110.81277699954808</v>
          </cell>
          <cell r="G484">
            <v>-70.244887999724597</v>
          </cell>
          <cell r="H484">
            <v>-226.62268700031564</v>
          </cell>
          <cell r="I484">
            <v>-1032.6282540000975</v>
          </cell>
          <cell r="J484">
            <v>-1143.589691999834</v>
          </cell>
          <cell r="K484">
            <v>-1775.1599050001241</v>
          </cell>
          <cell r="L484">
            <v>-1087.0587720000185</v>
          </cell>
          <cell r="M484">
            <v>-1699.0172489997931</v>
          </cell>
          <cell r="N484">
            <v>-1982.6939380001277</v>
          </cell>
          <cell r="O484">
            <v>-1283.778212999925</v>
          </cell>
          <cell r="P484">
            <v>-617.9139379998669</v>
          </cell>
          <cell r="Q484">
            <v>-248.71008099941537</v>
          </cell>
          <cell r="R484">
            <v>-14274.130272001028</v>
          </cell>
          <cell r="S484">
            <v>-503.67836399981752</v>
          </cell>
          <cell r="T484">
            <v>-1014.367941999808</v>
          </cell>
          <cell r="U484">
            <v>-1636.5493589998223</v>
          </cell>
          <cell r="V484">
            <v>-1039.7156750001013</v>
          </cell>
          <cell r="W484">
            <v>-913.44640700006858</v>
          </cell>
          <cell r="X484">
            <v>-1693.1568729998544</v>
          </cell>
          <cell r="Y484">
            <v>-493.17553299991414</v>
          </cell>
          <cell r="Z484">
            <v>-1574.7963709994219</v>
          </cell>
          <cell r="AA484">
            <v>-1980.5882689999416</v>
          </cell>
          <cell r="AB484">
            <v>-1683.0454899999313</v>
          </cell>
          <cell r="AC484">
            <v>-1231.9276299998164</v>
          </cell>
          <cell r="AD484">
            <v>-509.68235900020227</v>
          </cell>
          <cell r="AE484">
            <v>-16662.268598992378</v>
          </cell>
          <cell r="AF484">
            <v>-1488.534808000084</v>
          </cell>
          <cell r="AG484">
            <v>-829.97131100017577</v>
          </cell>
          <cell r="AH484">
            <v>-1381.5679810000584</v>
          </cell>
          <cell r="AI484">
            <v>-1912.1313560004346</v>
          </cell>
          <cell r="AJ484">
            <v>-2191.7130790003575</v>
          </cell>
          <cell r="AK484">
            <v>-1755.2330350005068</v>
          </cell>
          <cell r="AL484">
            <v>-482.92493699956685</v>
          </cell>
          <cell r="AM484">
            <v>-1626.4391499995254</v>
          </cell>
          <cell r="AN484">
            <v>-1933.3522470006719</v>
          </cell>
          <cell r="AO484">
            <v>-1634.2864320003428</v>
          </cell>
          <cell r="AP484">
            <v>-1299.8521440005861</v>
          </cell>
          <cell r="AQ484">
            <v>-126.26211899938062</v>
          </cell>
          <cell r="AR484">
            <v>58157.060796000063</v>
          </cell>
          <cell r="AS484">
            <v>7939.3963600001298</v>
          </cell>
          <cell r="AT484">
            <v>6660.9719010004774</v>
          </cell>
          <cell r="AU484">
            <v>990.3105359999463</v>
          </cell>
          <cell r="AV484">
            <v>5196.0150339996908</v>
          </cell>
          <cell r="AW484">
            <v>2657.1268090002704</v>
          </cell>
          <cell r="AX484">
            <v>2486.5831019999459</v>
          </cell>
          <cell r="AY484">
            <v>2831.5263930005021</v>
          </cell>
          <cell r="AZ484">
            <v>3343.6190809994005</v>
          </cell>
          <cell r="BA484">
            <v>4120.3315589996055</v>
          </cell>
          <cell r="BB484">
            <v>6298.7140899999067</v>
          </cell>
          <cell r="BC484">
            <v>8758.9740100000054</v>
          </cell>
          <cell r="BD484">
            <v>6873.4919210001826</v>
          </cell>
          <cell r="BE484">
            <v>60014.68436999619</v>
          </cell>
          <cell r="BF484">
            <v>9598.7083979994059</v>
          </cell>
          <cell r="BG484">
            <v>5451.7231300007552</v>
          </cell>
          <cell r="BH484">
            <v>-3.4108460005372763</v>
          </cell>
          <cell r="BI484">
            <v>5871.8318409998901</v>
          </cell>
          <cell r="BJ484">
            <v>3336.5145400001202</v>
          </cell>
          <cell r="BK484">
            <v>3096.6830890001729</v>
          </cell>
          <cell r="BL484">
            <v>3079.5169239998795</v>
          </cell>
          <cell r="BM484">
            <v>3495.7283549993299</v>
          </cell>
          <cell r="BN484">
            <v>4624.5959129999392</v>
          </cell>
          <cell r="BO484">
            <v>6422.69989300007</v>
          </cell>
          <cell r="BP484">
            <v>8181.8735100002959</v>
          </cell>
          <cell r="BQ484">
            <v>6858.219623000361</v>
          </cell>
          <cell r="BR484">
            <v>76989.25968599692</v>
          </cell>
          <cell r="BS484">
            <v>16556.197883999906</v>
          </cell>
          <cell r="BT484">
            <v>10284.649387000594</v>
          </cell>
          <cell r="BU484">
            <v>2733.5068820002489</v>
          </cell>
          <cell r="BV484">
            <v>5364.8537999996915</v>
          </cell>
          <cell r="BW484">
            <v>3965.7439580000937</v>
          </cell>
          <cell r="BX484">
            <v>3518.7681929999962</v>
          </cell>
          <cell r="BY484">
            <v>2998.0521550001577</v>
          </cell>
          <cell r="BZ484">
            <v>3206.3034509997815</v>
          </cell>
          <cell r="CA484">
            <v>4496.9867469999008</v>
          </cell>
          <cell r="CB484">
            <v>6217.40286400076</v>
          </cell>
          <cell r="CC484">
            <v>10176.214940000325</v>
          </cell>
          <cell r="CD484">
            <v>7470.57942500012</v>
          </cell>
          <cell r="CE484">
            <v>72715.678389001638</v>
          </cell>
          <cell r="CF484">
            <v>9319.0945129999891</v>
          </cell>
          <cell r="CG484">
            <v>9023.5310580008663</v>
          </cell>
          <cell r="CH484">
            <v>7635.1554129994474</v>
          </cell>
          <cell r="CI484">
            <v>7061.7764039998874</v>
          </cell>
          <cell r="CJ484">
            <v>4149.7353589995764</v>
          </cell>
          <cell r="CK484">
            <v>3678.274852999486</v>
          </cell>
          <cell r="CL484">
            <v>3629.1789090000093</v>
          </cell>
          <cell r="CM484">
            <v>3721.2361909998581</v>
          </cell>
          <cell r="CN484">
            <v>4474.7632929999381</v>
          </cell>
          <cell r="CO484">
            <v>5885.7169119995087</v>
          </cell>
          <cell r="CP484">
            <v>7255.768819000572</v>
          </cell>
          <cell r="CQ484">
            <v>6881.4466650001705</v>
          </cell>
          <cell r="CR484">
            <v>74200.329777002335</v>
          </cell>
          <cell r="CS484">
            <v>9137.3928660005331</v>
          </cell>
          <cell r="CT484">
            <v>5917.8220210005529</v>
          </cell>
          <cell r="CU484">
            <v>7651.9839230007492</v>
          </cell>
          <cell r="CV484">
            <v>7273.2244759998284</v>
          </cell>
          <cell r="CW484">
            <v>3842.2440199996345</v>
          </cell>
          <cell r="CX484">
            <v>5980.2795170000754</v>
          </cell>
          <cell r="CY484">
            <v>3321.5874469997361</v>
          </cell>
          <cell r="CZ484">
            <v>3615.0928599997424</v>
          </cell>
          <cell r="DA484">
            <v>4367.4662109995261</v>
          </cell>
          <cell r="DB484">
            <v>5615.937776000239</v>
          </cell>
          <cell r="DC484">
            <v>10345.021515999455</v>
          </cell>
          <cell r="DD484">
            <v>7132.2771439999342</v>
          </cell>
          <cell r="DE484">
            <v>71309.431352004409</v>
          </cell>
          <cell r="DF484">
            <v>9183.726240999531</v>
          </cell>
          <cell r="DG484">
            <v>6723.8956160005182</v>
          </cell>
          <cell r="DH484">
            <v>4571.4589470000938</v>
          </cell>
          <cell r="DI484">
            <v>10018.102299000137</v>
          </cell>
          <cell r="DJ484">
            <v>4030.4585509994067</v>
          </cell>
          <cell r="DK484">
            <v>3376.1441459995694</v>
          </cell>
          <cell r="DL484">
            <v>3408.0927839996293</v>
          </cell>
          <cell r="DM484">
            <v>3694.9283230002038</v>
          </cell>
          <cell r="DN484">
            <v>4434.7524549998343</v>
          </cell>
          <cell r="DO484">
            <v>6107.7936090002768</v>
          </cell>
          <cell r="DP484">
            <v>8382.1207309993915</v>
          </cell>
          <cell r="DQ484">
            <v>7377.9576500002295</v>
          </cell>
          <cell r="DR484">
            <v>59782.74892000854</v>
          </cell>
          <cell r="DS484">
            <v>7333.4871630002744</v>
          </cell>
          <cell r="DT484">
            <v>6010.7910920009017</v>
          </cell>
          <cell r="DU484">
            <v>5363.1228680005297</v>
          </cell>
          <cell r="DV484">
            <v>5016.8257490005344</v>
          </cell>
          <cell r="DW484">
            <v>3151.0574409998953</v>
          </cell>
          <cell r="DX484">
            <v>2625.6959230005741</v>
          </cell>
          <cell r="DY484">
            <v>2930.0248549999669</v>
          </cell>
          <cell r="DZ484">
            <v>2921.389027999714</v>
          </cell>
          <cell r="EA484">
            <v>3899.0400830004364</v>
          </cell>
          <cell r="EB484">
            <v>5514.062035000883</v>
          </cell>
          <cell r="EC484">
            <v>9049.9419840001501</v>
          </cell>
          <cell r="ED484">
            <v>5967.3106990000233</v>
          </cell>
        </row>
        <row r="486">
          <cell r="A486" t="str">
            <v>Gas Generation</v>
          </cell>
        </row>
        <row r="487">
          <cell r="C487" t="str">
            <v>Chehalis</v>
          </cell>
          <cell r="F487">
            <v>0</v>
          </cell>
          <cell r="G487">
            <v>0</v>
          </cell>
          <cell r="H487">
            <v>0</v>
          </cell>
          <cell r="I487">
            <v>0</v>
          </cell>
          <cell r="J487">
            <v>0</v>
          </cell>
          <cell r="K487">
            <v>0</v>
          </cell>
          <cell r="L487">
            <v>0</v>
          </cell>
          <cell r="M487">
            <v>0</v>
          </cell>
          <cell r="N487">
            <v>0</v>
          </cell>
          <cell r="O487">
            <v>0</v>
          </cell>
          <cell r="P487">
            <v>0</v>
          </cell>
          <cell r="Q487">
            <v>0</v>
          </cell>
          <cell r="R487">
            <v>-503.27517000027001</v>
          </cell>
          <cell r="S487">
            <v>-37.435280000034254</v>
          </cell>
          <cell r="T487">
            <v>-179.93098999999347</v>
          </cell>
          <cell r="U487">
            <v>-217.02650000003632</v>
          </cell>
          <cell r="V487">
            <v>0</v>
          </cell>
          <cell r="W487">
            <v>0</v>
          </cell>
          <cell r="X487">
            <v>0</v>
          </cell>
          <cell r="Y487">
            <v>0</v>
          </cell>
          <cell r="Z487">
            <v>0</v>
          </cell>
          <cell r="AA487">
            <v>-18.037100000015926</v>
          </cell>
          <cell r="AB487">
            <v>0</v>
          </cell>
          <cell r="AC487">
            <v>0</v>
          </cell>
          <cell r="AD487">
            <v>-50.84529999998631</v>
          </cell>
          <cell r="AE487">
            <v>-446.14932999992743</v>
          </cell>
          <cell r="AF487">
            <v>-16.092099999979837</v>
          </cell>
          <cell r="AG487">
            <v>-82.044859999994515</v>
          </cell>
          <cell r="AH487">
            <v>-298.82844000001205</v>
          </cell>
          <cell r="AI487">
            <v>-39.124580000003334</v>
          </cell>
          <cell r="AJ487">
            <v>0</v>
          </cell>
          <cell r="AK487">
            <v>0</v>
          </cell>
          <cell r="AL487">
            <v>0</v>
          </cell>
          <cell r="AM487">
            <v>0</v>
          </cell>
          <cell r="AN487">
            <v>-6.9394999999785796</v>
          </cell>
          <cell r="AO487">
            <v>0</v>
          </cell>
          <cell r="AP487">
            <v>0</v>
          </cell>
          <cell r="AQ487">
            <v>-3.1198499999991327</v>
          </cell>
          <cell r="AR487">
            <v>602.51096000010148</v>
          </cell>
          <cell r="AS487">
            <v>-84.81160000001546</v>
          </cell>
          <cell r="AT487">
            <v>14.033059999987017</v>
          </cell>
          <cell r="AU487">
            <v>7.2154199999931734</v>
          </cell>
          <cell r="AV487">
            <v>682.47112000000197</v>
          </cell>
          <cell r="AW487">
            <v>31.424199999994016</v>
          </cell>
          <cell r="AX487">
            <v>7.5627399999939371</v>
          </cell>
          <cell r="AY487">
            <v>0</v>
          </cell>
          <cell r="AZ487">
            <v>4.9773599999607541</v>
          </cell>
          <cell r="BA487">
            <v>-17.427519999968354</v>
          </cell>
          <cell r="BB487">
            <v>-44.863299999997253</v>
          </cell>
          <cell r="BC487">
            <v>0</v>
          </cell>
          <cell r="BD487">
            <v>1.9294799999988754</v>
          </cell>
          <cell r="BE487">
            <v>-1032.3142299996689</v>
          </cell>
          <cell r="BF487">
            <v>49.878700000001118</v>
          </cell>
          <cell r="BG487">
            <v>-899.02582999999868</v>
          </cell>
          <cell r="BH487">
            <v>-614.6708299999882</v>
          </cell>
          <cell r="BI487">
            <v>394.69030999997631</v>
          </cell>
          <cell r="BJ487">
            <v>42.28002999999444</v>
          </cell>
          <cell r="BK487">
            <v>0</v>
          </cell>
          <cell r="BL487">
            <v>0</v>
          </cell>
          <cell r="BM487">
            <v>5.633849999983795</v>
          </cell>
          <cell r="BN487">
            <v>-26.658880000002682</v>
          </cell>
          <cell r="BO487">
            <v>-20.716290000011213</v>
          </cell>
          <cell r="BP487">
            <v>0</v>
          </cell>
          <cell r="BQ487">
            <v>36.274710000026971</v>
          </cell>
          <cell r="BR487">
            <v>-56.174319999758154</v>
          </cell>
          <cell r="BS487">
            <v>182.65714999998454</v>
          </cell>
          <cell r="BT487">
            <v>-623.20280999998795</v>
          </cell>
          <cell r="BU487">
            <v>-631.6178099999961</v>
          </cell>
          <cell r="BV487">
            <v>518.85183000005782</v>
          </cell>
          <cell r="BW487">
            <v>0</v>
          </cell>
          <cell r="BX487">
            <v>-35.182110000008834</v>
          </cell>
          <cell r="BY487">
            <v>88.585310000053141</v>
          </cell>
          <cell r="BZ487">
            <v>166.66225999995368</v>
          </cell>
          <cell r="CA487">
            <v>158.67021999997087</v>
          </cell>
          <cell r="CB487">
            <v>116.7734300000011</v>
          </cell>
          <cell r="CC487">
            <v>0</v>
          </cell>
          <cell r="CD487">
            <v>1.6282099999953061</v>
          </cell>
          <cell r="CE487">
            <v>507.71496000001207</v>
          </cell>
          <cell r="CF487">
            <v>46.101739999983693</v>
          </cell>
          <cell r="CG487">
            <v>-0.41174000001046807</v>
          </cell>
          <cell r="CH487">
            <v>46.780220000015106</v>
          </cell>
          <cell r="CI487">
            <v>207.94987000001129</v>
          </cell>
          <cell r="CJ487">
            <v>0</v>
          </cell>
          <cell r="CK487">
            <v>0</v>
          </cell>
          <cell r="CL487">
            <v>-5.7166399999987334</v>
          </cell>
          <cell r="CM487">
            <v>-8.8738400000147521</v>
          </cell>
          <cell r="CN487">
            <v>134.01206999999704</v>
          </cell>
          <cell r="CO487">
            <v>80.640480000001844</v>
          </cell>
          <cell r="CP487">
            <v>-2.4531399999978021</v>
          </cell>
          <cell r="CQ487">
            <v>9.6859399999957532</v>
          </cell>
          <cell r="CR487">
            <v>1491.8341800000053</v>
          </cell>
          <cell r="CS487">
            <v>95.400180000026012</v>
          </cell>
          <cell r="CT487">
            <v>13.304039999988163</v>
          </cell>
          <cell r="CU487">
            <v>56.01589999999851</v>
          </cell>
          <cell r="CV487">
            <v>31.124299999995856</v>
          </cell>
          <cell r="CW487">
            <v>0</v>
          </cell>
          <cell r="CX487">
            <v>312.59288000000379</v>
          </cell>
          <cell r="CY487">
            <v>338.18497000000207</v>
          </cell>
          <cell r="CZ487">
            <v>310.45205999998143</v>
          </cell>
          <cell r="DA487">
            <v>132.61582999999519</v>
          </cell>
          <cell r="DB487">
            <v>217.08056999999098</v>
          </cell>
          <cell r="DC487">
            <v>-24.434150000000955</v>
          </cell>
          <cell r="DD487">
            <v>9.4975999999733176</v>
          </cell>
          <cell r="DE487">
            <v>200.85304999956861</v>
          </cell>
          <cell r="DF487">
            <v>15.719289999979082</v>
          </cell>
          <cell r="DG487">
            <v>-0.92805000001681037</v>
          </cell>
          <cell r="DH487">
            <v>-183.66602999999304</v>
          </cell>
          <cell r="DI487">
            <v>58.09474999998929</v>
          </cell>
          <cell r="DJ487">
            <v>0</v>
          </cell>
          <cell r="DK487">
            <v>30.573640000002342</v>
          </cell>
          <cell r="DL487">
            <v>-6.4567000000097323</v>
          </cell>
          <cell r="DM487">
            <v>-5.5139499999932013</v>
          </cell>
          <cell r="DN487">
            <v>87.752050000010058</v>
          </cell>
          <cell r="DO487">
            <v>181.15357999998378</v>
          </cell>
          <cell r="DP487">
            <v>16.75561999999627</v>
          </cell>
          <cell r="DQ487">
            <v>7.368849999998929</v>
          </cell>
          <cell r="DR487">
            <v>2736.8107399991713</v>
          </cell>
          <cell r="DS487">
            <v>551.06955999997444</v>
          </cell>
          <cell r="DT487">
            <v>-474.86324000000604</v>
          </cell>
          <cell r="DU487">
            <v>461.27948000002652</v>
          </cell>
          <cell r="DV487">
            <v>345.38881999999285</v>
          </cell>
          <cell r="DW487">
            <v>0</v>
          </cell>
          <cell r="DX487">
            <v>161.82534999999916</v>
          </cell>
          <cell r="DY487">
            <v>127.82133000000613</v>
          </cell>
          <cell r="DZ487">
            <v>355.90719999995781</v>
          </cell>
          <cell r="EA487">
            <v>419.70321000000695</v>
          </cell>
          <cell r="EB487">
            <v>365.17957999999635</v>
          </cell>
          <cell r="EC487">
            <v>23.347029999975348</v>
          </cell>
          <cell r="ED487">
            <v>400.15241999999853</v>
          </cell>
        </row>
        <row r="488">
          <cell r="C488" t="str">
            <v>Cholla - Gas</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CN488">
            <v>0</v>
          </cell>
          <cell r="CO488">
            <v>0</v>
          </cell>
          <cell r="CP488">
            <v>0</v>
          </cell>
          <cell r="CQ488">
            <v>0</v>
          </cell>
          <cell r="CR488">
            <v>0</v>
          </cell>
          <cell r="CS488">
            <v>0</v>
          </cell>
          <cell r="CT488">
            <v>0</v>
          </cell>
          <cell r="CU488">
            <v>0</v>
          </cell>
          <cell r="CV488">
            <v>0</v>
          </cell>
          <cell r="CW488">
            <v>0</v>
          </cell>
          <cell r="CX488">
            <v>0</v>
          </cell>
          <cell r="CY488">
            <v>0</v>
          </cell>
          <cell r="CZ488">
            <v>0</v>
          </cell>
          <cell r="DA488">
            <v>0</v>
          </cell>
          <cell r="DB488">
            <v>0</v>
          </cell>
          <cell r="DC488">
            <v>0</v>
          </cell>
          <cell r="DD488">
            <v>0</v>
          </cell>
          <cell r="DE488">
            <v>0</v>
          </cell>
          <cell r="DF488">
            <v>0</v>
          </cell>
          <cell r="DG488">
            <v>0</v>
          </cell>
          <cell r="DH488">
            <v>0</v>
          </cell>
          <cell r="DI488">
            <v>0</v>
          </cell>
          <cell r="DJ488">
            <v>0</v>
          </cell>
          <cell r="DK488">
            <v>0</v>
          </cell>
          <cell r="DL488">
            <v>0</v>
          </cell>
          <cell r="DM488">
            <v>0</v>
          </cell>
          <cell r="DN488">
            <v>0</v>
          </cell>
          <cell r="DO488">
            <v>0</v>
          </cell>
          <cell r="DP488">
            <v>0</v>
          </cell>
          <cell r="DQ488">
            <v>0</v>
          </cell>
          <cell r="DR488">
            <v>0</v>
          </cell>
          <cell r="DS488">
            <v>0</v>
          </cell>
          <cell r="DT488">
            <v>0</v>
          </cell>
          <cell r="DU488">
            <v>0</v>
          </cell>
          <cell r="DV488">
            <v>0</v>
          </cell>
          <cell r="DW488">
            <v>0</v>
          </cell>
          <cell r="DX488">
            <v>0</v>
          </cell>
          <cell r="DY488">
            <v>0</v>
          </cell>
          <cell r="DZ488">
            <v>0</v>
          </cell>
          <cell r="EA488">
            <v>0</v>
          </cell>
          <cell r="EB488">
            <v>0</v>
          </cell>
          <cell r="EC488">
            <v>0</v>
          </cell>
          <cell r="ED488">
            <v>0</v>
          </cell>
        </row>
        <row r="489">
          <cell r="C489" t="str">
            <v>Currant Creek</v>
          </cell>
          <cell r="F489">
            <v>-1.0400300000037532</v>
          </cell>
          <cell r="G489">
            <v>-6.8025300000008428</v>
          </cell>
          <cell r="H489">
            <v>0</v>
          </cell>
          <cell r="I489">
            <v>0</v>
          </cell>
          <cell r="J489">
            <v>0</v>
          </cell>
          <cell r="K489">
            <v>-28.490939999988768</v>
          </cell>
          <cell r="L489">
            <v>-17.605939999979455</v>
          </cell>
          <cell r="M489">
            <v>-3.4102839999832213</v>
          </cell>
          <cell r="N489">
            <v>-9.2521360000246204</v>
          </cell>
          <cell r="O489">
            <v>0</v>
          </cell>
          <cell r="P489">
            <v>0</v>
          </cell>
          <cell r="Q489">
            <v>0</v>
          </cell>
          <cell r="R489">
            <v>-137.49628900038078</v>
          </cell>
          <cell r="S489">
            <v>0</v>
          </cell>
          <cell r="T489">
            <v>0</v>
          </cell>
          <cell r="U489">
            <v>0</v>
          </cell>
          <cell r="V489">
            <v>-19.648533999999927</v>
          </cell>
          <cell r="W489">
            <v>-28.56374200002756</v>
          </cell>
          <cell r="X489">
            <v>-65.680900000006659</v>
          </cell>
          <cell r="Y489">
            <v>-3.8485980000114068</v>
          </cell>
          <cell r="Z489">
            <v>-5.6452140000183135</v>
          </cell>
          <cell r="AA489">
            <v>-7.9345839999732561</v>
          </cell>
          <cell r="AB489">
            <v>-1.923439000005601</v>
          </cell>
          <cell r="AC489">
            <v>-2.650578000000678</v>
          </cell>
          <cell r="AD489">
            <v>-1.6006999999999607</v>
          </cell>
          <cell r="AE489">
            <v>-923.74729799944907</v>
          </cell>
          <cell r="AF489">
            <v>-239.24084899993613</v>
          </cell>
          <cell r="AG489">
            <v>-135.5744700000505</v>
          </cell>
          <cell r="AH489">
            <v>-29.842299999989336</v>
          </cell>
          <cell r="AI489">
            <v>-214.68176199996378</v>
          </cell>
          <cell r="AJ489">
            <v>-49.247624999959953</v>
          </cell>
          <cell r="AK489">
            <v>-166.25127000000793</v>
          </cell>
          <cell r="AL489">
            <v>-42.489064000023063</v>
          </cell>
          <cell r="AM489">
            <v>-39.761429000005592</v>
          </cell>
          <cell r="AN489">
            <v>-6.6585289999493398</v>
          </cell>
          <cell r="AO489">
            <v>0</v>
          </cell>
          <cell r="AP489">
            <v>0</v>
          </cell>
          <cell r="AQ489">
            <v>0</v>
          </cell>
          <cell r="AR489">
            <v>115.39900900004432</v>
          </cell>
          <cell r="AS489">
            <v>-18.104065999999875</v>
          </cell>
          <cell r="AT489">
            <v>235.84899600001518</v>
          </cell>
          <cell r="AU489">
            <v>-1170.7962300000072</v>
          </cell>
          <cell r="AV489">
            <v>331.86878300004173</v>
          </cell>
          <cell r="AW489">
            <v>280.68318499997258</v>
          </cell>
          <cell r="AX489">
            <v>120.03996300004655</v>
          </cell>
          <cell r="AY489">
            <v>-8.3864659999962896</v>
          </cell>
          <cell r="AZ489">
            <v>9.2666130000143312</v>
          </cell>
          <cell r="BA489">
            <v>5.088473999989219</v>
          </cell>
          <cell r="BB489">
            <v>2</v>
          </cell>
          <cell r="BC489">
            <v>328.83209700000589</v>
          </cell>
          <cell r="BD489">
            <v>-0.94234000000005835</v>
          </cell>
          <cell r="BE489">
            <v>1155.6514679989778</v>
          </cell>
          <cell r="BF489">
            <v>54.739620000007562</v>
          </cell>
          <cell r="BG489">
            <v>-42.235751000000164</v>
          </cell>
          <cell r="BH489">
            <v>139.60032299999148</v>
          </cell>
          <cell r="BI489">
            <v>131.88366200000746</v>
          </cell>
          <cell r="BJ489">
            <v>132.15081899997313</v>
          </cell>
          <cell r="BK489">
            <v>96.82934200001182</v>
          </cell>
          <cell r="BL489">
            <v>-15.221300999983214</v>
          </cell>
          <cell r="BM489">
            <v>2.5574919999926351</v>
          </cell>
          <cell r="BN489">
            <v>4.4528639999916777</v>
          </cell>
          <cell r="BO489">
            <v>4</v>
          </cell>
          <cell r="BP489">
            <v>293.93677799997386</v>
          </cell>
          <cell r="BQ489">
            <v>352.95762000000104</v>
          </cell>
          <cell r="BR489">
            <v>1421.8919989997521</v>
          </cell>
          <cell r="BS489">
            <v>746.67644699997618</v>
          </cell>
          <cell r="BT489">
            <v>-265.7729339999787</v>
          </cell>
          <cell r="BU489">
            <v>149.15444199997</v>
          </cell>
          <cell r="BV489">
            <v>231.97494099999312</v>
          </cell>
          <cell r="BW489">
            <v>183.15632999996888</v>
          </cell>
          <cell r="BX489">
            <v>101.24166300002253</v>
          </cell>
          <cell r="BY489">
            <v>2.4498920000041835</v>
          </cell>
          <cell r="BZ489">
            <v>1.2997149999719113</v>
          </cell>
          <cell r="CA489">
            <v>1.4929929999634624</v>
          </cell>
          <cell r="CB489">
            <v>30.856740000002901</v>
          </cell>
          <cell r="CC489">
            <v>193.8454400000046</v>
          </cell>
          <cell r="CD489">
            <v>45.516330000002199</v>
          </cell>
          <cell r="CE489">
            <v>76.682239999994636</v>
          </cell>
          <cell r="CF489">
            <v>102.55234999998356</v>
          </cell>
          <cell r="CG489">
            <v>96.041159999993397</v>
          </cell>
          <cell r="CH489">
            <v>55.047221999993781</v>
          </cell>
          <cell r="CI489">
            <v>16.982979999971576</v>
          </cell>
          <cell r="CJ489">
            <v>18.166870000000927</v>
          </cell>
          <cell r="CK489">
            <v>-100.75753999999142</v>
          </cell>
          <cell r="CL489">
            <v>-47.055842000059783</v>
          </cell>
          <cell r="CM489">
            <v>8.4575719999847934</v>
          </cell>
          <cell r="CN489">
            <v>-87.875133000023197</v>
          </cell>
          <cell r="CO489">
            <v>-77.211922999995295</v>
          </cell>
          <cell r="CP489">
            <v>81.908918000000995</v>
          </cell>
          <cell r="CQ489">
            <v>10.425605999999789</v>
          </cell>
          <cell r="CR489">
            <v>-645.4413680001162</v>
          </cell>
          <cell r="CS489">
            <v>0</v>
          </cell>
          <cell r="CT489">
            <v>-358.20411900000181</v>
          </cell>
          <cell r="CU489">
            <v>88.992469999997411</v>
          </cell>
          <cell r="CV489">
            <v>0</v>
          </cell>
          <cell r="CW489">
            <v>0</v>
          </cell>
          <cell r="CX489">
            <v>-571.76595999998972</v>
          </cell>
          <cell r="CY489">
            <v>-34.510111999989022</v>
          </cell>
          <cell r="CZ489">
            <v>-44.090972000005422</v>
          </cell>
          <cell r="DA489">
            <v>49.997227999992901</v>
          </cell>
          <cell r="DB489">
            <v>21.007920000003651</v>
          </cell>
          <cell r="DC489">
            <v>203.13217699999223</v>
          </cell>
          <cell r="DD489">
            <v>0</v>
          </cell>
          <cell r="DE489">
            <v>-574.78479199972935</v>
          </cell>
          <cell r="DF489">
            <v>0</v>
          </cell>
          <cell r="DG489">
            <v>-452.92264499998419</v>
          </cell>
          <cell r="DH489">
            <v>76.782519999978831</v>
          </cell>
          <cell r="DI489">
            <v>0</v>
          </cell>
          <cell r="DJ489">
            <v>1</v>
          </cell>
          <cell r="DK489">
            <v>48.504049999988638</v>
          </cell>
          <cell r="DL489">
            <v>-1.803847000002861</v>
          </cell>
          <cell r="DM489">
            <v>-35.916037000017241</v>
          </cell>
          <cell r="DN489">
            <v>40.844760000007227</v>
          </cell>
          <cell r="DO489">
            <v>14.91785000001255</v>
          </cell>
          <cell r="DP489">
            <v>-330.52856000000611</v>
          </cell>
          <cell r="DQ489">
            <v>64.337116999988211</v>
          </cell>
          <cell r="DR489">
            <v>1558.3479809993878</v>
          </cell>
          <cell r="DS489">
            <v>462.37537199992221</v>
          </cell>
          <cell r="DT489">
            <v>-251.73647400000482</v>
          </cell>
          <cell r="DU489">
            <v>-6.5757230000162963</v>
          </cell>
          <cell r="DV489">
            <v>0</v>
          </cell>
          <cell r="DW489">
            <v>0</v>
          </cell>
          <cell r="DX489">
            <v>114.06689999997616</v>
          </cell>
          <cell r="DY489">
            <v>70.233065999927931</v>
          </cell>
          <cell r="DZ489">
            <v>130.71703999995952</v>
          </cell>
          <cell r="EA489">
            <v>37.239590000011958</v>
          </cell>
          <cell r="EB489">
            <v>58.300849999999627</v>
          </cell>
          <cell r="EC489">
            <v>435.35615999996662</v>
          </cell>
          <cell r="ED489">
            <v>508.37119999999413</v>
          </cell>
        </row>
        <row r="490">
          <cell r="C490" t="str">
            <v>Gadsby</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-0.37293300000601448</v>
          </cell>
          <cell r="AF490">
            <v>0</v>
          </cell>
          <cell r="AG490">
            <v>0</v>
          </cell>
          <cell r="AH490">
            <v>0</v>
          </cell>
          <cell r="AI490">
            <v>0</v>
          </cell>
          <cell r="AJ490">
            <v>-0.37293299999873852</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-200</v>
          </cell>
          <cell r="BS490">
            <v>0</v>
          </cell>
          <cell r="BT490">
            <v>0</v>
          </cell>
          <cell r="BU490">
            <v>0</v>
          </cell>
          <cell r="BV490">
            <v>0</v>
          </cell>
          <cell r="BW490">
            <v>0</v>
          </cell>
          <cell r="BX490">
            <v>0</v>
          </cell>
          <cell r="BY490">
            <v>0</v>
          </cell>
          <cell r="BZ490">
            <v>0</v>
          </cell>
          <cell r="CA490">
            <v>0</v>
          </cell>
          <cell r="CB490">
            <v>-200</v>
          </cell>
          <cell r="CC490">
            <v>0</v>
          </cell>
          <cell r="CD490">
            <v>0</v>
          </cell>
          <cell r="CE490">
            <v>0</v>
          </cell>
          <cell r="CF490">
            <v>0</v>
          </cell>
          <cell r="CG490">
            <v>0</v>
          </cell>
          <cell r="CH490">
            <v>0</v>
          </cell>
          <cell r="CI490">
            <v>0</v>
          </cell>
          <cell r="CJ490">
            <v>0</v>
          </cell>
          <cell r="CK490">
            <v>0</v>
          </cell>
          <cell r="CL490">
            <v>0</v>
          </cell>
          <cell r="CM490">
            <v>0</v>
          </cell>
          <cell r="CN490">
            <v>0</v>
          </cell>
          <cell r="CO490">
            <v>0</v>
          </cell>
          <cell r="CP490">
            <v>0</v>
          </cell>
          <cell r="CQ490">
            <v>0</v>
          </cell>
          <cell r="CR490">
            <v>-125</v>
          </cell>
          <cell r="CS490">
            <v>0</v>
          </cell>
          <cell r="CT490">
            <v>-125</v>
          </cell>
          <cell r="CU490">
            <v>0</v>
          </cell>
          <cell r="CV490">
            <v>0</v>
          </cell>
          <cell r="CW490">
            <v>0</v>
          </cell>
          <cell r="CX490">
            <v>0</v>
          </cell>
          <cell r="CY490">
            <v>0</v>
          </cell>
          <cell r="CZ490">
            <v>0</v>
          </cell>
          <cell r="DA490">
            <v>0</v>
          </cell>
          <cell r="DB490">
            <v>0</v>
          </cell>
          <cell r="DC490">
            <v>0</v>
          </cell>
          <cell r="DD490">
            <v>0</v>
          </cell>
          <cell r="DE490">
            <v>-100</v>
          </cell>
          <cell r="DF490">
            <v>0</v>
          </cell>
          <cell r="DG490">
            <v>0</v>
          </cell>
          <cell r="DH490">
            <v>-100</v>
          </cell>
          <cell r="DI490">
            <v>0</v>
          </cell>
          <cell r="DJ490">
            <v>0</v>
          </cell>
          <cell r="DK490">
            <v>0</v>
          </cell>
          <cell r="DL490">
            <v>0</v>
          </cell>
          <cell r="DM490">
            <v>0</v>
          </cell>
          <cell r="DN490">
            <v>0</v>
          </cell>
          <cell r="DO490">
            <v>0</v>
          </cell>
          <cell r="DP490">
            <v>0</v>
          </cell>
          <cell r="DQ490">
            <v>0</v>
          </cell>
          <cell r="DR490">
            <v>0</v>
          </cell>
          <cell r="DS490">
            <v>0</v>
          </cell>
          <cell r="DT490">
            <v>0</v>
          </cell>
          <cell r="DU490">
            <v>0</v>
          </cell>
          <cell r="DV490">
            <v>0</v>
          </cell>
          <cell r="DW490">
            <v>0</v>
          </cell>
          <cell r="DX490">
            <v>0</v>
          </cell>
          <cell r="DY490">
            <v>0</v>
          </cell>
          <cell r="DZ490">
            <v>0</v>
          </cell>
          <cell r="EA490">
            <v>0</v>
          </cell>
          <cell r="EB490">
            <v>0</v>
          </cell>
          <cell r="EC490">
            <v>0</v>
          </cell>
          <cell r="ED490">
            <v>0</v>
          </cell>
        </row>
        <row r="491">
          <cell r="C491" t="str">
            <v>Gadsby CT</v>
          </cell>
          <cell r="F491">
            <v>0</v>
          </cell>
          <cell r="G491">
            <v>0</v>
          </cell>
          <cell r="H491">
            <v>0</v>
          </cell>
          <cell r="I491">
            <v>0</v>
          </cell>
          <cell r="J491">
            <v>0</v>
          </cell>
          <cell r="K491">
            <v>0</v>
          </cell>
          <cell r="L491">
            <v>0</v>
          </cell>
          <cell r="M491">
            <v>0</v>
          </cell>
          <cell r="N491">
            <v>0</v>
          </cell>
          <cell r="O491">
            <v>0</v>
          </cell>
          <cell r="P491">
            <v>0</v>
          </cell>
          <cell r="Q491">
            <v>0</v>
          </cell>
          <cell r="R491">
            <v>-120.47885299992049</v>
          </cell>
          <cell r="S491">
            <v>0</v>
          </cell>
          <cell r="T491">
            <v>0</v>
          </cell>
          <cell r="U491">
            <v>0</v>
          </cell>
          <cell r="V491">
            <v>0</v>
          </cell>
          <cell r="W491">
            <v>0</v>
          </cell>
          <cell r="X491">
            <v>-36.080610999997589</v>
          </cell>
          <cell r="Y491">
            <v>-22.248930999994627</v>
          </cell>
          <cell r="Z491">
            <v>-2.1230464999971446</v>
          </cell>
          <cell r="AA491">
            <v>-28.275680999999167</v>
          </cell>
          <cell r="AB491">
            <v>-31.750583499990171</v>
          </cell>
          <cell r="AC491">
            <v>0</v>
          </cell>
          <cell r="AD491">
            <v>0</v>
          </cell>
          <cell r="AE491">
            <v>-173.20831000001635</v>
          </cell>
          <cell r="AF491">
            <v>30</v>
          </cell>
          <cell r="AG491">
            <v>0</v>
          </cell>
          <cell r="AH491">
            <v>10</v>
          </cell>
          <cell r="AI491">
            <v>-21.191570999988471</v>
          </cell>
          <cell r="AJ491">
            <v>0</v>
          </cell>
          <cell r="AK491">
            <v>-44.893815999999788</v>
          </cell>
          <cell r="AL491">
            <v>0</v>
          </cell>
          <cell r="AM491">
            <v>-45.178000999992946</v>
          </cell>
          <cell r="AN491">
            <v>-64.579419000001508</v>
          </cell>
          <cell r="AO491">
            <v>-37.365502999997261</v>
          </cell>
          <cell r="AP491">
            <v>0</v>
          </cell>
          <cell r="AQ491">
            <v>0</v>
          </cell>
          <cell r="AR491">
            <v>319.34789600002114</v>
          </cell>
          <cell r="AS491">
            <v>10</v>
          </cell>
          <cell r="AT491">
            <v>-40</v>
          </cell>
          <cell r="AU491">
            <v>40</v>
          </cell>
          <cell r="AV491">
            <v>80.425977500002773</v>
          </cell>
          <cell r="AW491">
            <v>-24.06796800000302</v>
          </cell>
          <cell r="AX491">
            <v>17.988306999999622</v>
          </cell>
          <cell r="AY491">
            <v>35.93655199999921</v>
          </cell>
          <cell r="AZ491">
            <v>50.723270000002231</v>
          </cell>
          <cell r="BA491">
            <v>103.49116900000445</v>
          </cell>
          <cell r="BB491">
            <v>34.850588500001322</v>
          </cell>
          <cell r="BC491">
            <v>10</v>
          </cell>
          <cell r="BD491">
            <v>0</v>
          </cell>
          <cell r="BE491">
            <v>174.85748999996576</v>
          </cell>
          <cell r="BF491">
            <v>-6.1343439999982365</v>
          </cell>
          <cell r="BG491">
            <v>-5.179892999999538</v>
          </cell>
          <cell r="BH491">
            <v>-1.6049309999998513</v>
          </cell>
          <cell r="BI491">
            <v>105.93410699999367</v>
          </cell>
          <cell r="BJ491">
            <v>-18.363859000004595</v>
          </cell>
          <cell r="BK491">
            <v>-8.3688140000012936</v>
          </cell>
          <cell r="BL491">
            <v>63.853625000003376</v>
          </cell>
          <cell r="BM491">
            <v>11.297108499988099</v>
          </cell>
          <cell r="BN491">
            <v>21.010138499997993</v>
          </cell>
          <cell r="BO491">
            <v>18.891070000001491</v>
          </cell>
          <cell r="BP491">
            <v>-26.476718000000801</v>
          </cell>
          <cell r="BQ491">
            <v>20</v>
          </cell>
          <cell r="BR491">
            <v>264.6662119999819</v>
          </cell>
          <cell r="BS491">
            <v>-36.193862000000081</v>
          </cell>
          <cell r="BT491">
            <v>27.631303999999545</v>
          </cell>
          <cell r="BU491">
            <v>3.3201234999996814</v>
          </cell>
          <cell r="BV491">
            <v>214.83688599999005</v>
          </cell>
          <cell r="BW491">
            <v>0.92534100000011676</v>
          </cell>
          <cell r="BX491">
            <v>4.0258714999999938</v>
          </cell>
          <cell r="BY491">
            <v>0.23458850000315579</v>
          </cell>
          <cell r="BZ491">
            <v>34.240367000002152</v>
          </cell>
          <cell r="CA491">
            <v>17.959203500002332</v>
          </cell>
          <cell r="CB491">
            <v>17.686389000002237</v>
          </cell>
          <cell r="CC491">
            <v>-20</v>
          </cell>
          <cell r="CD491">
            <v>0</v>
          </cell>
          <cell r="CE491">
            <v>-23.192208499996923</v>
          </cell>
          <cell r="CF491">
            <v>-10</v>
          </cell>
          <cell r="CG491">
            <v>10</v>
          </cell>
          <cell r="CH491">
            <v>-10</v>
          </cell>
          <cell r="CI491">
            <v>-17.715362000000823</v>
          </cell>
          <cell r="CJ491">
            <v>0.40426300000035553</v>
          </cell>
          <cell r="CK491">
            <v>1.760229999999865</v>
          </cell>
          <cell r="CL491">
            <v>0.55369049999899289</v>
          </cell>
          <cell r="CM491">
            <v>-9.6691229999996722</v>
          </cell>
          <cell r="CN491">
            <v>21.474092999998902</v>
          </cell>
          <cell r="CO491">
            <v>0</v>
          </cell>
          <cell r="CP491">
            <v>-30</v>
          </cell>
          <cell r="CQ491">
            <v>20</v>
          </cell>
          <cell r="CR491">
            <v>-106.12836849997984</v>
          </cell>
          <cell r="CS491">
            <v>0</v>
          </cell>
          <cell r="CT491">
            <v>0</v>
          </cell>
          <cell r="CU491">
            <v>-20</v>
          </cell>
          <cell r="CV491">
            <v>-14.16797299999962</v>
          </cell>
          <cell r="CW491">
            <v>1.2361359999995329</v>
          </cell>
          <cell r="CX491">
            <v>2.1381000000001222</v>
          </cell>
          <cell r="CY491">
            <v>-1.6021330000003218</v>
          </cell>
          <cell r="CZ491">
            <v>4.3063414999996894</v>
          </cell>
          <cell r="DA491">
            <v>-18.038840000001073</v>
          </cell>
          <cell r="DB491">
            <v>-20</v>
          </cell>
          <cell r="DC491">
            <v>-10</v>
          </cell>
          <cell r="DD491">
            <v>-30</v>
          </cell>
          <cell r="DE491">
            <v>-313.87605549997534</v>
          </cell>
          <cell r="DF491">
            <v>0</v>
          </cell>
          <cell r="DG491">
            <v>0</v>
          </cell>
          <cell r="DH491">
            <v>-269.98804500000006</v>
          </cell>
          <cell r="DI491">
            <v>3.4172300000000178</v>
          </cell>
          <cell r="DJ491">
            <v>-19.654280999999173</v>
          </cell>
          <cell r="DK491">
            <v>10.60212700000011</v>
          </cell>
          <cell r="DL491">
            <v>-9.1520130000026256</v>
          </cell>
          <cell r="DM491">
            <v>0.62321100000190199</v>
          </cell>
          <cell r="DN491">
            <v>10.275715499999933</v>
          </cell>
          <cell r="DO491">
            <v>0</v>
          </cell>
          <cell r="DP491">
            <v>-50</v>
          </cell>
          <cell r="DQ491">
            <v>10</v>
          </cell>
          <cell r="DR491">
            <v>-23.852663999990909</v>
          </cell>
          <cell r="DS491">
            <v>0</v>
          </cell>
          <cell r="DT491">
            <v>10</v>
          </cell>
          <cell r="DU491">
            <v>-20</v>
          </cell>
          <cell r="DV491">
            <v>1.5731734999999389</v>
          </cell>
          <cell r="DW491">
            <v>2.3086075000001074</v>
          </cell>
          <cell r="DX491">
            <v>0.42787099999986822</v>
          </cell>
          <cell r="DY491">
            <v>-3.9921940000003815</v>
          </cell>
          <cell r="DZ491">
            <v>-0.75109000000156811</v>
          </cell>
          <cell r="EA491">
            <v>16.580968000000212</v>
          </cell>
          <cell r="EB491">
            <v>-20</v>
          </cell>
          <cell r="EC491">
            <v>-10</v>
          </cell>
          <cell r="ED491">
            <v>0</v>
          </cell>
        </row>
        <row r="492">
          <cell r="C492" t="str">
            <v>Hermiston</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-14.739620000123978</v>
          </cell>
          <cell r="AF492">
            <v>-14.739620000007562</v>
          </cell>
          <cell r="AG492">
            <v>0</v>
          </cell>
          <cell r="AH492">
            <v>0</v>
          </cell>
          <cell r="AI492">
            <v>0</v>
          </cell>
          <cell r="AJ492">
            <v>0</v>
          </cell>
          <cell r="AK492">
            <v>0</v>
          </cell>
          <cell r="AL492">
            <v>0</v>
          </cell>
          <cell r="AM492">
            <v>0</v>
          </cell>
          <cell r="AN492">
            <v>0</v>
          </cell>
          <cell r="AO492">
            <v>0</v>
          </cell>
          <cell r="AP492">
            <v>0</v>
          </cell>
          <cell r="AQ492">
            <v>0</v>
          </cell>
          <cell r="AR492">
            <v>170.96036999998614</v>
          </cell>
          <cell r="AS492">
            <v>-1.0271000000066124</v>
          </cell>
          <cell r="AT492">
            <v>9.7666000000026543</v>
          </cell>
          <cell r="AU492">
            <v>32.342470000003232</v>
          </cell>
          <cell r="AV492">
            <v>40.270300000003772</v>
          </cell>
          <cell r="AW492">
            <v>0</v>
          </cell>
          <cell r="AX492">
            <v>-19.12789000000339</v>
          </cell>
          <cell r="AY492">
            <v>0</v>
          </cell>
          <cell r="AZ492">
            <v>0</v>
          </cell>
          <cell r="BA492">
            <v>0</v>
          </cell>
          <cell r="BB492">
            <v>0</v>
          </cell>
          <cell r="BC492">
            <v>108.73598999998649</v>
          </cell>
          <cell r="BD492">
            <v>0</v>
          </cell>
          <cell r="BE492">
            <v>-61.282579999882728</v>
          </cell>
          <cell r="BF492">
            <v>27.294439999997849</v>
          </cell>
          <cell r="BG492">
            <v>-10.547469999990426</v>
          </cell>
          <cell r="BH492">
            <v>4.4685999999928754</v>
          </cell>
          <cell r="BI492">
            <v>24.747560000017984</v>
          </cell>
          <cell r="BJ492">
            <v>0</v>
          </cell>
          <cell r="BK492">
            <v>0</v>
          </cell>
          <cell r="BL492">
            <v>0</v>
          </cell>
          <cell r="BM492">
            <v>0</v>
          </cell>
          <cell r="BN492">
            <v>0</v>
          </cell>
          <cell r="BO492">
            <v>0</v>
          </cell>
          <cell r="BP492">
            <v>-108.5020899999945</v>
          </cell>
          <cell r="BQ492">
            <v>1.2563800000061747</v>
          </cell>
          <cell r="BR492">
            <v>15.119729999918491</v>
          </cell>
          <cell r="BS492">
            <v>19.878930000006221</v>
          </cell>
          <cell r="BT492">
            <v>-11.65380999998888</v>
          </cell>
          <cell r="BU492">
            <v>0</v>
          </cell>
          <cell r="BV492">
            <v>12.925840000010794</v>
          </cell>
          <cell r="BW492">
            <v>0</v>
          </cell>
          <cell r="BX492">
            <v>0</v>
          </cell>
          <cell r="BY492">
            <v>0</v>
          </cell>
          <cell r="BZ492">
            <v>0</v>
          </cell>
          <cell r="CA492">
            <v>0</v>
          </cell>
          <cell r="CB492">
            <v>-9.3629699999873992</v>
          </cell>
          <cell r="CC492">
            <v>0</v>
          </cell>
          <cell r="CD492">
            <v>3.3317399999941699</v>
          </cell>
          <cell r="CE492">
            <v>40.260280000045896</v>
          </cell>
          <cell r="CF492">
            <v>0</v>
          </cell>
          <cell r="CG492">
            <v>11.964579999999842</v>
          </cell>
          <cell r="CH492">
            <v>5.0044599999964703</v>
          </cell>
          <cell r="CI492">
            <v>-4.96875</v>
          </cell>
          <cell r="CJ492">
            <v>0</v>
          </cell>
          <cell r="CK492">
            <v>0</v>
          </cell>
          <cell r="CL492">
            <v>13.926110000000335</v>
          </cell>
          <cell r="CM492">
            <v>-19.239320000022417</v>
          </cell>
          <cell r="CN492">
            <v>10.071939999994356</v>
          </cell>
          <cell r="CO492">
            <v>-5.7185299999837298</v>
          </cell>
          <cell r="CP492">
            <v>4.9182699999946635</v>
          </cell>
          <cell r="CQ492">
            <v>24.301519999979064</v>
          </cell>
          <cell r="CR492">
            <v>128.27073000045493</v>
          </cell>
          <cell r="CS492">
            <v>-8.8475000000034925</v>
          </cell>
          <cell r="CT492">
            <v>13.094790000002831</v>
          </cell>
          <cell r="CU492">
            <v>6.7562599999946542</v>
          </cell>
          <cell r="CV492">
            <v>-3.5542000000132248</v>
          </cell>
          <cell r="CW492">
            <v>0</v>
          </cell>
          <cell r="CX492">
            <v>0</v>
          </cell>
          <cell r="CY492">
            <v>20.822310000017751</v>
          </cell>
          <cell r="CZ492">
            <v>49.830009999976028</v>
          </cell>
          <cell r="DA492">
            <v>33.577270000008866</v>
          </cell>
          <cell r="DB492">
            <v>-3.9672900000005029</v>
          </cell>
          <cell r="DC492">
            <v>0</v>
          </cell>
          <cell r="DD492">
            <v>20.559080000006361</v>
          </cell>
          <cell r="DE492">
            <v>123.30432999995537</v>
          </cell>
          <cell r="DF492">
            <v>-4.4729000000224914</v>
          </cell>
          <cell r="DG492">
            <v>-2.4481299999897601</v>
          </cell>
          <cell r="DH492">
            <v>-34.604340000005323</v>
          </cell>
          <cell r="DI492">
            <v>-34.721749999996973</v>
          </cell>
          <cell r="DJ492">
            <v>0</v>
          </cell>
          <cell r="DK492">
            <v>22.533089999997173</v>
          </cell>
          <cell r="DL492">
            <v>181.47355999998399</v>
          </cell>
          <cell r="DM492">
            <v>-19.675090000004275</v>
          </cell>
          <cell r="DN492">
            <v>-6.9750000000058208</v>
          </cell>
          <cell r="DO492">
            <v>0.19189999997615814</v>
          </cell>
          <cell r="DP492">
            <v>-0.44286999999894761</v>
          </cell>
          <cell r="DQ492">
            <v>22.445860000007087</v>
          </cell>
          <cell r="DR492">
            <v>-417.12537999986671</v>
          </cell>
          <cell r="DS492">
            <v>-18.497249999985797</v>
          </cell>
          <cell r="DT492">
            <v>-58.516510000015842</v>
          </cell>
          <cell r="DU492">
            <v>-286.78651000000536</v>
          </cell>
          <cell r="DV492">
            <v>0</v>
          </cell>
          <cell r="DW492">
            <v>0</v>
          </cell>
          <cell r="DX492">
            <v>-82.723180000000866</v>
          </cell>
          <cell r="DY492">
            <v>0</v>
          </cell>
          <cell r="DZ492">
            <v>0</v>
          </cell>
          <cell r="EA492">
            <v>1.1693099999974947</v>
          </cell>
          <cell r="EB492">
            <v>-13.576910000003409</v>
          </cell>
          <cell r="EC492">
            <v>17.751149999996414</v>
          </cell>
          <cell r="ED492">
            <v>24.054519999976037</v>
          </cell>
        </row>
        <row r="493">
          <cell r="C493" t="str">
            <v>Lake Side 1</v>
          </cell>
          <cell r="F493">
            <v>-42.627189999999246</v>
          </cell>
          <cell r="G493">
            <v>0</v>
          </cell>
          <cell r="H493">
            <v>0</v>
          </cell>
          <cell r="I493">
            <v>0</v>
          </cell>
          <cell r="J493">
            <v>-12.463059999980032</v>
          </cell>
          <cell r="K493">
            <v>-52.837140000017826</v>
          </cell>
          <cell r="L493">
            <v>-6.7270500000449829</v>
          </cell>
          <cell r="M493">
            <v>0</v>
          </cell>
          <cell r="N493">
            <v>0</v>
          </cell>
          <cell r="O493">
            <v>0</v>
          </cell>
          <cell r="P493">
            <v>0</v>
          </cell>
          <cell r="Q493">
            <v>-8.7285200000042096</v>
          </cell>
          <cell r="R493">
            <v>-47.216210000216961</v>
          </cell>
          <cell r="S493">
            <v>-14.72229000000516</v>
          </cell>
          <cell r="T493">
            <v>0</v>
          </cell>
          <cell r="U493">
            <v>0</v>
          </cell>
          <cell r="V493">
            <v>0</v>
          </cell>
          <cell r="W493">
            <v>-0.19507000001613051</v>
          </cell>
          <cell r="X493">
            <v>0</v>
          </cell>
          <cell r="Y493">
            <v>0</v>
          </cell>
          <cell r="Z493">
            <v>0</v>
          </cell>
          <cell r="AA493">
            <v>0</v>
          </cell>
          <cell r="AB493">
            <v>0</v>
          </cell>
          <cell r="AC493">
            <v>0</v>
          </cell>
          <cell r="AD493">
            <v>-32.298850000021048</v>
          </cell>
          <cell r="AE493">
            <v>-243.50199000025168</v>
          </cell>
          <cell r="AF493">
            <v>-35.223010000016075</v>
          </cell>
          <cell r="AG493">
            <v>-109.92336999997497</v>
          </cell>
          <cell r="AH493">
            <v>-33.698950000049081</v>
          </cell>
          <cell r="AI493">
            <v>0</v>
          </cell>
          <cell r="AJ493">
            <v>0</v>
          </cell>
          <cell r="AK493">
            <v>0</v>
          </cell>
          <cell r="AL493">
            <v>0</v>
          </cell>
          <cell r="AM493">
            <v>0</v>
          </cell>
          <cell r="AN493">
            <v>0</v>
          </cell>
          <cell r="AO493">
            <v>0</v>
          </cell>
          <cell r="AP493">
            <v>0</v>
          </cell>
          <cell r="AQ493">
            <v>-64.656659999978729</v>
          </cell>
          <cell r="AR493">
            <v>-626.47504999954253</v>
          </cell>
          <cell r="AS493">
            <v>-250.72368999995524</v>
          </cell>
          <cell r="AT493">
            <v>291.43660000001546</v>
          </cell>
          <cell r="AU493">
            <v>-1783.0686299999943</v>
          </cell>
          <cell r="AV493">
            <v>75.22876999998698</v>
          </cell>
          <cell r="AW493">
            <v>131.66218000004301</v>
          </cell>
          <cell r="AX493">
            <v>5.4413899999926798</v>
          </cell>
          <cell r="AY493">
            <v>0</v>
          </cell>
          <cell r="AZ493">
            <v>0</v>
          </cell>
          <cell r="BA493">
            <v>49.254690000030678</v>
          </cell>
          <cell r="BB493">
            <v>0</v>
          </cell>
          <cell r="BC493">
            <v>515.12521999998717</v>
          </cell>
          <cell r="BD493">
            <v>339.16842000000179</v>
          </cell>
          <cell r="BE493">
            <v>381.92014999920502</v>
          </cell>
          <cell r="BF493">
            <v>-14.923970000003465</v>
          </cell>
          <cell r="BG493">
            <v>-121.54521000001114</v>
          </cell>
          <cell r="BH493">
            <v>-43.888619999983348</v>
          </cell>
          <cell r="BI493">
            <v>85.736939999973401</v>
          </cell>
          <cell r="BJ493">
            <v>132.70682999998098</v>
          </cell>
          <cell r="BK493">
            <v>38.811679999984335</v>
          </cell>
          <cell r="BL493">
            <v>0</v>
          </cell>
          <cell r="BM493">
            <v>0</v>
          </cell>
          <cell r="BN493">
            <v>0</v>
          </cell>
          <cell r="BO493">
            <v>0</v>
          </cell>
          <cell r="BP493">
            <v>11.55507999996189</v>
          </cell>
          <cell r="BQ493">
            <v>293.46742000000086</v>
          </cell>
          <cell r="BR493">
            <v>-5692.2679699994624</v>
          </cell>
          <cell r="BS493">
            <v>-6705.2944600000046</v>
          </cell>
          <cell r="BT493">
            <v>-301.39469000004465</v>
          </cell>
          <cell r="BU493">
            <v>227.0912299999618</v>
          </cell>
          <cell r="BV493">
            <v>125.71248000004562</v>
          </cell>
          <cell r="BW493">
            <v>296.43523000000278</v>
          </cell>
          <cell r="BX493">
            <v>149.46240000001853</v>
          </cell>
          <cell r="BY493">
            <v>0</v>
          </cell>
          <cell r="BZ493">
            <v>0</v>
          </cell>
          <cell r="CA493">
            <v>-6.7649300000048243</v>
          </cell>
          <cell r="CB493">
            <v>-20.338109999982407</v>
          </cell>
          <cell r="CC493">
            <v>411.84878999995999</v>
          </cell>
          <cell r="CD493">
            <v>130.97408999997424</v>
          </cell>
          <cell r="CE493">
            <v>755.71884000021964</v>
          </cell>
          <cell r="CF493">
            <v>33.149699999950826</v>
          </cell>
          <cell r="CG493">
            <v>70.351550000021234</v>
          </cell>
          <cell r="CH493">
            <v>57.426730000006501</v>
          </cell>
          <cell r="CI493">
            <v>31.463890000013635</v>
          </cell>
          <cell r="CJ493">
            <v>142.29300999999396</v>
          </cell>
          <cell r="CK493">
            <v>89.60097999998834</v>
          </cell>
          <cell r="CL493">
            <v>5.7668300000368617</v>
          </cell>
          <cell r="CM493">
            <v>74.252029999974184</v>
          </cell>
          <cell r="CN493">
            <v>114.20428000000538</v>
          </cell>
          <cell r="CO493">
            <v>13.339670000001206</v>
          </cell>
          <cell r="CP493">
            <v>27.153670000028796</v>
          </cell>
          <cell r="CQ493">
            <v>96.716499999980442</v>
          </cell>
          <cell r="CR493">
            <v>881.23749000020325</v>
          </cell>
          <cell r="CS493">
            <v>111.88269999995828</v>
          </cell>
          <cell r="CT493">
            <v>-890.53599000000395</v>
          </cell>
          <cell r="CU493">
            <v>111.73681000000215</v>
          </cell>
          <cell r="CV493">
            <v>117.75089999998454</v>
          </cell>
          <cell r="CW493">
            <v>486.94646000000648</v>
          </cell>
          <cell r="CX493">
            <v>789.98694999999134</v>
          </cell>
          <cell r="CY493">
            <v>-88.497060000023339</v>
          </cell>
          <cell r="CZ493">
            <v>-309.28190000000177</v>
          </cell>
          <cell r="DA493">
            <v>128.95481000002474</v>
          </cell>
          <cell r="DB493">
            <v>51.505959999980405</v>
          </cell>
          <cell r="DC493">
            <v>44.302450000017416</v>
          </cell>
          <cell r="DD493">
            <v>326.48540000000503</v>
          </cell>
          <cell r="DE493">
            <v>584.33294000010937</v>
          </cell>
          <cell r="DF493">
            <v>27.48654000001261</v>
          </cell>
          <cell r="DG493">
            <v>-151.11564999999246</v>
          </cell>
          <cell r="DH493">
            <v>108.20822000000044</v>
          </cell>
          <cell r="DI493">
            <v>583.80283999996027</v>
          </cell>
          <cell r="DJ493">
            <v>164.29314999998314</v>
          </cell>
          <cell r="DK493">
            <v>-432.27358999999706</v>
          </cell>
          <cell r="DL493">
            <v>42.319450000009965</v>
          </cell>
          <cell r="DM493">
            <v>-59.929049999976996</v>
          </cell>
          <cell r="DN493">
            <v>113.58423000003677</v>
          </cell>
          <cell r="DO493">
            <v>51.416339999996126</v>
          </cell>
          <cell r="DP493">
            <v>-29.676670000015292</v>
          </cell>
          <cell r="DQ493">
            <v>166.21713000000454</v>
          </cell>
          <cell r="DR493">
            <v>2673.3582599996589</v>
          </cell>
          <cell r="DS493">
            <v>301.71527999994578</v>
          </cell>
          <cell r="DT493">
            <v>713.85194999998203</v>
          </cell>
          <cell r="DU493">
            <v>-132.6628399999754</v>
          </cell>
          <cell r="DV493">
            <v>38.74531999998726</v>
          </cell>
          <cell r="DW493">
            <v>201.79249000002164</v>
          </cell>
          <cell r="DX493">
            <v>-21.054110000026412</v>
          </cell>
          <cell r="DY493">
            <v>3.4820400000317022</v>
          </cell>
          <cell r="DZ493">
            <v>144.82653999998001</v>
          </cell>
          <cell r="EA493">
            <v>-24.766829999978654</v>
          </cell>
          <cell r="EB493">
            <v>157.75107999998727</v>
          </cell>
          <cell r="EC493">
            <v>890.03135000000475</v>
          </cell>
          <cell r="ED493">
            <v>399.64598999998998</v>
          </cell>
        </row>
        <row r="494">
          <cell r="C494" t="str">
            <v>Lake Side 2</v>
          </cell>
          <cell r="F494">
            <v>0</v>
          </cell>
          <cell r="G494">
            <v>-5.9400000027380884E-3</v>
          </cell>
          <cell r="H494">
            <v>-1.5390800000168383</v>
          </cell>
          <cell r="I494">
            <v>0</v>
          </cell>
          <cell r="J494">
            <v>-41.497679999971297</v>
          </cell>
          <cell r="K494">
            <v>-86.469049999956042</v>
          </cell>
          <cell r="L494">
            <v>-27.231421000033151</v>
          </cell>
          <cell r="M494">
            <v>-17.20459799998207</v>
          </cell>
          <cell r="N494">
            <v>-30.115113000036217</v>
          </cell>
          <cell r="O494">
            <v>0</v>
          </cell>
          <cell r="P494">
            <v>0</v>
          </cell>
          <cell r="Q494">
            <v>-16.708120000024792</v>
          </cell>
          <cell r="R494">
            <v>-444.04938600119203</v>
          </cell>
          <cell r="S494">
            <v>-13.899530000053346</v>
          </cell>
          <cell r="T494">
            <v>-62.26390999997966</v>
          </cell>
          <cell r="U494">
            <v>-43.018830000015441</v>
          </cell>
          <cell r="V494">
            <v>-8.4309110000031069</v>
          </cell>
          <cell r="W494">
            <v>-35.000425999984145</v>
          </cell>
          <cell r="X494">
            <v>-69.936850000027334</v>
          </cell>
          <cell r="Y494">
            <v>-29.760012999991886</v>
          </cell>
          <cell r="Z494">
            <v>-70.518007000035141</v>
          </cell>
          <cell r="AA494">
            <v>-90.169294999970589</v>
          </cell>
          <cell r="AB494">
            <v>-14.792483999975957</v>
          </cell>
          <cell r="AC494">
            <v>0</v>
          </cell>
          <cell r="AD494">
            <v>-6.2591300000203773</v>
          </cell>
          <cell r="AE494">
            <v>-549.93402000050992</v>
          </cell>
          <cell r="AF494">
            <v>444.65845000001718</v>
          </cell>
          <cell r="AG494">
            <v>-177.93906999999308</v>
          </cell>
          <cell r="AH494">
            <v>-260.35462999995798</v>
          </cell>
          <cell r="AI494">
            <v>-82.718294000020251</v>
          </cell>
          <cell r="AJ494">
            <v>-39.390993000008166</v>
          </cell>
          <cell r="AK494">
            <v>-41.514549000014085</v>
          </cell>
          <cell r="AL494">
            <v>-73.017555000027642</v>
          </cell>
          <cell r="AM494">
            <v>-90.622984999965411</v>
          </cell>
          <cell r="AN494">
            <v>-227.84108699997887</v>
          </cell>
          <cell r="AO494">
            <v>-0.51906700001563877</v>
          </cell>
          <cell r="AP494">
            <v>0</v>
          </cell>
          <cell r="AQ494">
            <v>-0.67423999999300577</v>
          </cell>
          <cell r="AR494">
            <v>14099.128987999167</v>
          </cell>
          <cell r="AS494">
            <v>2522.6949099999911</v>
          </cell>
          <cell r="AT494">
            <v>33.002620000013849</v>
          </cell>
          <cell r="AU494">
            <v>9611.2775599999877</v>
          </cell>
          <cell r="AV494">
            <v>620.26093600003514</v>
          </cell>
          <cell r="AW494">
            <v>300.22129599994514</v>
          </cell>
          <cell r="AX494">
            <v>343.57510999997612</v>
          </cell>
          <cell r="AY494">
            <v>20.996318999968935</v>
          </cell>
          <cell r="AZ494">
            <v>39.354785999981686</v>
          </cell>
          <cell r="BA494">
            <v>15.151795999961905</v>
          </cell>
          <cell r="BB494">
            <v>-43.247105000016745</v>
          </cell>
          <cell r="BC494">
            <v>437.92065000001458</v>
          </cell>
          <cell r="BD494">
            <v>197.92011000000639</v>
          </cell>
          <cell r="BE494">
            <v>18325.227602000814</v>
          </cell>
          <cell r="BF494">
            <v>164.78321999998298</v>
          </cell>
          <cell r="BG494">
            <v>4363.5116500000004</v>
          </cell>
          <cell r="BH494">
            <v>8762.8234399999783</v>
          </cell>
          <cell r="BI494">
            <v>441.8010479999939</v>
          </cell>
          <cell r="BJ494">
            <v>229.70973100000992</v>
          </cell>
          <cell r="BK494">
            <v>61.825152000004891</v>
          </cell>
          <cell r="BL494">
            <v>-11.81196900003124</v>
          </cell>
          <cell r="BM494">
            <v>-9.5051899999962188</v>
          </cell>
          <cell r="BN494">
            <v>9.1067480000201613</v>
          </cell>
          <cell r="BO494">
            <v>12.844111999962479</v>
          </cell>
          <cell r="BP494">
            <v>2558.9289300000237</v>
          </cell>
          <cell r="BQ494">
            <v>1741.2107300000207</v>
          </cell>
          <cell r="BR494">
            <v>2215.6745520001277</v>
          </cell>
          <cell r="BS494">
            <v>-2110.5130900000222</v>
          </cell>
          <cell r="BT494">
            <v>-2347.421679000021</v>
          </cell>
          <cell r="BU494">
            <v>5667.1224999999977</v>
          </cell>
          <cell r="BV494">
            <v>519.76327200001106</v>
          </cell>
          <cell r="BW494">
            <v>280.1358959999634</v>
          </cell>
          <cell r="BX494">
            <v>156.85944999998901</v>
          </cell>
          <cell r="BY494">
            <v>9.0868599999812432</v>
          </cell>
          <cell r="BZ494">
            <v>0.50407999998424202</v>
          </cell>
          <cell r="CA494">
            <v>31.619142999930773</v>
          </cell>
          <cell r="CB494">
            <v>17.841740000003483</v>
          </cell>
          <cell r="CC494">
            <v>-144.3515400000033</v>
          </cell>
          <cell r="CD494">
            <v>135.02791999999317</v>
          </cell>
          <cell r="CE494">
            <v>4029.9664469999261</v>
          </cell>
          <cell r="CF494">
            <v>159.34677000000374</v>
          </cell>
          <cell r="CG494">
            <v>-1301.587830000004</v>
          </cell>
          <cell r="CH494">
            <v>218.70636999999988</v>
          </cell>
          <cell r="CI494">
            <v>577.83578700001817</v>
          </cell>
          <cell r="CJ494">
            <v>84.719559999997728</v>
          </cell>
          <cell r="CK494">
            <v>-1038.1510100000014</v>
          </cell>
          <cell r="CL494">
            <v>-54.367249999952037</v>
          </cell>
          <cell r="CM494">
            <v>19.750180000031833</v>
          </cell>
          <cell r="CN494">
            <v>28.582940000022063</v>
          </cell>
          <cell r="CO494">
            <v>147.00969000000623</v>
          </cell>
          <cell r="CP494">
            <v>4983.3875300000072</v>
          </cell>
          <cell r="CQ494">
            <v>204.73371000000043</v>
          </cell>
          <cell r="CR494">
            <v>-1487.0032600001432</v>
          </cell>
          <cell r="CS494">
            <v>185.585299999977</v>
          </cell>
          <cell r="CT494">
            <v>4377.2850199999812</v>
          </cell>
          <cell r="CU494">
            <v>160.75458999999682</v>
          </cell>
          <cell r="CV494">
            <v>138.44511000000057</v>
          </cell>
          <cell r="CW494">
            <v>38.891049999976531</v>
          </cell>
          <cell r="CX494">
            <v>-7599.0405200000096</v>
          </cell>
          <cell r="CY494">
            <v>-64.124460000020918</v>
          </cell>
          <cell r="CZ494">
            <v>437.03629999997793</v>
          </cell>
          <cell r="DA494">
            <v>49.797060000011697</v>
          </cell>
          <cell r="DB494">
            <v>479.99753999998211</v>
          </cell>
          <cell r="DC494">
            <v>114.47469000000274</v>
          </cell>
          <cell r="DD494">
            <v>193.89506000000983</v>
          </cell>
          <cell r="DE494">
            <v>9110.8920700005256</v>
          </cell>
          <cell r="DF494">
            <v>227.74733999994351</v>
          </cell>
          <cell r="DG494">
            <v>434.63181000002078</v>
          </cell>
          <cell r="DH494">
            <v>8172.766810000001</v>
          </cell>
          <cell r="DI494">
            <v>-2968.3872799999954</v>
          </cell>
          <cell r="DJ494">
            <v>72.420910000015283</v>
          </cell>
          <cell r="DK494">
            <v>1168.6449199999915</v>
          </cell>
          <cell r="DL494">
            <v>-6.659540000022389</v>
          </cell>
          <cell r="DM494">
            <v>300.57056000002194</v>
          </cell>
          <cell r="DN494">
            <v>109.76083000001381</v>
          </cell>
          <cell r="DO494">
            <v>119.01962999999523</v>
          </cell>
          <cell r="DP494">
            <v>1283.6587300000101</v>
          </cell>
          <cell r="DQ494">
            <v>196.71734999999171</v>
          </cell>
          <cell r="DR494">
            <v>7288.7758300001733</v>
          </cell>
          <cell r="DS494">
            <v>634.93417000002228</v>
          </cell>
          <cell r="DT494">
            <v>1874.1417500000098</v>
          </cell>
          <cell r="DU494">
            <v>2461.0360799999908</v>
          </cell>
          <cell r="DV494">
            <v>200.46979000000283</v>
          </cell>
          <cell r="DW494">
            <v>123.33845999999903</v>
          </cell>
          <cell r="DX494">
            <v>535.84124999999767</v>
          </cell>
          <cell r="DY494">
            <v>69.786949999979697</v>
          </cell>
          <cell r="DZ494">
            <v>312.47408999997424</v>
          </cell>
          <cell r="EA494">
            <v>249.67428999999538</v>
          </cell>
          <cell r="EB494">
            <v>350.31846000003861</v>
          </cell>
          <cell r="EC494">
            <v>201.49517000000924</v>
          </cell>
          <cell r="ED494">
            <v>275.26537000003736</v>
          </cell>
        </row>
        <row r="495">
          <cell r="C495" t="str">
            <v>Naughton - Gas</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cell r="DU495">
            <v>0</v>
          </cell>
          <cell r="DV495">
            <v>0</v>
          </cell>
          <cell r="DW495">
            <v>0</v>
          </cell>
          <cell r="DX495">
            <v>0</v>
          </cell>
          <cell r="DY495">
            <v>0</v>
          </cell>
          <cell r="DZ495">
            <v>0</v>
          </cell>
          <cell r="EA495">
            <v>0</v>
          </cell>
          <cell r="EB495">
            <v>0</v>
          </cell>
          <cell r="EC495">
            <v>0</v>
          </cell>
          <cell r="ED495">
            <v>0</v>
          </cell>
        </row>
        <row r="497">
          <cell r="A497" t="str">
            <v>Total Gas Generation</v>
          </cell>
          <cell r="F497">
            <v>-43.667220000061207</v>
          </cell>
          <cell r="G497">
            <v>-6.808469999989029</v>
          </cell>
          <cell r="H497">
            <v>-1.5390800000168383</v>
          </cell>
          <cell r="I497">
            <v>0</v>
          </cell>
          <cell r="J497">
            <v>-53.960740000009537</v>
          </cell>
          <cell r="K497">
            <v>-167.79712999996264</v>
          </cell>
          <cell r="L497">
            <v>-51.564411000115797</v>
          </cell>
          <cell r="M497">
            <v>-20.614882000023499</v>
          </cell>
          <cell r="N497">
            <v>-39.367248999886215</v>
          </cell>
          <cell r="O497">
            <v>0</v>
          </cell>
          <cell r="P497">
            <v>0</v>
          </cell>
          <cell r="Q497">
            <v>-25.436639999970794</v>
          </cell>
          <cell r="R497">
            <v>-1252.5159079991281</v>
          </cell>
          <cell r="S497">
            <v>-66.05710000009276</v>
          </cell>
          <cell r="T497">
            <v>-242.19490000000224</v>
          </cell>
          <cell r="U497">
            <v>-260.04533000010997</v>
          </cell>
          <cell r="V497">
            <v>-28.079445000039414</v>
          </cell>
          <cell r="W497">
            <v>-63.759238000027835</v>
          </cell>
          <cell r="X497">
            <v>-171.69836100004613</v>
          </cell>
          <cell r="Y497">
            <v>-55.857542000012472</v>
          </cell>
          <cell r="Z497">
            <v>-78.28626750013791</v>
          </cell>
          <cell r="AA497">
            <v>-144.41666000010446</v>
          </cell>
          <cell r="AB497">
            <v>-48.466506499797106</v>
          </cell>
          <cell r="AC497">
            <v>-2.6505780001170933</v>
          </cell>
          <cell r="AD497">
            <v>-91.0039800000377</v>
          </cell>
          <cell r="AE497">
            <v>-2351.6535010002553</v>
          </cell>
          <cell r="AF497">
            <v>169.36287099984474</v>
          </cell>
          <cell r="AG497">
            <v>-505.48176999995485</v>
          </cell>
          <cell r="AH497">
            <v>-612.72431999980472</v>
          </cell>
          <cell r="AI497">
            <v>-357.71620699972846</v>
          </cell>
          <cell r="AJ497">
            <v>-89.01155099994503</v>
          </cell>
          <cell r="AK497">
            <v>-252.65963500016369</v>
          </cell>
          <cell r="AL497">
            <v>-115.50661900010891</v>
          </cell>
          <cell r="AM497">
            <v>-175.56241500005126</v>
          </cell>
          <cell r="AN497">
            <v>-306.0185350002721</v>
          </cell>
          <cell r="AO497">
            <v>-37.88456999999471</v>
          </cell>
          <cell r="AP497">
            <v>0</v>
          </cell>
          <cell r="AQ497">
            <v>-68.450750000076368</v>
          </cell>
          <cell r="AR497">
            <v>14680.872172998264</v>
          </cell>
          <cell r="AS497">
            <v>2178.0284540000139</v>
          </cell>
          <cell r="AT497">
            <v>544.08787600009236</v>
          </cell>
          <cell r="AU497">
            <v>6736.9705899999244</v>
          </cell>
          <cell r="AV497">
            <v>1830.5258865002543</v>
          </cell>
          <cell r="AW497">
            <v>719.92289300006814</v>
          </cell>
          <cell r="AX497">
            <v>475.47961999988183</v>
          </cell>
          <cell r="AY497">
            <v>48.546404999913648</v>
          </cell>
          <cell r="AZ497">
            <v>104.32202899991535</v>
          </cell>
          <cell r="BA497">
            <v>155.55860900017433</v>
          </cell>
          <cell r="BB497">
            <v>-51.259816500125453</v>
          </cell>
          <cell r="BC497">
            <v>1400.6139570000814</v>
          </cell>
          <cell r="BD497">
            <v>538.07566999993287</v>
          </cell>
          <cell r="BE497">
            <v>18944.059900004417</v>
          </cell>
          <cell r="BF497">
            <v>275.63766600005329</v>
          </cell>
          <cell r="BG497">
            <v>3284.9774960000068</v>
          </cell>
          <cell r="BH497">
            <v>8246.7279819999821</v>
          </cell>
          <cell r="BI497">
            <v>1184.7936269999482</v>
          </cell>
          <cell r="BJ497">
            <v>518.48355100001208</v>
          </cell>
          <cell r="BK497">
            <v>189.09736000024714</v>
          </cell>
          <cell r="BL497">
            <v>36.820355000440031</v>
          </cell>
          <cell r="BM497">
            <v>9.9832605000119656</v>
          </cell>
          <cell r="BN497">
            <v>7.9108704999089241</v>
          </cell>
          <cell r="BO497">
            <v>15.018891999963671</v>
          </cell>
          <cell r="BP497">
            <v>2729.4419800000032</v>
          </cell>
          <cell r="BQ497">
            <v>2445.166860000114</v>
          </cell>
          <cell r="BR497">
            <v>-2031.089797001332</v>
          </cell>
          <cell r="BS497">
            <v>-7902.7888850001618</v>
          </cell>
          <cell r="BT497">
            <v>-3521.814618999837</v>
          </cell>
          <cell r="BU497">
            <v>5415.0704855001532</v>
          </cell>
          <cell r="BV497">
            <v>1624.0652490002103</v>
          </cell>
          <cell r="BW497">
            <v>760.65279700001702</v>
          </cell>
          <cell r="BX497">
            <v>376.40727450023405</v>
          </cell>
          <cell r="BY497">
            <v>100.35665049985982</v>
          </cell>
          <cell r="BZ497">
            <v>202.70642199995928</v>
          </cell>
          <cell r="CA497">
            <v>202.97662949981168</v>
          </cell>
          <cell r="CB497">
            <v>-46.542780999909155</v>
          </cell>
          <cell r="CC497">
            <v>441.34268999996129</v>
          </cell>
          <cell r="CD497">
            <v>316.47828999988269</v>
          </cell>
          <cell r="CE497">
            <v>5387.1505584977567</v>
          </cell>
          <cell r="CF497">
            <v>331.15055999998003</v>
          </cell>
          <cell r="CG497">
            <v>-1113.6422799999127</v>
          </cell>
          <cell r="CH497">
            <v>372.96500199998263</v>
          </cell>
          <cell r="CI497">
            <v>811.54841500008479</v>
          </cell>
          <cell r="CJ497">
            <v>245.58370299998205</v>
          </cell>
          <cell r="CK497">
            <v>-1047.5473400000483</v>
          </cell>
          <cell r="CL497">
            <v>-86.893101499881595</v>
          </cell>
          <cell r="CM497">
            <v>64.677498999750242</v>
          </cell>
          <cell r="CN497">
            <v>220.47019000002183</v>
          </cell>
          <cell r="CO497">
            <v>158.05938700004481</v>
          </cell>
          <cell r="CP497">
            <v>5064.9152480001794</v>
          </cell>
          <cell r="CQ497">
            <v>365.86327600013465</v>
          </cell>
          <cell r="CR497">
            <v>137.76940349861979</v>
          </cell>
          <cell r="CS497">
            <v>384.02067999995779</v>
          </cell>
          <cell r="CT497">
            <v>3029.9437410000246</v>
          </cell>
          <cell r="CU497">
            <v>404.25602999993134</v>
          </cell>
          <cell r="CV497">
            <v>269.59813699987717</v>
          </cell>
          <cell r="CW497">
            <v>527.07364600000437</v>
          </cell>
          <cell r="CX497">
            <v>-7066.0885499999858</v>
          </cell>
          <cell r="CY497">
            <v>170.27351500000805</v>
          </cell>
          <cell r="CZ497">
            <v>448.25183949992061</v>
          </cell>
          <cell r="DA497">
            <v>376.9033580000978</v>
          </cell>
          <cell r="DB497">
            <v>745.62469999992754</v>
          </cell>
          <cell r="DC497">
            <v>327.47516700008418</v>
          </cell>
          <cell r="DD497">
            <v>520.43714000005275</v>
          </cell>
          <cell r="DE497">
            <v>9030.7215424962342</v>
          </cell>
          <cell r="DF497">
            <v>266.48026999994181</v>
          </cell>
          <cell r="DG497">
            <v>-172.7826650000643</v>
          </cell>
          <cell r="DH497">
            <v>7769.4991349999327</v>
          </cell>
          <cell r="DI497">
            <v>-2357.7942099999636</v>
          </cell>
          <cell r="DJ497">
            <v>218.0597790000611</v>
          </cell>
          <cell r="DK497">
            <v>848.58423699985724</v>
          </cell>
          <cell r="DL497">
            <v>199.72090999991633</v>
          </cell>
          <cell r="DM497">
            <v>180.15964399976656</v>
          </cell>
          <cell r="DN497">
            <v>355.24258550000377</v>
          </cell>
          <cell r="DO497">
            <v>366.69929999997839</v>
          </cell>
          <cell r="DP497">
            <v>889.76624999998603</v>
          </cell>
          <cell r="DQ497">
            <v>467.08630700001959</v>
          </cell>
          <cell r="DR497">
            <v>13816.314766999334</v>
          </cell>
          <cell r="DS497">
            <v>1931.5971320001408</v>
          </cell>
          <cell r="DT497">
            <v>1812.8774759999942</v>
          </cell>
          <cell r="DU497">
            <v>2476.2904870000202</v>
          </cell>
          <cell r="DV497">
            <v>586.17710349988192</v>
          </cell>
          <cell r="DW497">
            <v>327.43955749995075</v>
          </cell>
          <cell r="DX497">
            <v>708.38408099999651</v>
          </cell>
          <cell r="DY497">
            <v>267.33119199983776</v>
          </cell>
          <cell r="DZ497">
            <v>943.17377999960445</v>
          </cell>
          <cell r="EA497">
            <v>699.60053799999878</v>
          </cell>
          <cell r="EB497">
            <v>897.97306000010576</v>
          </cell>
          <cell r="EC497">
            <v>1557.9808600000106</v>
          </cell>
          <cell r="ED497">
            <v>1607.4895000001416</v>
          </cell>
        </row>
        <row r="499">
          <cell r="A499" t="str">
            <v>Hydro Generation</v>
          </cell>
        </row>
        <row r="500">
          <cell r="C500" t="str">
            <v>West Hydro</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row>
        <row r="501">
          <cell r="C501" t="str">
            <v>East Hydro</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cell r="DW501">
            <v>0</v>
          </cell>
          <cell r="DX501">
            <v>0</v>
          </cell>
          <cell r="DY501">
            <v>0</v>
          </cell>
          <cell r="DZ501">
            <v>0</v>
          </cell>
          <cell r="EA501">
            <v>0</v>
          </cell>
          <cell r="EB501">
            <v>0</v>
          </cell>
          <cell r="EC501">
            <v>0</v>
          </cell>
          <cell r="ED501">
            <v>0</v>
          </cell>
        </row>
        <row r="503">
          <cell r="A503" t="str">
            <v>Total Hydro Generation</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row>
        <row r="505">
          <cell r="A505" t="str">
            <v>Other Generation</v>
          </cell>
        </row>
        <row r="506">
          <cell r="C506" t="str">
            <v>Blundell</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row>
        <row r="508">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cell r="DA510">
            <v>0</v>
          </cell>
          <cell r="DB510">
            <v>0</v>
          </cell>
          <cell r="DC510">
            <v>0</v>
          </cell>
          <cell r="DD510">
            <v>0</v>
          </cell>
          <cell r="DE510">
            <v>0</v>
          </cell>
          <cell r="DF510">
            <v>0</v>
          </cell>
          <cell r="DG510">
            <v>0</v>
          </cell>
          <cell r="DH510">
            <v>0</v>
          </cell>
          <cell r="DI510">
            <v>0</v>
          </cell>
          <cell r="DJ510">
            <v>0</v>
          </cell>
          <cell r="DK510">
            <v>0</v>
          </cell>
          <cell r="DL510">
            <v>0</v>
          </cell>
          <cell r="DM510">
            <v>0</v>
          </cell>
          <cell r="DN510">
            <v>0</v>
          </cell>
          <cell r="DO510">
            <v>0</v>
          </cell>
          <cell r="DP510">
            <v>0</v>
          </cell>
          <cell r="DQ510">
            <v>0</v>
          </cell>
          <cell r="DR510">
            <v>0</v>
          </cell>
          <cell r="DS510">
            <v>0</v>
          </cell>
          <cell r="DT510">
            <v>0</v>
          </cell>
          <cell r="DU510">
            <v>0</v>
          </cell>
          <cell r="DV510">
            <v>0</v>
          </cell>
          <cell r="DW510">
            <v>0</v>
          </cell>
          <cell r="DX510">
            <v>0</v>
          </cell>
          <cell r="DY510">
            <v>0</v>
          </cell>
          <cell r="DZ510">
            <v>0</v>
          </cell>
          <cell r="EA510">
            <v>0</v>
          </cell>
          <cell r="EB510">
            <v>0</v>
          </cell>
          <cell r="EC510">
            <v>0</v>
          </cell>
          <cell r="ED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0</v>
          </cell>
          <cell r="CO511">
            <v>0</v>
          </cell>
          <cell r="CP511">
            <v>0</v>
          </cell>
          <cell r="CQ511">
            <v>0</v>
          </cell>
          <cell r="CR511">
            <v>0</v>
          </cell>
          <cell r="CS511">
            <v>0</v>
          </cell>
          <cell r="CT511">
            <v>0</v>
          </cell>
          <cell r="CU511">
            <v>0</v>
          </cell>
          <cell r="CV511">
            <v>0</v>
          </cell>
          <cell r="CW511">
            <v>0</v>
          </cell>
          <cell r="CX511">
            <v>0</v>
          </cell>
          <cell r="CY511">
            <v>0</v>
          </cell>
          <cell r="CZ511">
            <v>0</v>
          </cell>
          <cell r="DA511">
            <v>0</v>
          </cell>
          <cell r="DB511">
            <v>0</v>
          </cell>
          <cell r="DC511">
            <v>0</v>
          </cell>
          <cell r="DD511">
            <v>0</v>
          </cell>
          <cell r="DE511">
            <v>0</v>
          </cell>
          <cell r="DF511">
            <v>0</v>
          </cell>
          <cell r="DG511">
            <v>0</v>
          </cell>
          <cell r="DH511">
            <v>0</v>
          </cell>
          <cell r="DI511">
            <v>0</v>
          </cell>
          <cell r="DJ511">
            <v>0</v>
          </cell>
          <cell r="DK511">
            <v>0</v>
          </cell>
          <cell r="DL511">
            <v>0</v>
          </cell>
          <cell r="DM511">
            <v>0</v>
          </cell>
          <cell r="DN511">
            <v>0</v>
          </cell>
          <cell r="DO511">
            <v>0</v>
          </cell>
          <cell r="DP511">
            <v>0</v>
          </cell>
          <cell r="DQ511">
            <v>0</v>
          </cell>
          <cell r="DR511">
            <v>0</v>
          </cell>
          <cell r="DS511">
            <v>0</v>
          </cell>
          <cell r="DT511">
            <v>0</v>
          </cell>
          <cell r="DU511">
            <v>0</v>
          </cell>
          <cell r="DV511">
            <v>0</v>
          </cell>
          <cell r="DW511">
            <v>0</v>
          </cell>
          <cell r="DX511">
            <v>0</v>
          </cell>
          <cell r="DY511">
            <v>0</v>
          </cell>
          <cell r="DZ511">
            <v>0</v>
          </cell>
          <cell r="EA511">
            <v>0</v>
          </cell>
          <cell r="EB511">
            <v>0</v>
          </cell>
          <cell r="EC511">
            <v>0</v>
          </cell>
          <cell r="ED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row>
        <row r="513">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row>
        <row r="514">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cell r="DA514">
            <v>0</v>
          </cell>
          <cell r="DB514">
            <v>0</v>
          </cell>
          <cell r="DC514">
            <v>0</v>
          </cell>
          <cell r="DD514">
            <v>0</v>
          </cell>
          <cell r="DE514">
            <v>0</v>
          </cell>
          <cell r="DF514">
            <v>0</v>
          </cell>
          <cell r="DG514">
            <v>0</v>
          </cell>
          <cell r="DH514">
            <v>0</v>
          </cell>
          <cell r="DI514">
            <v>0</v>
          </cell>
          <cell r="DJ514">
            <v>0</v>
          </cell>
          <cell r="DK514">
            <v>0</v>
          </cell>
          <cell r="DL514">
            <v>0</v>
          </cell>
          <cell r="DM514">
            <v>0</v>
          </cell>
          <cell r="DN514">
            <v>0</v>
          </cell>
          <cell r="DO514">
            <v>0</v>
          </cell>
          <cell r="DP514">
            <v>0</v>
          </cell>
          <cell r="DQ514">
            <v>0</v>
          </cell>
          <cell r="DR514">
            <v>0</v>
          </cell>
          <cell r="DS514">
            <v>0</v>
          </cell>
          <cell r="DT514">
            <v>0</v>
          </cell>
          <cell r="DU514">
            <v>0</v>
          </cell>
          <cell r="DV514">
            <v>0</v>
          </cell>
          <cell r="DW514">
            <v>0</v>
          </cell>
          <cell r="DX514">
            <v>0</v>
          </cell>
          <cell r="DY514">
            <v>0</v>
          </cell>
          <cell r="DZ514">
            <v>0</v>
          </cell>
          <cell r="EA514">
            <v>0</v>
          </cell>
          <cell r="EB514">
            <v>0</v>
          </cell>
          <cell r="EC514">
            <v>0</v>
          </cell>
          <cell r="ED514">
            <v>0</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CN515">
            <v>0</v>
          </cell>
          <cell r="CO515">
            <v>0</v>
          </cell>
          <cell r="CP515">
            <v>0</v>
          </cell>
          <cell r="CQ515">
            <v>0</v>
          </cell>
          <cell r="CR515">
            <v>0</v>
          </cell>
          <cell r="CS515">
            <v>0</v>
          </cell>
          <cell r="CT515">
            <v>0</v>
          </cell>
          <cell r="CU515">
            <v>0</v>
          </cell>
          <cell r="CV515">
            <v>0</v>
          </cell>
          <cell r="CW515">
            <v>0</v>
          </cell>
          <cell r="CX515">
            <v>0</v>
          </cell>
          <cell r="CY515">
            <v>0</v>
          </cell>
          <cell r="CZ515">
            <v>0</v>
          </cell>
          <cell r="DA515">
            <v>0</v>
          </cell>
          <cell r="DB515">
            <v>0</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cell r="DU515">
            <v>0</v>
          </cell>
          <cell r="DV515">
            <v>0</v>
          </cell>
          <cell r="DW515">
            <v>0</v>
          </cell>
          <cell r="DX515">
            <v>0</v>
          </cell>
          <cell r="DY515">
            <v>0</v>
          </cell>
          <cell r="DZ515">
            <v>0</v>
          </cell>
          <cell r="EA515">
            <v>0</v>
          </cell>
          <cell r="EB515">
            <v>0</v>
          </cell>
          <cell r="EC515">
            <v>0</v>
          </cell>
          <cell r="ED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0</v>
          </cell>
          <cell r="CT516">
            <v>0</v>
          </cell>
          <cell r="CU516">
            <v>0</v>
          </cell>
          <cell r="CV516">
            <v>0</v>
          </cell>
          <cell r="CW516">
            <v>0</v>
          </cell>
          <cell r="CX516">
            <v>0</v>
          </cell>
          <cell r="CY516">
            <v>0</v>
          </cell>
          <cell r="CZ516">
            <v>0</v>
          </cell>
          <cell r="DA516">
            <v>0</v>
          </cell>
          <cell r="DB516">
            <v>0</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Y516">
            <v>0</v>
          </cell>
          <cell r="DZ516">
            <v>0</v>
          </cell>
          <cell r="EA516">
            <v>0</v>
          </cell>
          <cell r="EB516">
            <v>0</v>
          </cell>
          <cell r="EC516">
            <v>0</v>
          </cell>
          <cell r="ED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CN517">
            <v>0</v>
          </cell>
          <cell r="CO517">
            <v>0</v>
          </cell>
          <cell r="CP517">
            <v>0</v>
          </cell>
          <cell r="CQ517">
            <v>0</v>
          </cell>
          <cell r="CR517">
            <v>0</v>
          </cell>
          <cell r="CS517">
            <v>0</v>
          </cell>
          <cell r="CT517">
            <v>0</v>
          </cell>
          <cell r="CU517">
            <v>0</v>
          </cell>
          <cell r="CV517">
            <v>0</v>
          </cell>
          <cell r="CW517">
            <v>0</v>
          </cell>
          <cell r="CX517">
            <v>0</v>
          </cell>
          <cell r="CY517">
            <v>0</v>
          </cell>
          <cell r="CZ517">
            <v>0</v>
          </cell>
          <cell r="DA517">
            <v>0</v>
          </cell>
          <cell r="DB517">
            <v>0</v>
          </cell>
          <cell r="DC517">
            <v>0</v>
          </cell>
          <cell r="DD517">
            <v>0</v>
          </cell>
          <cell r="DE517">
            <v>0</v>
          </cell>
          <cell r="DF517">
            <v>0</v>
          </cell>
          <cell r="DG517">
            <v>0</v>
          </cell>
          <cell r="DH517">
            <v>0</v>
          </cell>
          <cell r="DI517">
            <v>0</v>
          </cell>
          <cell r="DJ517">
            <v>0</v>
          </cell>
          <cell r="DK517">
            <v>0</v>
          </cell>
          <cell r="DL517">
            <v>0</v>
          </cell>
          <cell r="DM517">
            <v>0</v>
          </cell>
          <cell r="DN517">
            <v>0</v>
          </cell>
          <cell r="DO517">
            <v>0</v>
          </cell>
          <cell r="DP517">
            <v>0</v>
          </cell>
          <cell r="DQ517">
            <v>0</v>
          </cell>
          <cell r="DR517">
            <v>0</v>
          </cell>
          <cell r="DS517">
            <v>0</v>
          </cell>
          <cell r="DT517">
            <v>0</v>
          </cell>
          <cell r="DU517">
            <v>0</v>
          </cell>
          <cell r="DV517">
            <v>0</v>
          </cell>
          <cell r="DW517">
            <v>0</v>
          </cell>
          <cell r="DX517">
            <v>0</v>
          </cell>
          <cell r="DY517">
            <v>0</v>
          </cell>
          <cell r="DZ517">
            <v>0</v>
          </cell>
          <cell r="EA517">
            <v>0</v>
          </cell>
          <cell r="EB517">
            <v>0</v>
          </cell>
          <cell r="EC517">
            <v>0</v>
          </cell>
          <cell r="ED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CN518">
            <v>0</v>
          </cell>
          <cell r="CO518">
            <v>0</v>
          </cell>
          <cell r="CP518">
            <v>0</v>
          </cell>
          <cell r="CQ518">
            <v>0</v>
          </cell>
          <cell r="CR518">
            <v>0</v>
          </cell>
          <cell r="CS518">
            <v>0</v>
          </cell>
          <cell r="CT518">
            <v>0</v>
          </cell>
          <cell r="CU518">
            <v>0</v>
          </cell>
          <cell r="CV518">
            <v>0</v>
          </cell>
          <cell r="CW518">
            <v>0</v>
          </cell>
          <cell r="CX518">
            <v>0</v>
          </cell>
          <cell r="CY518">
            <v>0</v>
          </cell>
          <cell r="CZ518">
            <v>0</v>
          </cell>
          <cell r="DA518">
            <v>0</v>
          </cell>
          <cell r="DB518">
            <v>0</v>
          </cell>
          <cell r="DC518">
            <v>0</v>
          </cell>
          <cell r="DD518">
            <v>0</v>
          </cell>
          <cell r="DE518">
            <v>0</v>
          </cell>
          <cell r="DF518">
            <v>0</v>
          </cell>
          <cell r="DG518">
            <v>0</v>
          </cell>
          <cell r="DH518">
            <v>0</v>
          </cell>
          <cell r="DI518">
            <v>0</v>
          </cell>
          <cell r="DJ518">
            <v>0</v>
          </cell>
          <cell r="DK518">
            <v>0</v>
          </cell>
          <cell r="DL518">
            <v>0</v>
          </cell>
          <cell r="DM518">
            <v>0</v>
          </cell>
          <cell r="DN518">
            <v>0</v>
          </cell>
          <cell r="DO518">
            <v>0</v>
          </cell>
          <cell r="DP518">
            <v>0</v>
          </cell>
          <cell r="DQ518">
            <v>0</v>
          </cell>
          <cell r="DR518">
            <v>0</v>
          </cell>
          <cell r="DS518">
            <v>0</v>
          </cell>
          <cell r="DT518">
            <v>0</v>
          </cell>
          <cell r="DU518">
            <v>0</v>
          </cell>
          <cell r="DV518">
            <v>0</v>
          </cell>
          <cell r="DW518">
            <v>0</v>
          </cell>
          <cell r="DX518">
            <v>0</v>
          </cell>
          <cell r="DY518">
            <v>0</v>
          </cell>
          <cell r="DZ518">
            <v>0</v>
          </cell>
          <cell r="EA518">
            <v>0</v>
          </cell>
          <cell r="EB518">
            <v>0</v>
          </cell>
          <cell r="EC518">
            <v>0</v>
          </cell>
          <cell r="ED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CX519">
            <v>0</v>
          </cell>
          <cell r="CY519">
            <v>0</v>
          </cell>
          <cell r="CZ519">
            <v>0</v>
          </cell>
          <cell r="DA519">
            <v>0</v>
          </cell>
          <cell r="DB519">
            <v>0</v>
          </cell>
          <cell r="DC519">
            <v>0</v>
          </cell>
          <cell r="DD519">
            <v>0</v>
          </cell>
          <cell r="DE519">
            <v>0</v>
          </cell>
          <cell r="DF519">
            <v>0</v>
          </cell>
          <cell r="DG519">
            <v>0</v>
          </cell>
          <cell r="DH519">
            <v>0</v>
          </cell>
          <cell r="DI519">
            <v>0</v>
          </cell>
          <cell r="DJ519">
            <v>0</v>
          </cell>
          <cell r="DK519">
            <v>0</v>
          </cell>
          <cell r="DL519">
            <v>0</v>
          </cell>
          <cell r="DM519">
            <v>0</v>
          </cell>
          <cell r="DN519">
            <v>0</v>
          </cell>
          <cell r="DO519">
            <v>0</v>
          </cell>
          <cell r="DP519">
            <v>0</v>
          </cell>
          <cell r="DQ519">
            <v>0</v>
          </cell>
          <cell r="DR519">
            <v>0</v>
          </cell>
          <cell r="DS519">
            <v>0</v>
          </cell>
          <cell r="DT519">
            <v>0</v>
          </cell>
          <cell r="DU519">
            <v>0</v>
          </cell>
          <cell r="DV519">
            <v>0</v>
          </cell>
          <cell r="DW519">
            <v>0</v>
          </cell>
          <cell r="DX519">
            <v>0</v>
          </cell>
          <cell r="DY519">
            <v>0</v>
          </cell>
          <cell r="DZ519">
            <v>0</v>
          </cell>
          <cell r="EA519">
            <v>0</v>
          </cell>
          <cell r="EB519">
            <v>0</v>
          </cell>
          <cell r="EC519">
            <v>0</v>
          </cell>
          <cell r="ED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0</v>
          </cell>
          <cell r="CJ520">
            <v>0</v>
          </cell>
          <cell r="CK520">
            <v>0</v>
          </cell>
          <cell r="CL520">
            <v>0</v>
          </cell>
          <cell r="CM520">
            <v>0</v>
          </cell>
          <cell r="CN520">
            <v>0</v>
          </cell>
          <cell r="CO520">
            <v>0</v>
          </cell>
          <cell r="CP520">
            <v>0</v>
          </cell>
          <cell r="CQ520">
            <v>0</v>
          </cell>
          <cell r="CR520">
            <v>0</v>
          </cell>
          <cell r="CS520">
            <v>0</v>
          </cell>
          <cell r="CT520">
            <v>0</v>
          </cell>
          <cell r="CU520">
            <v>0</v>
          </cell>
          <cell r="CV520">
            <v>0</v>
          </cell>
          <cell r="CW520">
            <v>0</v>
          </cell>
          <cell r="CX520">
            <v>0</v>
          </cell>
          <cell r="CY520">
            <v>0</v>
          </cell>
          <cell r="CZ520">
            <v>0</v>
          </cell>
          <cell r="DA520">
            <v>0</v>
          </cell>
          <cell r="DB520">
            <v>0</v>
          </cell>
          <cell r="DC520">
            <v>0</v>
          </cell>
          <cell r="DD520">
            <v>0</v>
          </cell>
          <cell r="DE520">
            <v>0</v>
          </cell>
          <cell r="DF520">
            <v>0</v>
          </cell>
          <cell r="DG520">
            <v>0</v>
          </cell>
          <cell r="DH520">
            <v>0</v>
          </cell>
          <cell r="DI520">
            <v>0</v>
          </cell>
          <cell r="DJ520">
            <v>0</v>
          </cell>
          <cell r="DK520">
            <v>0</v>
          </cell>
          <cell r="DL520">
            <v>0</v>
          </cell>
          <cell r="DM520">
            <v>0</v>
          </cell>
          <cell r="DN520">
            <v>0</v>
          </cell>
          <cell r="DO520">
            <v>0</v>
          </cell>
          <cell r="DP520">
            <v>0</v>
          </cell>
          <cell r="DQ520">
            <v>0</v>
          </cell>
          <cell r="DR520">
            <v>0</v>
          </cell>
          <cell r="DS520">
            <v>0</v>
          </cell>
          <cell r="DT520">
            <v>0</v>
          </cell>
          <cell r="DU520">
            <v>0</v>
          </cell>
          <cell r="DV520">
            <v>0</v>
          </cell>
          <cell r="DW520">
            <v>0</v>
          </cell>
          <cell r="DX520">
            <v>0</v>
          </cell>
          <cell r="DY520">
            <v>0</v>
          </cell>
          <cell r="DZ520">
            <v>0</v>
          </cell>
          <cell r="EA520">
            <v>0</v>
          </cell>
          <cell r="EB520">
            <v>0</v>
          </cell>
          <cell r="EC520">
            <v>0</v>
          </cell>
          <cell r="ED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CN521">
            <v>0</v>
          </cell>
          <cell r="CO521">
            <v>0</v>
          </cell>
          <cell r="CP521">
            <v>0</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row>
        <row r="525">
          <cell r="A525" t="str">
            <v>Total Other Generation</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CX525">
            <v>0</v>
          </cell>
          <cell r="CY525">
            <v>0</v>
          </cell>
          <cell r="CZ525">
            <v>0</v>
          </cell>
          <cell r="DA525">
            <v>0</v>
          </cell>
          <cell r="DB525">
            <v>0</v>
          </cell>
          <cell r="DC525">
            <v>0</v>
          </cell>
          <cell r="DD525">
            <v>0</v>
          </cell>
          <cell r="DE525">
            <v>0</v>
          </cell>
          <cell r="DF525">
            <v>0</v>
          </cell>
          <cell r="DG525">
            <v>0</v>
          </cell>
          <cell r="DH525">
            <v>0</v>
          </cell>
          <cell r="DI525">
            <v>0</v>
          </cell>
          <cell r="DJ525">
            <v>0</v>
          </cell>
          <cell r="DK525">
            <v>0</v>
          </cell>
          <cell r="DL525">
            <v>0</v>
          </cell>
          <cell r="DM525">
            <v>0</v>
          </cell>
          <cell r="DN525">
            <v>0</v>
          </cell>
          <cell r="DO525">
            <v>0</v>
          </cell>
          <cell r="DP525">
            <v>0</v>
          </cell>
          <cell r="DQ525">
            <v>0</v>
          </cell>
          <cell r="DR525">
            <v>0</v>
          </cell>
          <cell r="DS525">
            <v>0</v>
          </cell>
          <cell r="DT525">
            <v>0</v>
          </cell>
          <cell r="DU525">
            <v>0</v>
          </cell>
          <cell r="DV525">
            <v>0</v>
          </cell>
          <cell r="DW525">
            <v>0</v>
          </cell>
          <cell r="DX525">
            <v>0</v>
          </cell>
          <cell r="DY525">
            <v>0</v>
          </cell>
          <cell r="DZ525">
            <v>0</v>
          </cell>
          <cell r="EA525">
            <v>0</v>
          </cell>
          <cell r="EB525">
            <v>0</v>
          </cell>
          <cell r="EC525">
            <v>0</v>
          </cell>
          <cell r="ED525">
            <v>0</v>
          </cell>
        </row>
        <row r="527">
          <cell r="A527" t="str">
            <v>IRP Resources</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cell r="DV529">
            <v>0</v>
          </cell>
          <cell r="DW529">
            <v>0</v>
          </cell>
          <cell r="DX529">
            <v>0</v>
          </cell>
          <cell r="DY529">
            <v>0</v>
          </cell>
          <cell r="DZ529">
            <v>0</v>
          </cell>
          <cell r="EA529">
            <v>0</v>
          </cell>
          <cell r="EB529">
            <v>0</v>
          </cell>
          <cell r="EC529">
            <v>0</v>
          </cell>
          <cell r="ED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cell r="DU530">
            <v>0</v>
          </cell>
          <cell r="DV530">
            <v>0</v>
          </cell>
          <cell r="DW530">
            <v>0</v>
          </cell>
          <cell r="DX530">
            <v>0</v>
          </cell>
          <cell r="DY530">
            <v>0</v>
          </cell>
          <cell r="DZ530">
            <v>0</v>
          </cell>
          <cell r="EA530">
            <v>0</v>
          </cell>
          <cell r="EB530">
            <v>0</v>
          </cell>
          <cell r="EC530">
            <v>0</v>
          </cell>
          <cell r="ED530">
            <v>0</v>
          </cell>
        </row>
        <row r="531">
          <cell r="F531">
            <v>0</v>
          </cell>
          <cell r="G531">
            <v>0</v>
          </cell>
          <cell r="H531">
            <v>0</v>
          </cell>
          <cell r="I531">
            <v>0</v>
          </cell>
          <cell r="J531">
            <v>0</v>
          </cell>
          <cell r="K531">
            <v>0</v>
          </cell>
          <cell r="L531">
            <v>0</v>
          </cell>
          <cell r="M531">
            <v>0</v>
          </cell>
          <cell r="N531">
            <v>0</v>
          </cell>
          <cell r="O531">
            <v>0</v>
          </cell>
          <cell r="P531">
            <v>0</v>
          </cell>
          <cell r="Q531">
            <v>0</v>
          </cell>
          <cell r="R531">
            <v>-2471.1024000000325</v>
          </cell>
          <cell r="S531">
            <v>0</v>
          </cell>
          <cell r="T531">
            <v>0</v>
          </cell>
          <cell r="U531">
            <v>0</v>
          </cell>
          <cell r="V531">
            <v>0</v>
          </cell>
          <cell r="W531">
            <v>0</v>
          </cell>
          <cell r="X531">
            <v>0</v>
          </cell>
          <cell r="Y531">
            <v>-2471.1024000000325</v>
          </cell>
          <cell r="Z531">
            <v>0</v>
          </cell>
          <cell r="AA531">
            <v>0</v>
          </cell>
          <cell r="AB531">
            <v>0</v>
          </cell>
          <cell r="AC531">
            <v>0</v>
          </cell>
          <cell r="AD531">
            <v>0</v>
          </cell>
          <cell r="AE531">
            <v>-2458.7471999999834</v>
          </cell>
          <cell r="AF531">
            <v>0</v>
          </cell>
          <cell r="AG531">
            <v>0</v>
          </cell>
          <cell r="AH531">
            <v>0</v>
          </cell>
          <cell r="AI531">
            <v>0</v>
          </cell>
          <cell r="AJ531">
            <v>0</v>
          </cell>
          <cell r="AK531">
            <v>0</v>
          </cell>
          <cell r="AL531">
            <v>-2458.7471999999834</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0</v>
          </cell>
          <cell r="CY531">
            <v>0</v>
          </cell>
          <cell r="CZ531">
            <v>0</v>
          </cell>
          <cell r="DA531">
            <v>0</v>
          </cell>
          <cell r="DB531">
            <v>0</v>
          </cell>
          <cell r="DC531">
            <v>0</v>
          </cell>
          <cell r="DD531">
            <v>0</v>
          </cell>
          <cell r="DE531">
            <v>0</v>
          </cell>
          <cell r="DF531">
            <v>0</v>
          </cell>
          <cell r="DG531">
            <v>0</v>
          </cell>
          <cell r="DH531">
            <v>0</v>
          </cell>
          <cell r="DI531">
            <v>0</v>
          </cell>
          <cell r="DJ531">
            <v>0</v>
          </cell>
          <cell r="DK531">
            <v>0</v>
          </cell>
          <cell r="DL531">
            <v>0</v>
          </cell>
          <cell r="DM531">
            <v>0</v>
          </cell>
          <cell r="DN531">
            <v>0</v>
          </cell>
          <cell r="DO531">
            <v>0</v>
          </cell>
          <cell r="DP531">
            <v>0</v>
          </cell>
          <cell r="DQ531">
            <v>0</v>
          </cell>
          <cell r="DR531">
            <v>0</v>
          </cell>
          <cell r="DS531">
            <v>0</v>
          </cell>
          <cell r="DT531">
            <v>0</v>
          </cell>
          <cell r="DU531">
            <v>0</v>
          </cell>
          <cell r="DV531">
            <v>0</v>
          </cell>
          <cell r="DW531">
            <v>0</v>
          </cell>
          <cell r="DX531">
            <v>0</v>
          </cell>
          <cell r="DY531">
            <v>0</v>
          </cell>
          <cell r="DZ531">
            <v>0</v>
          </cell>
          <cell r="EA531">
            <v>0</v>
          </cell>
          <cell r="EB531">
            <v>0</v>
          </cell>
          <cell r="EC531">
            <v>0</v>
          </cell>
          <cell r="ED531">
            <v>0</v>
          </cell>
        </row>
        <row r="532">
          <cell r="F532">
            <v>0</v>
          </cell>
          <cell r="G532">
            <v>0</v>
          </cell>
          <cell r="H532">
            <v>0</v>
          </cell>
          <cell r="I532">
            <v>0</v>
          </cell>
          <cell r="J532">
            <v>0</v>
          </cell>
          <cell r="K532">
            <v>0</v>
          </cell>
          <cell r="L532">
            <v>0</v>
          </cell>
          <cell r="M532">
            <v>0</v>
          </cell>
          <cell r="N532">
            <v>0</v>
          </cell>
          <cell r="O532">
            <v>0</v>
          </cell>
          <cell r="P532">
            <v>0</v>
          </cell>
          <cell r="Q532">
            <v>0</v>
          </cell>
          <cell r="R532">
            <v>-2376.0559999999969</v>
          </cell>
          <cell r="S532">
            <v>0</v>
          </cell>
          <cell r="T532">
            <v>0</v>
          </cell>
          <cell r="U532">
            <v>0</v>
          </cell>
          <cell r="V532">
            <v>0</v>
          </cell>
          <cell r="W532">
            <v>0</v>
          </cell>
          <cell r="X532">
            <v>0</v>
          </cell>
          <cell r="Y532">
            <v>0</v>
          </cell>
          <cell r="Z532">
            <v>0</v>
          </cell>
          <cell r="AA532">
            <v>0</v>
          </cell>
          <cell r="AB532">
            <v>0</v>
          </cell>
          <cell r="AC532">
            <v>0</v>
          </cell>
          <cell r="AD532">
            <v>-2376.0559999999969</v>
          </cell>
          <cell r="AE532">
            <v>-2458.747199999998</v>
          </cell>
          <cell r="AF532">
            <v>0</v>
          </cell>
          <cell r="AG532">
            <v>0</v>
          </cell>
          <cell r="AH532">
            <v>0</v>
          </cell>
          <cell r="AI532">
            <v>0</v>
          </cell>
          <cell r="AJ532">
            <v>0</v>
          </cell>
          <cell r="AK532">
            <v>0</v>
          </cell>
          <cell r="AL532">
            <v>0</v>
          </cell>
          <cell r="AM532">
            <v>0</v>
          </cell>
          <cell r="AN532">
            <v>0</v>
          </cell>
          <cell r="AO532">
            <v>0</v>
          </cell>
          <cell r="AP532">
            <v>0</v>
          </cell>
          <cell r="AQ532">
            <v>-2458.747199999998</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cell r="DA532">
            <v>0</v>
          </cell>
          <cell r="DB532">
            <v>0</v>
          </cell>
          <cell r="DC532">
            <v>0</v>
          </cell>
          <cell r="DD532">
            <v>0</v>
          </cell>
          <cell r="DE532">
            <v>0</v>
          </cell>
          <cell r="DF532">
            <v>0</v>
          </cell>
          <cell r="DG532">
            <v>0</v>
          </cell>
          <cell r="DH532">
            <v>0</v>
          </cell>
          <cell r="DI532">
            <v>0</v>
          </cell>
          <cell r="DJ532">
            <v>0</v>
          </cell>
          <cell r="DK532">
            <v>0</v>
          </cell>
          <cell r="DL532">
            <v>0</v>
          </cell>
          <cell r="DM532">
            <v>0</v>
          </cell>
          <cell r="DN532">
            <v>0</v>
          </cell>
          <cell r="DO532">
            <v>0</v>
          </cell>
          <cell r="DP532">
            <v>0</v>
          </cell>
          <cell r="DQ532">
            <v>0</v>
          </cell>
          <cell r="DR532">
            <v>0</v>
          </cell>
          <cell r="DS532">
            <v>0</v>
          </cell>
          <cell r="DT532">
            <v>0</v>
          </cell>
          <cell r="DU532">
            <v>0</v>
          </cell>
          <cell r="DV532">
            <v>0</v>
          </cell>
          <cell r="DW532">
            <v>0</v>
          </cell>
          <cell r="DX532">
            <v>0</v>
          </cell>
          <cell r="DY532">
            <v>0</v>
          </cell>
          <cell r="DZ532">
            <v>0</v>
          </cell>
          <cell r="EA532">
            <v>0</v>
          </cell>
          <cell r="EB532">
            <v>0</v>
          </cell>
          <cell r="EC532">
            <v>0</v>
          </cell>
          <cell r="ED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cell r="DU533">
            <v>0</v>
          </cell>
          <cell r="DV533">
            <v>0</v>
          </cell>
          <cell r="DW533">
            <v>0</v>
          </cell>
          <cell r="DX533">
            <v>0</v>
          </cell>
          <cell r="DY533">
            <v>0</v>
          </cell>
          <cell r="DZ533">
            <v>0</v>
          </cell>
          <cell r="EA533">
            <v>0</v>
          </cell>
          <cell r="EB533">
            <v>0</v>
          </cell>
          <cell r="EC533">
            <v>0</v>
          </cell>
          <cell r="ED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CN534">
            <v>0</v>
          </cell>
          <cell r="CO534">
            <v>0</v>
          </cell>
          <cell r="CP534">
            <v>0</v>
          </cell>
          <cell r="CQ534">
            <v>0</v>
          </cell>
          <cell r="CR534">
            <v>0</v>
          </cell>
          <cell r="CS534">
            <v>0</v>
          </cell>
          <cell r="CT534">
            <v>0</v>
          </cell>
          <cell r="CU534">
            <v>0</v>
          </cell>
          <cell r="CV534">
            <v>0</v>
          </cell>
          <cell r="CW534">
            <v>0</v>
          </cell>
          <cell r="CX534">
            <v>0</v>
          </cell>
          <cell r="CY534">
            <v>0</v>
          </cell>
          <cell r="CZ534">
            <v>0</v>
          </cell>
          <cell r="DA534">
            <v>0</v>
          </cell>
          <cell r="DB534">
            <v>0</v>
          </cell>
          <cell r="DC534">
            <v>0</v>
          </cell>
          <cell r="DD534">
            <v>0</v>
          </cell>
          <cell r="DE534">
            <v>0</v>
          </cell>
          <cell r="DF534">
            <v>0</v>
          </cell>
          <cell r="DG534">
            <v>0</v>
          </cell>
          <cell r="DH534">
            <v>0</v>
          </cell>
          <cell r="DI534">
            <v>0</v>
          </cell>
          <cell r="DJ534">
            <v>0</v>
          </cell>
          <cell r="DK534">
            <v>0</v>
          </cell>
          <cell r="DL534">
            <v>0</v>
          </cell>
          <cell r="DM534">
            <v>0</v>
          </cell>
          <cell r="DN534">
            <v>0</v>
          </cell>
          <cell r="DO534">
            <v>0</v>
          </cell>
          <cell r="DP534">
            <v>0</v>
          </cell>
          <cell r="DQ534">
            <v>0</v>
          </cell>
          <cell r="DR534">
            <v>0</v>
          </cell>
          <cell r="DS534">
            <v>0</v>
          </cell>
          <cell r="DT534">
            <v>0</v>
          </cell>
          <cell r="DU534">
            <v>0</v>
          </cell>
          <cell r="DV534">
            <v>0</v>
          </cell>
          <cell r="DW534">
            <v>0</v>
          </cell>
          <cell r="DX534">
            <v>0</v>
          </cell>
          <cell r="DY534">
            <v>0</v>
          </cell>
          <cell r="DZ534">
            <v>0</v>
          </cell>
          <cell r="EA534">
            <v>0</v>
          </cell>
          <cell r="EB534">
            <v>0</v>
          </cell>
          <cell r="EC534">
            <v>0</v>
          </cell>
          <cell r="ED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v>0</v>
          </cell>
          <cell r="CL535">
            <v>0</v>
          </cell>
          <cell r="CM535">
            <v>0</v>
          </cell>
          <cell r="CN535">
            <v>0</v>
          </cell>
          <cell r="CO535">
            <v>0</v>
          </cell>
          <cell r="CP535">
            <v>0</v>
          </cell>
          <cell r="CQ535">
            <v>0</v>
          </cell>
          <cell r="CR535">
            <v>0</v>
          </cell>
          <cell r="CS535">
            <v>0</v>
          </cell>
          <cell r="CT535">
            <v>0</v>
          </cell>
          <cell r="CU535">
            <v>0</v>
          </cell>
          <cell r="CV535">
            <v>0</v>
          </cell>
          <cell r="CW535">
            <v>0</v>
          </cell>
          <cell r="CX535">
            <v>0</v>
          </cell>
          <cell r="CY535">
            <v>0</v>
          </cell>
          <cell r="CZ535">
            <v>0</v>
          </cell>
          <cell r="DA535">
            <v>0</v>
          </cell>
          <cell r="DB535">
            <v>0</v>
          </cell>
          <cell r="DC535">
            <v>0</v>
          </cell>
          <cell r="DD535">
            <v>0</v>
          </cell>
          <cell r="DE535">
            <v>0</v>
          </cell>
          <cell r="DF535">
            <v>0</v>
          </cell>
          <cell r="DG535">
            <v>0</v>
          </cell>
          <cell r="DH535">
            <v>0</v>
          </cell>
          <cell r="DI535">
            <v>0</v>
          </cell>
          <cell r="DJ535">
            <v>0</v>
          </cell>
          <cell r="DK535">
            <v>0</v>
          </cell>
          <cell r="DL535">
            <v>0</v>
          </cell>
          <cell r="DM535">
            <v>0</v>
          </cell>
          <cell r="DN535">
            <v>0</v>
          </cell>
          <cell r="DO535">
            <v>0</v>
          </cell>
          <cell r="DP535">
            <v>0</v>
          </cell>
          <cell r="DQ535">
            <v>0</v>
          </cell>
          <cell r="DR535">
            <v>0</v>
          </cell>
          <cell r="DS535">
            <v>0</v>
          </cell>
          <cell r="DT535">
            <v>0</v>
          </cell>
          <cell r="DU535">
            <v>0</v>
          </cell>
          <cell r="DV535">
            <v>0</v>
          </cell>
          <cell r="DW535">
            <v>0</v>
          </cell>
          <cell r="DX535">
            <v>0</v>
          </cell>
          <cell r="DY535">
            <v>0</v>
          </cell>
          <cell r="DZ535">
            <v>0</v>
          </cell>
          <cell r="EA535">
            <v>0</v>
          </cell>
          <cell r="EB535">
            <v>0</v>
          </cell>
          <cell r="EC535">
            <v>0</v>
          </cell>
          <cell r="ED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0</v>
          </cell>
          <cell r="CN536">
            <v>0</v>
          </cell>
          <cell r="CO536">
            <v>0</v>
          </cell>
          <cell r="CP536">
            <v>0</v>
          </cell>
          <cell r="CQ536">
            <v>0</v>
          </cell>
          <cell r="CR536">
            <v>0</v>
          </cell>
          <cell r="CS536">
            <v>0</v>
          </cell>
          <cell r="CT536">
            <v>0</v>
          </cell>
          <cell r="CU536">
            <v>0</v>
          </cell>
          <cell r="CV536">
            <v>0</v>
          </cell>
          <cell r="CW536">
            <v>0</v>
          </cell>
          <cell r="CX536">
            <v>0</v>
          </cell>
          <cell r="CY536">
            <v>0</v>
          </cell>
          <cell r="CZ536">
            <v>0</v>
          </cell>
          <cell r="DA536">
            <v>0</v>
          </cell>
          <cell r="DB536">
            <v>0</v>
          </cell>
          <cell r="DC536">
            <v>0</v>
          </cell>
          <cell r="DD536">
            <v>0</v>
          </cell>
          <cell r="DE536">
            <v>0</v>
          </cell>
          <cell r="DF536">
            <v>0</v>
          </cell>
          <cell r="DG536">
            <v>0</v>
          </cell>
          <cell r="DH536">
            <v>0</v>
          </cell>
          <cell r="DI536">
            <v>0</v>
          </cell>
          <cell r="DJ536">
            <v>0</v>
          </cell>
          <cell r="DK536">
            <v>0</v>
          </cell>
          <cell r="DL536">
            <v>0</v>
          </cell>
          <cell r="DM536">
            <v>0</v>
          </cell>
          <cell r="DN536">
            <v>0</v>
          </cell>
          <cell r="DO536">
            <v>0</v>
          </cell>
          <cell r="DP536">
            <v>0</v>
          </cell>
          <cell r="DQ536">
            <v>0</v>
          </cell>
          <cell r="DR536">
            <v>0</v>
          </cell>
          <cell r="DS536">
            <v>0</v>
          </cell>
          <cell r="DT536">
            <v>0</v>
          </cell>
          <cell r="DU536">
            <v>0</v>
          </cell>
          <cell r="DV536">
            <v>0</v>
          </cell>
          <cell r="DW536">
            <v>0</v>
          </cell>
          <cell r="DX536">
            <v>0</v>
          </cell>
          <cell r="DY536">
            <v>0</v>
          </cell>
          <cell r="DZ536">
            <v>0</v>
          </cell>
          <cell r="EA536">
            <v>0</v>
          </cell>
          <cell r="EB536">
            <v>0</v>
          </cell>
          <cell r="EC536">
            <v>0</v>
          </cell>
          <cell r="ED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CX537">
            <v>0</v>
          </cell>
          <cell r="CY537">
            <v>0</v>
          </cell>
          <cell r="CZ537">
            <v>0</v>
          </cell>
          <cell r="DA537">
            <v>0</v>
          </cell>
          <cell r="DB537">
            <v>0</v>
          </cell>
          <cell r="DC537">
            <v>0</v>
          </cell>
          <cell r="DD537">
            <v>0</v>
          </cell>
          <cell r="DE537">
            <v>0</v>
          </cell>
          <cell r="DF537">
            <v>0</v>
          </cell>
          <cell r="DG537">
            <v>0</v>
          </cell>
          <cell r="DH537">
            <v>0</v>
          </cell>
          <cell r="DI537">
            <v>0</v>
          </cell>
          <cell r="DJ537">
            <v>0</v>
          </cell>
          <cell r="DK537">
            <v>0</v>
          </cell>
          <cell r="DL537">
            <v>0</v>
          </cell>
          <cell r="DM537">
            <v>0</v>
          </cell>
          <cell r="DN537">
            <v>0</v>
          </cell>
          <cell r="DO537">
            <v>0</v>
          </cell>
          <cell r="DP537">
            <v>0</v>
          </cell>
          <cell r="DQ537">
            <v>0</v>
          </cell>
          <cell r="DR537">
            <v>0</v>
          </cell>
          <cell r="DS537">
            <v>0</v>
          </cell>
          <cell r="DT537">
            <v>0</v>
          </cell>
          <cell r="DU537">
            <v>0</v>
          </cell>
          <cell r="DV537">
            <v>0</v>
          </cell>
          <cell r="DW537">
            <v>0</v>
          </cell>
          <cell r="DX537">
            <v>0</v>
          </cell>
          <cell r="DY537">
            <v>0</v>
          </cell>
          <cell r="DZ537">
            <v>0</v>
          </cell>
          <cell r="EA537">
            <v>0</v>
          </cell>
          <cell r="EB537">
            <v>0</v>
          </cell>
          <cell r="EC537">
            <v>0</v>
          </cell>
          <cell r="ED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0</v>
          </cell>
          <cell r="CN538">
            <v>0</v>
          </cell>
          <cell r="CO538">
            <v>0</v>
          </cell>
          <cell r="CP538">
            <v>0</v>
          </cell>
          <cell r="CQ538">
            <v>0</v>
          </cell>
          <cell r="CR538">
            <v>0</v>
          </cell>
          <cell r="CS538">
            <v>0</v>
          </cell>
          <cell r="CT538">
            <v>0</v>
          </cell>
          <cell r="CU538">
            <v>0</v>
          </cell>
          <cell r="CV538">
            <v>0</v>
          </cell>
          <cell r="CW538">
            <v>0</v>
          </cell>
          <cell r="CX538">
            <v>0</v>
          </cell>
          <cell r="CY538">
            <v>0</v>
          </cell>
          <cell r="CZ538">
            <v>0</v>
          </cell>
          <cell r="DA538">
            <v>0</v>
          </cell>
          <cell r="DB538">
            <v>0</v>
          </cell>
          <cell r="DC538">
            <v>0</v>
          </cell>
          <cell r="DD538">
            <v>0</v>
          </cell>
          <cell r="DE538">
            <v>0</v>
          </cell>
          <cell r="DF538">
            <v>0</v>
          </cell>
          <cell r="DG538">
            <v>0</v>
          </cell>
          <cell r="DH538">
            <v>0</v>
          </cell>
          <cell r="DI538">
            <v>0</v>
          </cell>
          <cell r="DJ538">
            <v>0</v>
          </cell>
          <cell r="DK538">
            <v>0</v>
          </cell>
          <cell r="DL538">
            <v>0</v>
          </cell>
          <cell r="DM538">
            <v>0</v>
          </cell>
          <cell r="DN538">
            <v>0</v>
          </cell>
          <cell r="DO538">
            <v>0</v>
          </cell>
          <cell r="DP538">
            <v>0</v>
          </cell>
          <cell r="DQ538">
            <v>0</v>
          </cell>
          <cell r="DR538">
            <v>0</v>
          </cell>
          <cell r="DS538">
            <v>0</v>
          </cell>
          <cell r="DT538">
            <v>0</v>
          </cell>
          <cell r="DU538">
            <v>0</v>
          </cell>
          <cell r="DV538">
            <v>0</v>
          </cell>
          <cell r="DW538">
            <v>0</v>
          </cell>
          <cell r="DX538">
            <v>0</v>
          </cell>
          <cell r="DY538">
            <v>0</v>
          </cell>
          <cell r="DZ538">
            <v>0</v>
          </cell>
          <cell r="EA538">
            <v>0</v>
          </cell>
          <cell r="EB538">
            <v>0</v>
          </cell>
          <cell r="EC538">
            <v>0</v>
          </cell>
          <cell r="ED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-140149.655677401</v>
          </cell>
          <cell r="AS539">
            <v>-17924.494639999932</v>
          </cell>
          <cell r="AT539">
            <v>-13994.14280999999</v>
          </cell>
          <cell r="AU539">
            <v>-14274.600078999996</v>
          </cell>
          <cell r="AV539">
            <v>-11930.823755999969</v>
          </cell>
          <cell r="AW539">
            <v>-8551.5550800000201</v>
          </cell>
          <cell r="AX539">
            <v>-7956.1412859999982</v>
          </cell>
          <cell r="AY539">
            <v>-6182.3207361999957</v>
          </cell>
          <cell r="AZ539">
            <v>-6458.7956620000186</v>
          </cell>
          <cell r="BA539">
            <v>-8080.7351501999947</v>
          </cell>
          <cell r="BB539">
            <v>-11372.597598000022</v>
          </cell>
          <cell r="BC539">
            <v>-16610.189190000005</v>
          </cell>
          <cell r="BD539">
            <v>-16813.259689999977</v>
          </cell>
          <cell r="BE539">
            <v>-140149.655677401</v>
          </cell>
          <cell r="BF539">
            <v>-17924.494639999932</v>
          </cell>
          <cell r="BG539">
            <v>-13994.14280999999</v>
          </cell>
          <cell r="BH539">
            <v>-14274.600078999996</v>
          </cell>
          <cell r="BI539">
            <v>-11930.823755999969</v>
          </cell>
          <cell r="BJ539">
            <v>-8551.5550800000201</v>
          </cell>
          <cell r="BK539">
            <v>-7956.1412859999982</v>
          </cell>
          <cell r="BL539">
            <v>-6182.3207361999957</v>
          </cell>
          <cell r="BM539">
            <v>-6458.7956620000186</v>
          </cell>
          <cell r="BN539">
            <v>-8080.7351501999947</v>
          </cell>
          <cell r="BO539">
            <v>-11372.597598000022</v>
          </cell>
          <cell r="BP539">
            <v>-16610.189190000005</v>
          </cell>
          <cell r="BQ539">
            <v>-16813.259689999977</v>
          </cell>
          <cell r="BR539">
            <v>-140149.655677401</v>
          </cell>
          <cell r="BS539">
            <v>-17924.494639999932</v>
          </cell>
          <cell r="BT539">
            <v>-13994.14280999999</v>
          </cell>
          <cell r="BU539">
            <v>-14274.600078999996</v>
          </cell>
          <cell r="BV539">
            <v>-11930.823755999969</v>
          </cell>
          <cell r="BW539">
            <v>-8551.5550800000201</v>
          </cell>
          <cell r="BX539">
            <v>-7956.1412859999982</v>
          </cell>
          <cell r="BY539">
            <v>-6182.3207361999957</v>
          </cell>
          <cell r="BZ539">
            <v>-6458.7956620000186</v>
          </cell>
          <cell r="CA539">
            <v>-8080.7351501999947</v>
          </cell>
          <cell r="CB539">
            <v>-11372.597598000022</v>
          </cell>
          <cell r="CC539">
            <v>-16610.189190000005</v>
          </cell>
          <cell r="CD539">
            <v>-16813.259689999977</v>
          </cell>
          <cell r="CE539">
            <v>-140649.44615740003</v>
          </cell>
          <cell r="CF539">
            <v>-17924.494639999932</v>
          </cell>
          <cell r="CG539">
            <v>-14493.933289999957</v>
          </cell>
          <cell r="CH539">
            <v>-14274.600078999996</v>
          </cell>
          <cell r="CI539">
            <v>-11930.823755999969</v>
          </cell>
          <cell r="CJ539">
            <v>-8551.5550800000201</v>
          </cell>
          <cell r="CK539">
            <v>-7956.1412859999982</v>
          </cell>
          <cell r="CL539">
            <v>-6182.3207361999957</v>
          </cell>
          <cell r="CM539">
            <v>-6458.7956620000186</v>
          </cell>
          <cell r="CN539">
            <v>-8080.7351501999947</v>
          </cell>
          <cell r="CO539">
            <v>-11372.597598000022</v>
          </cell>
          <cell r="CP539">
            <v>-16610.189190000005</v>
          </cell>
          <cell r="CQ539">
            <v>-16813.259689999977</v>
          </cell>
          <cell r="CR539">
            <v>-140149.655677401</v>
          </cell>
          <cell r="CS539">
            <v>-17924.494639999932</v>
          </cell>
          <cell r="CT539">
            <v>-13994.14280999999</v>
          </cell>
          <cell r="CU539">
            <v>-14274.600078999996</v>
          </cell>
          <cell r="CV539">
            <v>-11930.823755999969</v>
          </cell>
          <cell r="CW539">
            <v>-8551.5550800000201</v>
          </cell>
          <cell r="CX539">
            <v>-7956.1412859999982</v>
          </cell>
          <cell r="CY539">
            <v>-6182.3207361999957</v>
          </cell>
          <cell r="CZ539">
            <v>-6458.7956620000186</v>
          </cell>
          <cell r="DA539">
            <v>-8080.7351501999947</v>
          </cell>
          <cell r="DB539">
            <v>-11372.597598000022</v>
          </cell>
          <cell r="DC539">
            <v>-16610.189190000005</v>
          </cell>
          <cell r="DD539">
            <v>-16813.259689999977</v>
          </cell>
          <cell r="DE539">
            <v>-140149.655677401</v>
          </cell>
          <cell r="DF539">
            <v>-17924.494639999932</v>
          </cell>
          <cell r="DG539">
            <v>-13994.14280999999</v>
          </cell>
          <cell r="DH539">
            <v>-14274.600078999996</v>
          </cell>
          <cell r="DI539">
            <v>-11930.823755999969</v>
          </cell>
          <cell r="DJ539">
            <v>-8551.5550800000201</v>
          </cell>
          <cell r="DK539">
            <v>-7956.1412859999982</v>
          </cell>
          <cell r="DL539">
            <v>-6182.3207361999957</v>
          </cell>
          <cell r="DM539">
            <v>-6458.7956620000186</v>
          </cell>
          <cell r="DN539">
            <v>-8080.7351501999947</v>
          </cell>
          <cell r="DO539">
            <v>-11372.597598000022</v>
          </cell>
          <cell r="DP539">
            <v>-16610.189190000005</v>
          </cell>
          <cell r="DQ539">
            <v>-16813.259689999977</v>
          </cell>
          <cell r="DR539">
            <v>-140149.655677401</v>
          </cell>
          <cell r="DS539">
            <v>-17924.494639999932</v>
          </cell>
          <cell r="DT539">
            <v>-13994.14280999999</v>
          </cell>
          <cell r="DU539">
            <v>-14274.600078999996</v>
          </cell>
          <cell r="DV539">
            <v>-11930.823755999969</v>
          </cell>
          <cell r="DW539">
            <v>-8551.5550800000201</v>
          </cell>
          <cell r="DX539">
            <v>-7956.1412859999982</v>
          </cell>
          <cell r="DY539">
            <v>-6182.3207361999957</v>
          </cell>
          <cell r="DZ539">
            <v>-6458.7956620000186</v>
          </cell>
          <cell r="EA539">
            <v>-8080.7351501999947</v>
          </cell>
          <cell r="EB539">
            <v>-11372.597598000022</v>
          </cell>
          <cell r="EC539">
            <v>-16610.189190000005</v>
          </cell>
          <cell r="ED539">
            <v>-16813.259689999977</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CN540">
            <v>0</v>
          </cell>
          <cell r="CO540">
            <v>0</v>
          </cell>
          <cell r="CP540">
            <v>0</v>
          </cell>
          <cell r="CQ540">
            <v>0</v>
          </cell>
          <cell r="CR540">
            <v>0</v>
          </cell>
          <cell r="CS540">
            <v>0</v>
          </cell>
          <cell r="CT540">
            <v>0</v>
          </cell>
          <cell r="CU540">
            <v>0</v>
          </cell>
          <cell r="CV540">
            <v>0</v>
          </cell>
          <cell r="CW540">
            <v>0</v>
          </cell>
          <cell r="CX540">
            <v>0</v>
          </cell>
          <cell r="CY540">
            <v>0</v>
          </cell>
          <cell r="CZ540">
            <v>0</v>
          </cell>
          <cell r="DA540">
            <v>0</v>
          </cell>
          <cell r="DB540">
            <v>0</v>
          </cell>
          <cell r="DC540">
            <v>0</v>
          </cell>
          <cell r="DD540">
            <v>0</v>
          </cell>
          <cell r="DE540">
            <v>0</v>
          </cell>
          <cell r="DF540">
            <v>0</v>
          </cell>
          <cell r="DG540">
            <v>0</v>
          </cell>
          <cell r="DH540">
            <v>0</v>
          </cell>
          <cell r="DI540">
            <v>0</v>
          </cell>
          <cell r="DJ540">
            <v>0</v>
          </cell>
          <cell r="DK540">
            <v>0</v>
          </cell>
          <cell r="DL540">
            <v>0</v>
          </cell>
          <cell r="DM540">
            <v>0</v>
          </cell>
          <cell r="DN540">
            <v>0</v>
          </cell>
          <cell r="DO540">
            <v>0</v>
          </cell>
          <cell r="DP540">
            <v>0</v>
          </cell>
          <cell r="DQ540">
            <v>0</v>
          </cell>
          <cell r="DR540">
            <v>0</v>
          </cell>
          <cell r="DS540">
            <v>0</v>
          </cell>
          <cell r="DT540">
            <v>0</v>
          </cell>
          <cell r="DU540">
            <v>0</v>
          </cell>
          <cell r="DV540">
            <v>0</v>
          </cell>
          <cell r="DW540">
            <v>0</v>
          </cell>
          <cell r="DX540">
            <v>0</v>
          </cell>
          <cell r="DY540">
            <v>0</v>
          </cell>
          <cell r="DZ540">
            <v>0</v>
          </cell>
          <cell r="EA540">
            <v>0</v>
          </cell>
          <cell r="EB540">
            <v>0</v>
          </cell>
          <cell r="EC540">
            <v>0</v>
          </cell>
          <cell r="ED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CN541">
            <v>0</v>
          </cell>
          <cell r="CO541">
            <v>0</v>
          </cell>
          <cell r="CP541">
            <v>0</v>
          </cell>
          <cell r="CQ541">
            <v>0</v>
          </cell>
          <cell r="CR541">
            <v>0</v>
          </cell>
          <cell r="CS541">
            <v>0</v>
          </cell>
          <cell r="CT541">
            <v>0</v>
          </cell>
          <cell r="CU541">
            <v>0</v>
          </cell>
          <cell r="CV541">
            <v>0</v>
          </cell>
          <cell r="CW541">
            <v>0</v>
          </cell>
          <cell r="CX541">
            <v>0</v>
          </cell>
          <cell r="CY541">
            <v>0</v>
          </cell>
          <cell r="CZ541">
            <v>0</v>
          </cell>
          <cell r="DA541">
            <v>0</v>
          </cell>
          <cell r="DB541">
            <v>0</v>
          </cell>
          <cell r="DC541">
            <v>0</v>
          </cell>
          <cell r="DD541">
            <v>0</v>
          </cell>
          <cell r="DE541">
            <v>0</v>
          </cell>
          <cell r="DF541">
            <v>0</v>
          </cell>
          <cell r="DG541">
            <v>0</v>
          </cell>
          <cell r="DH541">
            <v>0</v>
          </cell>
          <cell r="DI541">
            <v>0</v>
          </cell>
          <cell r="DJ541">
            <v>0</v>
          </cell>
          <cell r="DK541">
            <v>0</v>
          </cell>
          <cell r="DL541">
            <v>0</v>
          </cell>
          <cell r="DM541">
            <v>0</v>
          </cell>
          <cell r="DN541">
            <v>0</v>
          </cell>
          <cell r="DO541">
            <v>0</v>
          </cell>
          <cell r="DP541">
            <v>0</v>
          </cell>
          <cell r="DQ541">
            <v>0</v>
          </cell>
          <cell r="DR541">
            <v>0</v>
          </cell>
          <cell r="DS541">
            <v>0</v>
          </cell>
          <cell r="DT541">
            <v>0</v>
          </cell>
          <cell r="DU541">
            <v>0</v>
          </cell>
          <cell r="DV541">
            <v>0</v>
          </cell>
          <cell r="DW541">
            <v>0</v>
          </cell>
          <cell r="DX541">
            <v>0</v>
          </cell>
          <cell r="DY541">
            <v>0</v>
          </cell>
          <cell r="DZ541">
            <v>0</v>
          </cell>
          <cell r="EA541">
            <v>0</v>
          </cell>
          <cell r="EB541">
            <v>0</v>
          </cell>
          <cell r="EC541">
            <v>0</v>
          </cell>
          <cell r="ED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row>
        <row r="543">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cell r="DU544">
            <v>0</v>
          </cell>
          <cell r="DV544">
            <v>0</v>
          </cell>
          <cell r="DW544">
            <v>0</v>
          </cell>
          <cell r="DX544">
            <v>0</v>
          </cell>
          <cell r="DY544">
            <v>0</v>
          </cell>
          <cell r="DZ544">
            <v>0</v>
          </cell>
          <cell r="EA544">
            <v>0</v>
          </cell>
          <cell r="EB544">
            <v>0</v>
          </cell>
          <cell r="EC544">
            <v>0</v>
          </cell>
          <cell r="ED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v>0</v>
          </cell>
          <cell r="DB545">
            <v>0</v>
          </cell>
          <cell r="DC545">
            <v>0</v>
          </cell>
          <cell r="DD545">
            <v>0</v>
          </cell>
          <cell r="DE545">
            <v>0</v>
          </cell>
          <cell r="DF545">
            <v>0</v>
          </cell>
          <cell r="DG545">
            <v>0</v>
          </cell>
          <cell r="DH545">
            <v>0</v>
          </cell>
          <cell r="DI545">
            <v>0</v>
          </cell>
          <cell r="DJ545">
            <v>0</v>
          </cell>
          <cell r="DK545">
            <v>0</v>
          </cell>
          <cell r="DL545">
            <v>0</v>
          </cell>
          <cell r="DM545">
            <v>0</v>
          </cell>
          <cell r="DN545">
            <v>0</v>
          </cell>
          <cell r="DO545">
            <v>0</v>
          </cell>
          <cell r="DP545">
            <v>0</v>
          </cell>
          <cell r="DQ545">
            <v>0</v>
          </cell>
          <cell r="DR545">
            <v>0</v>
          </cell>
          <cell r="DS545">
            <v>0</v>
          </cell>
          <cell r="DT545">
            <v>0</v>
          </cell>
          <cell r="DU545">
            <v>0</v>
          </cell>
          <cell r="DV545">
            <v>0</v>
          </cell>
          <cell r="DW545">
            <v>0</v>
          </cell>
          <cell r="DX545">
            <v>0</v>
          </cell>
          <cell r="DY545">
            <v>0</v>
          </cell>
          <cell r="DZ545">
            <v>0</v>
          </cell>
          <cell r="EA545">
            <v>0</v>
          </cell>
          <cell r="EB545">
            <v>0</v>
          </cell>
          <cell r="EC545">
            <v>0</v>
          </cell>
          <cell r="ED545">
            <v>0</v>
          </cell>
        </row>
        <row r="546">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cell r="DA547">
            <v>0</v>
          </cell>
          <cell r="DB547">
            <v>0</v>
          </cell>
          <cell r="DC547">
            <v>0</v>
          </cell>
          <cell r="DD547">
            <v>0</v>
          </cell>
          <cell r="DE547">
            <v>0</v>
          </cell>
          <cell r="DF547">
            <v>0</v>
          </cell>
          <cell r="DG547">
            <v>0</v>
          </cell>
          <cell r="DH547">
            <v>0</v>
          </cell>
          <cell r="DI547">
            <v>0</v>
          </cell>
          <cell r="DJ547">
            <v>0</v>
          </cell>
          <cell r="DK547">
            <v>0</v>
          </cell>
          <cell r="DL547">
            <v>0</v>
          </cell>
          <cell r="DM547">
            <v>0</v>
          </cell>
          <cell r="DN547">
            <v>0</v>
          </cell>
          <cell r="DO547">
            <v>0</v>
          </cell>
          <cell r="DP547">
            <v>0</v>
          </cell>
          <cell r="DQ547">
            <v>0</v>
          </cell>
          <cell r="DR547">
            <v>0</v>
          </cell>
          <cell r="DS547">
            <v>0</v>
          </cell>
          <cell r="DT547">
            <v>0</v>
          </cell>
          <cell r="DU547">
            <v>0</v>
          </cell>
          <cell r="DV547">
            <v>0</v>
          </cell>
          <cell r="DW547">
            <v>0</v>
          </cell>
          <cell r="DX547">
            <v>0</v>
          </cell>
          <cell r="DY547">
            <v>0</v>
          </cell>
          <cell r="DZ547">
            <v>0</v>
          </cell>
          <cell r="EA547">
            <v>0</v>
          </cell>
          <cell r="EB547">
            <v>0</v>
          </cell>
          <cell r="EC547">
            <v>0</v>
          </cell>
          <cell r="ED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CN548">
            <v>0</v>
          </cell>
          <cell r="CO548">
            <v>0</v>
          </cell>
          <cell r="CP548">
            <v>0</v>
          </cell>
          <cell r="CQ548">
            <v>0</v>
          </cell>
          <cell r="CR548">
            <v>0</v>
          </cell>
          <cell r="CS548">
            <v>0</v>
          </cell>
          <cell r="CT548">
            <v>0</v>
          </cell>
          <cell r="CU548">
            <v>0</v>
          </cell>
          <cell r="CV548">
            <v>0</v>
          </cell>
          <cell r="CW548">
            <v>0</v>
          </cell>
          <cell r="CX548">
            <v>0</v>
          </cell>
          <cell r="CY548">
            <v>0</v>
          </cell>
          <cell r="CZ548">
            <v>0</v>
          </cell>
          <cell r="DA548">
            <v>0</v>
          </cell>
          <cell r="DB548">
            <v>0</v>
          </cell>
          <cell r="DC548">
            <v>0</v>
          </cell>
          <cell r="DD548">
            <v>0</v>
          </cell>
          <cell r="DE548">
            <v>0</v>
          </cell>
          <cell r="DF548">
            <v>0</v>
          </cell>
          <cell r="DG548">
            <v>0</v>
          </cell>
          <cell r="DH548">
            <v>0</v>
          </cell>
          <cell r="DI548">
            <v>0</v>
          </cell>
          <cell r="DJ548">
            <v>0</v>
          </cell>
          <cell r="DK548">
            <v>0</v>
          </cell>
          <cell r="DL548">
            <v>0</v>
          </cell>
          <cell r="DM548">
            <v>0</v>
          </cell>
          <cell r="DN548">
            <v>0</v>
          </cell>
          <cell r="DO548">
            <v>0</v>
          </cell>
          <cell r="DP548">
            <v>0</v>
          </cell>
          <cell r="DQ548">
            <v>0</v>
          </cell>
          <cell r="DR548">
            <v>0</v>
          </cell>
          <cell r="DS548">
            <v>0</v>
          </cell>
          <cell r="DT548">
            <v>0</v>
          </cell>
          <cell r="DU548">
            <v>0</v>
          </cell>
          <cell r="DV548">
            <v>0</v>
          </cell>
          <cell r="DW548">
            <v>0</v>
          </cell>
          <cell r="DX548">
            <v>0</v>
          </cell>
          <cell r="DY548">
            <v>0</v>
          </cell>
          <cell r="DZ548">
            <v>0</v>
          </cell>
          <cell r="EA548">
            <v>0</v>
          </cell>
          <cell r="EB548">
            <v>0</v>
          </cell>
          <cell r="EC548">
            <v>0</v>
          </cell>
          <cell r="ED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0</v>
          </cell>
          <cell r="CN549">
            <v>0</v>
          </cell>
          <cell r="CO549">
            <v>0</v>
          </cell>
          <cell r="CP549">
            <v>0</v>
          </cell>
          <cell r="CQ549">
            <v>0</v>
          </cell>
          <cell r="CR549">
            <v>0</v>
          </cell>
          <cell r="CS549">
            <v>0</v>
          </cell>
          <cell r="CT549">
            <v>0</v>
          </cell>
          <cell r="CU549">
            <v>0</v>
          </cell>
          <cell r="CV549">
            <v>0</v>
          </cell>
          <cell r="CW549">
            <v>0</v>
          </cell>
          <cell r="CX549">
            <v>0</v>
          </cell>
          <cell r="CY549">
            <v>0</v>
          </cell>
          <cell r="CZ549">
            <v>0</v>
          </cell>
          <cell r="DA549">
            <v>0</v>
          </cell>
          <cell r="DB549">
            <v>0</v>
          </cell>
          <cell r="DC549">
            <v>0</v>
          </cell>
          <cell r="DD549">
            <v>0</v>
          </cell>
          <cell r="DE549">
            <v>0</v>
          </cell>
          <cell r="DF549">
            <v>0</v>
          </cell>
          <cell r="DG549">
            <v>0</v>
          </cell>
          <cell r="DH549">
            <v>0</v>
          </cell>
          <cell r="DI549">
            <v>0</v>
          </cell>
          <cell r="DJ549">
            <v>0</v>
          </cell>
          <cell r="DK549">
            <v>0</v>
          </cell>
          <cell r="DL549">
            <v>0</v>
          </cell>
          <cell r="DM549">
            <v>0</v>
          </cell>
          <cell r="DN549">
            <v>0</v>
          </cell>
          <cell r="DO549">
            <v>0</v>
          </cell>
          <cell r="DP549">
            <v>0</v>
          </cell>
          <cell r="DQ549">
            <v>0</v>
          </cell>
          <cell r="DR549">
            <v>0</v>
          </cell>
          <cell r="DS549">
            <v>0</v>
          </cell>
          <cell r="DT549">
            <v>0</v>
          </cell>
          <cell r="DU549">
            <v>0</v>
          </cell>
          <cell r="DV549">
            <v>0</v>
          </cell>
          <cell r="DW549">
            <v>0</v>
          </cell>
          <cell r="DX549">
            <v>0</v>
          </cell>
          <cell r="DY549">
            <v>0</v>
          </cell>
          <cell r="DZ549">
            <v>0</v>
          </cell>
          <cell r="EA549">
            <v>0</v>
          </cell>
          <cell r="EB549">
            <v>0</v>
          </cell>
          <cell r="EC549">
            <v>0</v>
          </cell>
          <cell r="ED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cell r="DJ550">
            <v>0</v>
          </cell>
          <cell r="DK550">
            <v>0</v>
          </cell>
          <cell r="DL550">
            <v>0</v>
          </cell>
          <cell r="DM550">
            <v>0</v>
          </cell>
          <cell r="DN550">
            <v>0</v>
          </cell>
          <cell r="DO550">
            <v>0</v>
          </cell>
          <cell r="DP550">
            <v>0</v>
          </cell>
          <cell r="DQ550">
            <v>0</v>
          </cell>
          <cell r="DR550">
            <v>0</v>
          </cell>
          <cell r="DS550">
            <v>0</v>
          </cell>
          <cell r="DT550">
            <v>0</v>
          </cell>
          <cell r="DU550">
            <v>0</v>
          </cell>
          <cell r="DV550">
            <v>0</v>
          </cell>
          <cell r="DW550">
            <v>0</v>
          </cell>
          <cell r="DX550">
            <v>0</v>
          </cell>
          <cell r="DY550">
            <v>0</v>
          </cell>
          <cell r="DZ550">
            <v>0</v>
          </cell>
          <cell r="EA550">
            <v>0</v>
          </cell>
          <cell r="EB550">
            <v>0</v>
          </cell>
          <cell r="EC550">
            <v>0</v>
          </cell>
          <cell r="ED550">
            <v>0</v>
          </cell>
        </row>
        <row r="552">
          <cell r="A552" t="str">
            <v>Total IRP Resources</v>
          </cell>
          <cell r="F552">
            <v>0</v>
          </cell>
          <cell r="G552">
            <v>0</v>
          </cell>
          <cell r="H552">
            <v>0</v>
          </cell>
          <cell r="I552">
            <v>0</v>
          </cell>
          <cell r="J552">
            <v>0</v>
          </cell>
          <cell r="K552">
            <v>0</v>
          </cell>
          <cell r="L552">
            <v>0</v>
          </cell>
          <cell r="M552">
            <v>0</v>
          </cell>
          <cell r="N552">
            <v>0</v>
          </cell>
          <cell r="O552">
            <v>0</v>
          </cell>
          <cell r="P552">
            <v>0</v>
          </cell>
          <cell r="Q552">
            <v>0</v>
          </cell>
          <cell r="R552">
            <v>-4847.1584000000148</v>
          </cell>
          <cell r="S552">
            <v>0</v>
          </cell>
          <cell r="T552">
            <v>0</v>
          </cell>
          <cell r="U552">
            <v>0</v>
          </cell>
          <cell r="V552">
            <v>0</v>
          </cell>
          <cell r="W552">
            <v>0</v>
          </cell>
          <cell r="X552">
            <v>0</v>
          </cell>
          <cell r="Y552">
            <v>-2471.1024000000325</v>
          </cell>
          <cell r="Z552">
            <v>0</v>
          </cell>
          <cell r="AA552">
            <v>0</v>
          </cell>
          <cell r="AB552">
            <v>0</v>
          </cell>
          <cell r="AC552">
            <v>0</v>
          </cell>
          <cell r="AD552">
            <v>-2376.0559999999969</v>
          </cell>
          <cell r="AE552">
            <v>-4917.4943999999668</v>
          </cell>
          <cell r="AF552">
            <v>0</v>
          </cell>
          <cell r="AG552">
            <v>0</v>
          </cell>
          <cell r="AH552">
            <v>0</v>
          </cell>
          <cell r="AI552">
            <v>0</v>
          </cell>
          <cell r="AJ552">
            <v>0</v>
          </cell>
          <cell r="AK552">
            <v>0</v>
          </cell>
          <cell r="AL552">
            <v>-2458.7471999999834</v>
          </cell>
          <cell r="AM552">
            <v>0</v>
          </cell>
          <cell r="AN552">
            <v>0</v>
          </cell>
          <cell r="AO552">
            <v>0</v>
          </cell>
          <cell r="AP552">
            <v>0</v>
          </cell>
          <cell r="AQ552">
            <v>-2458.747199999998</v>
          </cell>
          <cell r="AR552">
            <v>-140149.6556773996</v>
          </cell>
          <cell r="AS552">
            <v>-17924.494639999932</v>
          </cell>
          <cell r="AT552">
            <v>-13994.14280999999</v>
          </cell>
          <cell r="AU552">
            <v>-14274.600078999996</v>
          </cell>
          <cell r="AV552">
            <v>-11930.823755999969</v>
          </cell>
          <cell r="AW552">
            <v>-8551.5550800000201</v>
          </cell>
          <cell r="AX552">
            <v>-7956.1412859999982</v>
          </cell>
          <cell r="AY552">
            <v>-6182.3207361999666</v>
          </cell>
          <cell r="AZ552">
            <v>-6458.7956620000186</v>
          </cell>
          <cell r="BA552">
            <v>-8080.7351501999947</v>
          </cell>
          <cell r="BB552">
            <v>-11372.597598000022</v>
          </cell>
          <cell r="BC552">
            <v>-16610.189190000005</v>
          </cell>
          <cell r="BD552">
            <v>-16813.259689999977</v>
          </cell>
          <cell r="BE552">
            <v>-140149.65567740053</v>
          </cell>
          <cell r="BF552">
            <v>-17924.494639999932</v>
          </cell>
          <cell r="BG552">
            <v>-13994.14280999999</v>
          </cell>
          <cell r="BH552">
            <v>-14274.600078999996</v>
          </cell>
          <cell r="BI552">
            <v>-11930.823755999969</v>
          </cell>
          <cell r="BJ552">
            <v>-8551.5550800000201</v>
          </cell>
          <cell r="BK552">
            <v>-7956.1412859999982</v>
          </cell>
          <cell r="BL552">
            <v>-6182.3207361999666</v>
          </cell>
          <cell r="BM552">
            <v>-6458.7956620000186</v>
          </cell>
          <cell r="BN552">
            <v>-8080.7351501999947</v>
          </cell>
          <cell r="BO552">
            <v>-11372.597598000022</v>
          </cell>
          <cell r="BP552">
            <v>-16610.189190000005</v>
          </cell>
          <cell r="BQ552">
            <v>-16813.259689999977</v>
          </cell>
          <cell r="BR552">
            <v>-140149.65567740053</v>
          </cell>
          <cell r="BS552">
            <v>-17924.494639999932</v>
          </cell>
          <cell r="BT552">
            <v>-13994.14280999999</v>
          </cell>
          <cell r="BU552">
            <v>-14274.600078999996</v>
          </cell>
          <cell r="BV552">
            <v>-11930.823755999969</v>
          </cell>
          <cell r="BW552">
            <v>-8551.5550800000201</v>
          </cell>
          <cell r="BX552">
            <v>-7956.1412859999982</v>
          </cell>
          <cell r="BY552">
            <v>-6182.3207361999666</v>
          </cell>
          <cell r="BZ552">
            <v>-6458.7956620000186</v>
          </cell>
          <cell r="CA552">
            <v>-8080.7351501999947</v>
          </cell>
          <cell r="CB552">
            <v>-11372.597598000022</v>
          </cell>
          <cell r="CC552">
            <v>-16610.189190000005</v>
          </cell>
          <cell r="CD552">
            <v>-16813.259689999977</v>
          </cell>
          <cell r="CE552">
            <v>-140649.4461574005</v>
          </cell>
          <cell r="CF552">
            <v>-17924.494639999932</v>
          </cell>
          <cell r="CG552">
            <v>-14493.933289999957</v>
          </cell>
          <cell r="CH552">
            <v>-14274.600078999996</v>
          </cell>
          <cell r="CI552">
            <v>-11930.823755999969</v>
          </cell>
          <cell r="CJ552">
            <v>-8551.5550800000201</v>
          </cell>
          <cell r="CK552">
            <v>-7956.1412859999982</v>
          </cell>
          <cell r="CL552">
            <v>-6182.3207361999666</v>
          </cell>
          <cell r="CM552">
            <v>-6458.7956620000186</v>
          </cell>
          <cell r="CN552">
            <v>-8080.7351501999947</v>
          </cell>
          <cell r="CO552">
            <v>-11372.597598000022</v>
          </cell>
          <cell r="CP552">
            <v>-16610.189190000005</v>
          </cell>
          <cell r="CQ552">
            <v>-16813.259689999977</v>
          </cell>
          <cell r="CR552">
            <v>-140149.65567740146</v>
          </cell>
          <cell r="CS552">
            <v>-17924.494639999932</v>
          </cell>
          <cell r="CT552">
            <v>-13994.14280999999</v>
          </cell>
          <cell r="CU552">
            <v>-14274.600078999996</v>
          </cell>
          <cell r="CV552">
            <v>-11930.823755999969</v>
          </cell>
          <cell r="CW552">
            <v>-8551.5550800000201</v>
          </cell>
          <cell r="CX552">
            <v>-7956.1412859999982</v>
          </cell>
          <cell r="CY552">
            <v>-6182.3207361999666</v>
          </cell>
          <cell r="CZ552">
            <v>-6458.7956620000186</v>
          </cell>
          <cell r="DA552">
            <v>-8080.7351501999947</v>
          </cell>
          <cell r="DB552">
            <v>-11372.597598000022</v>
          </cell>
          <cell r="DC552">
            <v>-16610.189190000005</v>
          </cell>
          <cell r="DD552">
            <v>-16813.259689999977</v>
          </cell>
          <cell r="DE552">
            <v>-140149.65567740146</v>
          </cell>
          <cell r="DF552">
            <v>-17924.494639999932</v>
          </cell>
          <cell r="DG552">
            <v>-13994.14280999999</v>
          </cell>
          <cell r="DH552">
            <v>-14274.600078999996</v>
          </cell>
          <cell r="DI552">
            <v>-11930.823755999969</v>
          </cell>
          <cell r="DJ552">
            <v>-8551.5550800000201</v>
          </cell>
          <cell r="DK552">
            <v>-7956.1412859999982</v>
          </cell>
          <cell r="DL552">
            <v>-6182.3207361999666</v>
          </cell>
          <cell r="DM552">
            <v>-6458.7956620000186</v>
          </cell>
          <cell r="DN552">
            <v>-8080.7351501999947</v>
          </cell>
          <cell r="DO552">
            <v>-11372.597598000022</v>
          </cell>
          <cell r="DP552">
            <v>-16610.189190000005</v>
          </cell>
          <cell r="DQ552">
            <v>-16813.259689999977</v>
          </cell>
          <cell r="DR552">
            <v>-140149.65567740053</v>
          </cell>
          <cell r="DS552">
            <v>-17924.494639999932</v>
          </cell>
          <cell r="DT552">
            <v>-13994.14280999999</v>
          </cell>
          <cell r="DU552">
            <v>-14274.600078999996</v>
          </cell>
          <cell r="DV552">
            <v>-11930.823755999969</v>
          </cell>
          <cell r="DW552">
            <v>-8551.5550800000201</v>
          </cell>
          <cell r="DX552">
            <v>-7956.1412859999982</v>
          </cell>
          <cell r="DY552">
            <v>-6182.3207361999666</v>
          </cell>
          <cell r="DZ552">
            <v>-6458.7956620000186</v>
          </cell>
          <cell r="EA552">
            <v>-8080.7351501999947</v>
          </cell>
          <cell r="EB552">
            <v>-11372.597598000022</v>
          </cell>
          <cell r="EC552">
            <v>-16610.189190000005</v>
          </cell>
          <cell r="ED552">
            <v>-16813.259689999977</v>
          </cell>
        </row>
        <row r="554">
          <cell r="A554" t="str">
            <v>Growth Station Resources</v>
          </cell>
        </row>
        <row r="555">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H555">
            <v>0</v>
          </cell>
          <cell r="DI555">
            <v>0</v>
          </cell>
          <cell r="DJ555">
            <v>0</v>
          </cell>
          <cell r="DK555">
            <v>0</v>
          </cell>
          <cell r="DL555">
            <v>0</v>
          </cell>
          <cell r="DM555">
            <v>0</v>
          </cell>
          <cell r="DN555">
            <v>0</v>
          </cell>
          <cell r="DO555">
            <v>0</v>
          </cell>
          <cell r="DP555">
            <v>0</v>
          </cell>
          <cell r="DQ555">
            <v>0</v>
          </cell>
          <cell r="DR555">
            <v>0</v>
          </cell>
          <cell r="DS555">
            <v>0</v>
          </cell>
          <cell r="DT555">
            <v>0</v>
          </cell>
          <cell r="DU555">
            <v>0</v>
          </cell>
          <cell r="DV555">
            <v>0</v>
          </cell>
          <cell r="DW555">
            <v>0</v>
          </cell>
          <cell r="DX555">
            <v>0</v>
          </cell>
          <cell r="DY555">
            <v>0</v>
          </cell>
          <cell r="DZ555">
            <v>0</v>
          </cell>
          <cell r="EA555">
            <v>0</v>
          </cell>
          <cell r="EB555">
            <v>0</v>
          </cell>
          <cell r="EC555">
            <v>0</v>
          </cell>
          <cell r="ED555">
            <v>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0</v>
          </cell>
          <cell r="CY556">
            <v>0</v>
          </cell>
          <cell r="CZ556">
            <v>0</v>
          </cell>
          <cell r="DA556">
            <v>0</v>
          </cell>
          <cell r="DB556">
            <v>0</v>
          </cell>
          <cell r="DC556">
            <v>0</v>
          </cell>
          <cell r="DD556">
            <v>0</v>
          </cell>
          <cell r="DE556">
            <v>0</v>
          </cell>
          <cell r="DF556">
            <v>0</v>
          </cell>
          <cell r="DG556">
            <v>0</v>
          </cell>
          <cell r="DH556">
            <v>0</v>
          </cell>
          <cell r="DI556">
            <v>0</v>
          </cell>
          <cell r="DJ556">
            <v>0</v>
          </cell>
          <cell r="DK556">
            <v>0</v>
          </cell>
          <cell r="DL556">
            <v>0</v>
          </cell>
          <cell r="DM556">
            <v>0</v>
          </cell>
          <cell r="DN556">
            <v>0</v>
          </cell>
          <cell r="DO556">
            <v>0</v>
          </cell>
          <cell r="DP556">
            <v>0</v>
          </cell>
          <cell r="DQ556">
            <v>0</v>
          </cell>
          <cell r="DR556">
            <v>0</v>
          </cell>
          <cell r="DS556">
            <v>0</v>
          </cell>
          <cell r="DT556">
            <v>0</v>
          </cell>
          <cell r="DU556">
            <v>0</v>
          </cell>
          <cell r="DV556">
            <v>0</v>
          </cell>
          <cell r="DW556">
            <v>0</v>
          </cell>
          <cell r="DX556">
            <v>0</v>
          </cell>
          <cell r="DY556">
            <v>0</v>
          </cell>
          <cell r="DZ556">
            <v>0</v>
          </cell>
          <cell r="EA556">
            <v>0</v>
          </cell>
          <cell r="EB556">
            <v>0</v>
          </cell>
          <cell r="EC556">
            <v>0</v>
          </cell>
          <cell r="ED556">
            <v>0</v>
          </cell>
        </row>
        <row r="557">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v>0</v>
          </cell>
          <cell r="CL557">
            <v>0</v>
          </cell>
          <cell r="CM557">
            <v>0</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cell r="DA557">
            <v>0</v>
          </cell>
          <cell r="DB557">
            <v>0</v>
          </cell>
          <cell r="DC557">
            <v>0</v>
          </cell>
          <cell r="DD557">
            <v>0</v>
          </cell>
          <cell r="DE557">
            <v>0</v>
          </cell>
          <cell r="DF557">
            <v>0</v>
          </cell>
          <cell r="DG557">
            <v>0</v>
          </cell>
          <cell r="DH557">
            <v>0</v>
          </cell>
          <cell r="DI557">
            <v>0</v>
          </cell>
          <cell r="DJ557">
            <v>0</v>
          </cell>
          <cell r="DK557">
            <v>0</v>
          </cell>
          <cell r="DL557">
            <v>0</v>
          </cell>
          <cell r="DM557">
            <v>0</v>
          </cell>
          <cell r="DN557">
            <v>0</v>
          </cell>
          <cell r="DO557">
            <v>0</v>
          </cell>
          <cell r="DP557">
            <v>0</v>
          </cell>
          <cell r="DQ557">
            <v>0</v>
          </cell>
          <cell r="DR557">
            <v>0</v>
          </cell>
          <cell r="DS557">
            <v>0</v>
          </cell>
          <cell r="DT557">
            <v>0</v>
          </cell>
          <cell r="DU557">
            <v>0</v>
          </cell>
          <cell r="DV557">
            <v>0</v>
          </cell>
          <cell r="DW557">
            <v>0</v>
          </cell>
          <cell r="DX557">
            <v>0</v>
          </cell>
          <cell r="DY557">
            <v>0</v>
          </cell>
          <cell r="DZ557">
            <v>0</v>
          </cell>
          <cell r="EA557">
            <v>0</v>
          </cell>
          <cell r="EB557">
            <v>0</v>
          </cell>
          <cell r="EC557">
            <v>0</v>
          </cell>
          <cell r="ED557">
            <v>0</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0</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row>
        <row r="559">
          <cell r="F559">
            <v>0</v>
          </cell>
          <cell r="G559">
            <v>0</v>
          </cell>
          <cell r="H559">
            <v>0</v>
          </cell>
          <cell r="I559">
            <v>0</v>
          </cell>
          <cell r="J559">
            <v>0</v>
          </cell>
          <cell r="K559">
            <v>0</v>
          </cell>
          <cell r="L559">
            <v>0</v>
          </cell>
          <cell r="M559">
            <v>0</v>
          </cell>
          <cell r="N559">
            <v>0</v>
          </cell>
          <cell r="O559">
            <v>0</v>
          </cell>
          <cell r="P559">
            <v>0</v>
          </cell>
          <cell r="Q559">
            <v>0</v>
          </cell>
          <cell r="R559">
            <v>-32.465430000000197</v>
          </cell>
          <cell r="S559">
            <v>0</v>
          </cell>
          <cell r="T559">
            <v>0</v>
          </cell>
          <cell r="U559">
            <v>0</v>
          </cell>
          <cell r="V559">
            <v>0</v>
          </cell>
          <cell r="W559">
            <v>0</v>
          </cell>
          <cell r="X559">
            <v>-32.465430000000197</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0</v>
          </cell>
          <cell r="CY559">
            <v>0</v>
          </cell>
          <cell r="CZ559">
            <v>0</v>
          </cell>
          <cell r="DA559">
            <v>0</v>
          </cell>
          <cell r="DB559">
            <v>0</v>
          </cell>
          <cell r="DC559">
            <v>0</v>
          </cell>
          <cell r="DD559">
            <v>0</v>
          </cell>
          <cell r="DE559">
            <v>0</v>
          </cell>
          <cell r="DF559">
            <v>0</v>
          </cell>
          <cell r="DG559">
            <v>0</v>
          </cell>
          <cell r="DH559">
            <v>0</v>
          </cell>
          <cell r="DI559">
            <v>0</v>
          </cell>
          <cell r="DJ559">
            <v>0</v>
          </cell>
          <cell r="DK559">
            <v>0</v>
          </cell>
          <cell r="DL559">
            <v>0</v>
          </cell>
          <cell r="DM559">
            <v>0</v>
          </cell>
          <cell r="DN559">
            <v>0</v>
          </cell>
          <cell r="DO559">
            <v>0</v>
          </cell>
          <cell r="DP559">
            <v>0</v>
          </cell>
          <cell r="DQ559">
            <v>0</v>
          </cell>
          <cell r="DR559">
            <v>0</v>
          </cell>
          <cell r="DS559">
            <v>0</v>
          </cell>
          <cell r="DT559">
            <v>0</v>
          </cell>
          <cell r="DU559">
            <v>0</v>
          </cell>
          <cell r="DV559">
            <v>0</v>
          </cell>
          <cell r="DW559">
            <v>0</v>
          </cell>
          <cell r="DX559">
            <v>0</v>
          </cell>
          <cell r="DY559">
            <v>0</v>
          </cell>
          <cell r="DZ559">
            <v>0</v>
          </cell>
          <cell r="EA559">
            <v>0</v>
          </cell>
          <cell r="EB559">
            <v>0</v>
          </cell>
          <cell r="EC559">
            <v>0</v>
          </cell>
          <cell r="ED559">
            <v>0</v>
          </cell>
        </row>
        <row r="560">
          <cell r="F560">
            <v>0</v>
          </cell>
          <cell r="G560">
            <v>0</v>
          </cell>
          <cell r="H560">
            <v>0</v>
          </cell>
          <cell r="I560">
            <v>0</v>
          </cell>
          <cell r="J560">
            <v>0</v>
          </cell>
          <cell r="K560">
            <v>0</v>
          </cell>
          <cell r="L560">
            <v>0</v>
          </cell>
          <cell r="M560">
            <v>0</v>
          </cell>
          <cell r="N560">
            <v>0</v>
          </cell>
          <cell r="O560">
            <v>0</v>
          </cell>
          <cell r="P560">
            <v>0</v>
          </cell>
          <cell r="Q560">
            <v>0</v>
          </cell>
          <cell r="R560">
            <v>-22.43920000000071</v>
          </cell>
          <cell r="S560">
            <v>0</v>
          </cell>
          <cell r="T560">
            <v>0</v>
          </cell>
          <cell r="U560">
            <v>0</v>
          </cell>
          <cell r="V560">
            <v>0</v>
          </cell>
          <cell r="W560">
            <v>0</v>
          </cell>
          <cell r="X560">
            <v>-22.43920000000071</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3.5615542000005007</v>
          </cell>
          <cell r="CF560">
            <v>0</v>
          </cell>
          <cell r="CG560">
            <v>0</v>
          </cell>
          <cell r="CH560">
            <v>0</v>
          </cell>
          <cell r="CI560">
            <v>0</v>
          </cell>
          <cell r="CJ560">
            <v>0</v>
          </cell>
          <cell r="CK560">
            <v>3.5615542000005007</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cell r="DA560">
            <v>0</v>
          </cell>
          <cell r="DB560">
            <v>0</v>
          </cell>
          <cell r="DC560">
            <v>0</v>
          </cell>
          <cell r="DD560">
            <v>0</v>
          </cell>
          <cell r="DE560">
            <v>0</v>
          </cell>
          <cell r="DF560">
            <v>0</v>
          </cell>
          <cell r="DG560">
            <v>0</v>
          </cell>
          <cell r="DH560">
            <v>0</v>
          </cell>
          <cell r="DI560">
            <v>0</v>
          </cell>
          <cell r="DJ560">
            <v>0</v>
          </cell>
          <cell r="DK560">
            <v>0</v>
          </cell>
          <cell r="DL560">
            <v>0</v>
          </cell>
          <cell r="DM560">
            <v>0</v>
          </cell>
          <cell r="DN560">
            <v>0</v>
          </cell>
          <cell r="DO560">
            <v>0</v>
          </cell>
          <cell r="DP560">
            <v>0</v>
          </cell>
          <cell r="DQ560">
            <v>0</v>
          </cell>
          <cell r="DR560">
            <v>0</v>
          </cell>
          <cell r="DS560">
            <v>0</v>
          </cell>
          <cell r="DT560">
            <v>0</v>
          </cell>
          <cell r="DU560">
            <v>0</v>
          </cell>
          <cell r="DV560">
            <v>0</v>
          </cell>
          <cell r="DW560">
            <v>0</v>
          </cell>
          <cell r="DX560">
            <v>0</v>
          </cell>
          <cell r="DY560">
            <v>0</v>
          </cell>
          <cell r="DZ560">
            <v>0</v>
          </cell>
          <cell r="EA560">
            <v>0</v>
          </cell>
          <cell r="EB560">
            <v>0</v>
          </cell>
          <cell r="EC560">
            <v>0</v>
          </cell>
          <cell r="ED560">
            <v>0</v>
          </cell>
        </row>
        <row r="561">
          <cell r="F561">
            <v>0</v>
          </cell>
          <cell r="G561">
            <v>0</v>
          </cell>
          <cell r="H561">
            <v>0</v>
          </cell>
          <cell r="I561">
            <v>0</v>
          </cell>
          <cell r="J561">
            <v>0</v>
          </cell>
          <cell r="K561">
            <v>-13.332060000000013</v>
          </cell>
          <cell r="L561">
            <v>0</v>
          </cell>
          <cell r="M561">
            <v>0</v>
          </cell>
          <cell r="N561">
            <v>0</v>
          </cell>
          <cell r="O561">
            <v>0</v>
          </cell>
          <cell r="P561">
            <v>0</v>
          </cell>
          <cell r="Q561">
            <v>0</v>
          </cell>
          <cell r="R561">
            <v>-26.387400000000525</v>
          </cell>
          <cell r="S561">
            <v>0</v>
          </cell>
          <cell r="T561">
            <v>0</v>
          </cell>
          <cell r="U561">
            <v>0</v>
          </cell>
          <cell r="V561">
            <v>0</v>
          </cell>
          <cell r="W561">
            <v>0</v>
          </cell>
          <cell r="X561">
            <v>-26.387400000000525</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cell r="CK561">
            <v>0</v>
          </cell>
          <cell r="CL561">
            <v>0</v>
          </cell>
          <cell r="CM561">
            <v>0</v>
          </cell>
          <cell r="CN561">
            <v>0</v>
          </cell>
          <cell r="CO561">
            <v>0</v>
          </cell>
          <cell r="CP561">
            <v>0</v>
          </cell>
          <cell r="CQ561">
            <v>0</v>
          </cell>
          <cell r="CR561">
            <v>0</v>
          </cell>
          <cell r="CS561">
            <v>0</v>
          </cell>
          <cell r="CT561">
            <v>0</v>
          </cell>
          <cell r="CU561">
            <v>0</v>
          </cell>
          <cell r="CV561">
            <v>0</v>
          </cell>
          <cell r="CW561">
            <v>0</v>
          </cell>
          <cell r="CX561">
            <v>0</v>
          </cell>
          <cell r="CY561">
            <v>0</v>
          </cell>
          <cell r="CZ561">
            <v>0</v>
          </cell>
          <cell r="DA561">
            <v>0</v>
          </cell>
          <cell r="DB561">
            <v>0</v>
          </cell>
          <cell r="DC561">
            <v>0</v>
          </cell>
          <cell r="DD561">
            <v>0</v>
          </cell>
          <cell r="DE561">
            <v>0</v>
          </cell>
          <cell r="DF561">
            <v>0</v>
          </cell>
          <cell r="DG561">
            <v>0</v>
          </cell>
          <cell r="DH561">
            <v>0</v>
          </cell>
          <cell r="DI561">
            <v>0</v>
          </cell>
          <cell r="DJ561">
            <v>0</v>
          </cell>
          <cell r="DK561">
            <v>0</v>
          </cell>
          <cell r="DL561">
            <v>0</v>
          </cell>
          <cell r="DM561">
            <v>0</v>
          </cell>
          <cell r="DN561">
            <v>0</v>
          </cell>
          <cell r="DO561">
            <v>0</v>
          </cell>
          <cell r="DP561">
            <v>0</v>
          </cell>
          <cell r="DQ561">
            <v>0</v>
          </cell>
          <cell r="DR561">
            <v>0</v>
          </cell>
          <cell r="DS561">
            <v>0</v>
          </cell>
          <cell r="DT561">
            <v>0</v>
          </cell>
          <cell r="DU561">
            <v>0</v>
          </cell>
          <cell r="DV561">
            <v>0</v>
          </cell>
          <cell r="DW561">
            <v>0</v>
          </cell>
          <cell r="DX561">
            <v>0</v>
          </cell>
          <cell r="DY561">
            <v>0</v>
          </cell>
          <cell r="DZ561">
            <v>0</v>
          </cell>
          <cell r="EA561">
            <v>0</v>
          </cell>
          <cell r="EB561">
            <v>0</v>
          </cell>
          <cell r="EC561">
            <v>0</v>
          </cell>
          <cell r="ED561">
            <v>0</v>
          </cell>
        </row>
        <row r="563">
          <cell r="A563" t="str">
            <v>Total Growth Station Resources</v>
          </cell>
          <cell r="F563">
            <v>0</v>
          </cell>
          <cell r="G563">
            <v>0</v>
          </cell>
          <cell r="H563">
            <v>0</v>
          </cell>
          <cell r="I563">
            <v>0</v>
          </cell>
          <cell r="J563">
            <v>0</v>
          </cell>
          <cell r="K563">
            <v>-13.332060000000638</v>
          </cell>
          <cell r="L563">
            <v>0</v>
          </cell>
          <cell r="M563">
            <v>0</v>
          </cell>
          <cell r="N563">
            <v>0</v>
          </cell>
          <cell r="O563">
            <v>0</v>
          </cell>
          <cell r="P563">
            <v>0</v>
          </cell>
          <cell r="Q563">
            <v>0</v>
          </cell>
          <cell r="R563">
            <v>-81.292029999996885</v>
          </cell>
          <cell r="S563">
            <v>0</v>
          </cell>
          <cell r="T563">
            <v>0</v>
          </cell>
          <cell r="U563">
            <v>0</v>
          </cell>
          <cell r="V563">
            <v>0</v>
          </cell>
          <cell r="W563">
            <v>0</v>
          </cell>
          <cell r="X563">
            <v>-81.292030000000523</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3.5615542000005007</v>
          </cell>
          <cell r="CF563">
            <v>0</v>
          </cell>
          <cell r="CG563">
            <v>0</v>
          </cell>
          <cell r="CH563">
            <v>0</v>
          </cell>
          <cell r="CI563">
            <v>0</v>
          </cell>
          <cell r="CJ563">
            <v>0</v>
          </cell>
          <cell r="CK563">
            <v>3.5615542000005007</v>
          </cell>
          <cell r="CL563">
            <v>0</v>
          </cell>
          <cell r="CM563">
            <v>0</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cell r="DA563">
            <v>0</v>
          </cell>
          <cell r="DB563">
            <v>0</v>
          </cell>
          <cell r="DC563">
            <v>0</v>
          </cell>
          <cell r="DD563">
            <v>0</v>
          </cell>
          <cell r="DE563">
            <v>0</v>
          </cell>
          <cell r="DF563">
            <v>0</v>
          </cell>
          <cell r="DG563">
            <v>0</v>
          </cell>
          <cell r="DH563">
            <v>0</v>
          </cell>
          <cell r="DI563">
            <v>0</v>
          </cell>
          <cell r="DJ563">
            <v>0</v>
          </cell>
          <cell r="DK563">
            <v>0</v>
          </cell>
          <cell r="DL563">
            <v>0</v>
          </cell>
          <cell r="DM563">
            <v>0</v>
          </cell>
          <cell r="DN563">
            <v>0</v>
          </cell>
          <cell r="DO563">
            <v>0</v>
          </cell>
          <cell r="DP563">
            <v>0</v>
          </cell>
          <cell r="DQ563">
            <v>0</v>
          </cell>
          <cell r="DR563">
            <v>0</v>
          </cell>
          <cell r="DS563">
            <v>0</v>
          </cell>
          <cell r="DT563">
            <v>0</v>
          </cell>
          <cell r="DU563">
            <v>0</v>
          </cell>
          <cell r="DV563">
            <v>0</v>
          </cell>
          <cell r="DW563">
            <v>0</v>
          </cell>
          <cell r="DX563">
            <v>0</v>
          </cell>
          <cell r="DY563">
            <v>0</v>
          </cell>
          <cell r="DZ563">
            <v>0</v>
          </cell>
          <cell r="EA563">
            <v>0</v>
          </cell>
          <cell r="EB563">
            <v>0</v>
          </cell>
          <cell r="EC563">
            <v>0</v>
          </cell>
          <cell r="ED563">
            <v>0</v>
          </cell>
        </row>
        <row r="564">
          <cell r="F564" t="str">
            <v>=</v>
          </cell>
          <cell r="G564" t="str">
            <v>=</v>
          </cell>
          <cell r="H564" t="str">
            <v>=</v>
          </cell>
          <cell r="I564" t="str">
            <v>=</v>
          </cell>
          <cell r="J564" t="str">
            <v>=</v>
          </cell>
          <cell r="K564" t="str">
            <v>=</v>
          </cell>
          <cell r="L564" t="str">
            <v>=</v>
          </cell>
          <cell r="M564" t="str">
            <v>=</v>
          </cell>
          <cell r="N564" t="str">
            <v>=</v>
          </cell>
          <cell r="O564" t="str">
            <v>=</v>
          </cell>
          <cell r="P564" t="str">
            <v>=</v>
          </cell>
          <cell r="Q564" t="str">
            <v>=</v>
          </cell>
          <cell r="R564" t="str">
            <v>=</v>
          </cell>
          <cell r="S564" t="str">
            <v>=</v>
          </cell>
          <cell r="T564" t="str">
            <v>=</v>
          </cell>
          <cell r="U564" t="str">
            <v>=</v>
          </cell>
          <cell r="V564" t="str">
            <v>=</v>
          </cell>
          <cell r="W564" t="str">
            <v>=</v>
          </cell>
          <cell r="X564" t="str">
            <v>=</v>
          </cell>
          <cell r="Y564" t="str">
            <v>=</v>
          </cell>
          <cell r="Z564" t="str">
            <v>=</v>
          </cell>
          <cell r="AA564" t="str">
            <v>=</v>
          </cell>
          <cell r="AB564" t="str">
            <v>=</v>
          </cell>
          <cell r="AC564" t="str">
            <v>=</v>
          </cell>
          <cell r="AD564" t="str">
            <v>=</v>
          </cell>
          <cell r="AE564" t="str">
            <v>=</v>
          </cell>
          <cell r="AF564" t="str">
            <v>=</v>
          </cell>
          <cell r="AG564" t="str">
            <v>=</v>
          </cell>
          <cell r="AH564" t="str">
            <v>=</v>
          </cell>
          <cell r="AI564" t="str">
            <v>=</v>
          </cell>
          <cell r="AJ564" t="str">
            <v>=</v>
          </cell>
          <cell r="AK564" t="str">
            <v>=</v>
          </cell>
          <cell r="AL564" t="str">
            <v>=</v>
          </cell>
          <cell r="AM564" t="str">
            <v>=</v>
          </cell>
          <cell r="AN564" t="str">
            <v>=</v>
          </cell>
          <cell r="AO564" t="str">
            <v>=</v>
          </cell>
          <cell r="AP564" t="str">
            <v>=</v>
          </cell>
          <cell r="AQ564" t="str">
            <v>=</v>
          </cell>
          <cell r="AR564" t="str">
            <v>=</v>
          </cell>
          <cell r="AS564" t="str">
            <v>=</v>
          </cell>
          <cell r="AT564" t="str">
            <v>=</v>
          </cell>
          <cell r="AU564" t="str">
            <v>=</v>
          </cell>
          <cell r="AV564" t="str">
            <v>=</v>
          </cell>
          <cell r="AW564" t="str">
            <v>=</v>
          </cell>
          <cell r="AX564" t="str">
            <v>=</v>
          </cell>
          <cell r="AY564" t="str">
            <v>=</v>
          </cell>
          <cell r="AZ564" t="str">
            <v>=</v>
          </cell>
          <cell r="BA564" t="str">
            <v>=</v>
          </cell>
          <cell r="BB564" t="str">
            <v>=</v>
          </cell>
          <cell r="BC564" t="str">
            <v>=</v>
          </cell>
          <cell r="BD564" t="str">
            <v>=</v>
          </cell>
          <cell r="BE564" t="str">
            <v>=</v>
          </cell>
          <cell r="BF564" t="str">
            <v>=</v>
          </cell>
          <cell r="BG564" t="str">
            <v>=</v>
          </cell>
          <cell r="BH564" t="str">
            <v>=</v>
          </cell>
          <cell r="BI564" t="str">
            <v>=</v>
          </cell>
          <cell r="BJ564" t="str">
            <v>=</v>
          </cell>
          <cell r="BK564" t="str">
            <v>=</v>
          </cell>
          <cell r="BL564" t="str">
            <v>=</v>
          </cell>
          <cell r="BM564" t="str">
            <v>=</v>
          </cell>
          <cell r="BN564" t="str">
            <v>=</v>
          </cell>
          <cell r="BO564" t="str">
            <v>=</v>
          </cell>
          <cell r="BP564" t="str">
            <v>=</v>
          </cell>
          <cell r="BQ564" t="str">
            <v>=</v>
          </cell>
          <cell r="BR564" t="str">
            <v>=</v>
          </cell>
          <cell r="BS564" t="str">
            <v>=</v>
          </cell>
          <cell r="BT564" t="str">
            <v>=</v>
          </cell>
          <cell r="BU564" t="str">
            <v>=</v>
          </cell>
          <cell r="BV564" t="str">
            <v>=</v>
          </cell>
          <cell r="BW564" t="str">
            <v>=</v>
          </cell>
          <cell r="BX564" t="str">
            <v>=</v>
          </cell>
          <cell r="BY564" t="str">
            <v>=</v>
          </cell>
          <cell r="BZ564" t="str">
            <v>=</v>
          </cell>
          <cell r="CA564" t="str">
            <v>=</v>
          </cell>
          <cell r="CB564" t="str">
            <v>=</v>
          </cell>
          <cell r="CC564" t="str">
            <v>=</v>
          </cell>
          <cell r="CD564" t="str">
            <v>=</v>
          </cell>
          <cell r="CE564" t="str">
            <v>=</v>
          </cell>
          <cell r="CF564" t="str">
            <v>=</v>
          </cell>
          <cell r="CG564" t="str">
            <v>=</v>
          </cell>
          <cell r="CH564" t="str">
            <v>=</v>
          </cell>
          <cell r="CI564" t="str">
            <v>=</v>
          </cell>
          <cell r="CJ564" t="str">
            <v>=</v>
          </cell>
          <cell r="CK564" t="str">
            <v>=</v>
          </cell>
          <cell r="CL564" t="str">
            <v>=</v>
          </cell>
          <cell r="CM564" t="str">
            <v>=</v>
          </cell>
          <cell r="CN564" t="str">
            <v>=</v>
          </cell>
          <cell r="CO564" t="str">
            <v>=</v>
          </cell>
          <cell r="CP564" t="str">
            <v>=</v>
          </cell>
          <cell r="CQ564" t="str">
            <v>=</v>
          </cell>
          <cell r="CR564" t="str">
            <v>=</v>
          </cell>
          <cell r="CS564" t="str">
            <v>=</v>
          </cell>
          <cell r="CT564" t="str">
            <v>=</v>
          </cell>
          <cell r="CU564" t="str">
            <v>=</v>
          </cell>
          <cell r="CV564" t="str">
            <v>=</v>
          </cell>
          <cell r="CW564" t="str">
            <v>=</v>
          </cell>
          <cell r="CX564" t="str">
            <v>=</v>
          </cell>
          <cell r="CY564" t="str">
            <v>=</v>
          </cell>
          <cell r="CZ564" t="str">
            <v>=</v>
          </cell>
          <cell r="DA564" t="str">
            <v>=</v>
          </cell>
          <cell r="DB564" t="str">
            <v>=</v>
          </cell>
          <cell r="DC564" t="str">
            <v>=</v>
          </cell>
          <cell r="DD564" t="str">
            <v>=</v>
          </cell>
          <cell r="DE564" t="str">
            <v>=</v>
          </cell>
          <cell r="DF564" t="str">
            <v>=</v>
          </cell>
          <cell r="DG564" t="str">
            <v>=</v>
          </cell>
          <cell r="DH564" t="str">
            <v>=</v>
          </cell>
          <cell r="DI564" t="str">
            <v>=</v>
          </cell>
          <cell r="DJ564" t="str">
            <v>=</v>
          </cell>
          <cell r="DK564" t="str">
            <v>=</v>
          </cell>
          <cell r="DL564" t="str">
            <v>=</v>
          </cell>
          <cell r="DM564" t="str">
            <v>=</v>
          </cell>
          <cell r="DN564" t="str">
            <v>=</v>
          </cell>
          <cell r="DO564" t="str">
            <v>=</v>
          </cell>
          <cell r="DP564" t="str">
            <v>=</v>
          </cell>
          <cell r="DQ564" t="str">
            <v>=</v>
          </cell>
          <cell r="DR564" t="str">
            <v>=</v>
          </cell>
          <cell r="DS564" t="str">
            <v>=</v>
          </cell>
          <cell r="DT564" t="str">
            <v>=</v>
          </cell>
          <cell r="DU564" t="str">
            <v>=</v>
          </cell>
          <cell r="DV564" t="str">
            <v>=</v>
          </cell>
          <cell r="DW564" t="str">
            <v>=</v>
          </cell>
          <cell r="DX564" t="str">
            <v>=</v>
          </cell>
          <cell r="DY564" t="str">
            <v>=</v>
          </cell>
          <cell r="DZ564" t="str">
            <v>=</v>
          </cell>
          <cell r="EA564" t="str">
            <v>=</v>
          </cell>
          <cell r="EB564" t="str">
            <v>=</v>
          </cell>
          <cell r="EC564" t="str">
            <v>=</v>
          </cell>
          <cell r="ED564" t="str">
            <v>=</v>
          </cell>
        </row>
        <row r="565">
          <cell r="A565" t="str">
            <v>Total Resources</v>
          </cell>
          <cell r="F565">
            <v>564.08665200136602</v>
          </cell>
          <cell r="G565">
            <v>311.44414200074971</v>
          </cell>
          <cell r="H565">
            <v>565.85823299922049</v>
          </cell>
          <cell r="I565">
            <v>416.38066839985549</v>
          </cell>
          <cell r="J565">
            <v>166.39456799998879</v>
          </cell>
          <cell r="K565">
            <v>131.78620499931276</v>
          </cell>
          <cell r="L565">
            <v>636.94223699904978</v>
          </cell>
          <cell r="M565">
            <v>139.33996900077909</v>
          </cell>
          <cell r="N565">
            <v>157.25381300039589</v>
          </cell>
          <cell r="O565">
            <v>483.55068700015545</v>
          </cell>
          <cell r="P565">
            <v>492.9500620001927</v>
          </cell>
          <cell r="Q565">
            <v>492.53327899985015</v>
          </cell>
          <cell r="R565">
            <v>140.76888000965118</v>
          </cell>
          <cell r="S565">
            <v>451.00153599958867</v>
          </cell>
          <cell r="T565">
            <v>123.73098799958825</v>
          </cell>
          <cell r="U565">
            <v>157.30614100024104</v>
          </cell>
          <cell r="V565">
            <v>445.76567999925464</v>
          </cell>
          <cell r="W565">
            <v>100.65915499906987</v>
          </cell>
          <cell r="X565">
            <v>140.99743599910289</v>
          </cell>
          <cell r="Y565">
            <v>-68.561174999922514</v>
          </cell>
          <cell r="Z565">
            <v>163.12175150029361</v>
          </cell>
          <cell r="AA565">
            <v>36.804971000179648</v>
          </cell>
          <cell r="AB565">
            <v>190.78460349887609</v>
          </cell>
          <cell r="AC565">
            <v>128.44253200013191</v>
          </cell>
          <cell r="AD565">
            <v>-1729.2847389997914</v>
          </cell>
          <cell r="AE565">
            <v>551.7467610090971</v>
          </cell>
          <cell r="AF565">
            <v>-109.90616700053215</v>
          </cell>
          <cell r="AG565">
            <v>104.63871899992228</v>
          </cell>
          <cell r="AH565">
            <v>180.42895300127566</v>
          </cell>
          <cell r="AI565">
            <v>207.01352699939162</v>
          </cell>
          <cell r="AJ565">
            <v>103.98426999896765</v>
          </cell>
          <cell r="AK565">
            <v>161.04232999868691</v>
          </cell>
          <cell r="AL565">
            <v>-6.9970889994874597</v>
          </cell>
          <cell r="AM565">
            <v>195.93151499982923</v>
          </cell>
          <cell r="AN565">
            <v>77.459217999130487</v>
          </cell>
          <cell r="AO565">
            <v>216.64009799901396</v>
          </cell>
          <cell r="AP565">
            <v>81.248455999419093</v>
          </cell>
          <cell r="AQ565">
            <v>-659.73706899955869</v>
          </cell>
          <cell r="AR565">
            <v>-34230.02267241478</v>
          </cell>
          <cell r="AS565">
            <v>-6612.8456259993836</v>
          </cell>
          <cell r="AT565">
            <v>-5092.3877329993993</v>
          </cell>
          <cell r="AU565">
            <v>-3743.8490430004895</v>
          </cell>
          <cell r="AV565">
            <v>-1390.9449855005369</v>
          </cell>
          <cell r="AW565">
            <v>-586.07660800032318</v>
          </cell>
          <cell r="AX565">
            <v>-702.58916400093585</v>
          </cell>
          <cell r="AY565">
            <v>-207.72813219949603</v>
          </cell>
          <cell r="AZ565">
            <v>-288.72665200009942</v>
          </cell>
          <cell r="BA565">
            <v>-896.94198219943792</v>
          </cell>
          <cell r="BB565">
            <v>-2476.479724499397</v>
          </cell>
          <cell r="BC565">
            <v>-4781.943922999315</v>
          </cell>
          <cell r="BD565">
            <v>-7449.5090989992023</v>
          </cell>
          <cell r="BE565">
            <v>-31353.601503394544</v>
          </cell>
          <cell r="BF565">
            <v>-6412.4830759996548</v>
          </cell>
          <cell r="BG565">
            <v>-4348.5553839989007</v>
          </cell>
          <cell r="BH565">
            <v>-3423.6241430006921</v>
          </cell>
          <cell r="BI565">
            <v>-1205.0066980002448</v>
          </cell>
          <cell r="BJ565">
            <v>-490.0141390003264</v>
          </cell>
          <cell r="BK565">
            <v>-637.51013699918985</v>
          </cell>
          <cell r="BL565">
            <v>-121.95095720048994</v>
          </cell>
          <cell r="BM565">
            <v>-233.90054250042886</v>
          </cell>
          <cell r="BN565">
            <v>-707.98716669995338</v>
          </cell>
          <cell r="BO565">
            <v>-2381.32281300053</v>
          </cell>
          <cell r="BP565">
            <v>-4902.3961799992248</v>
          </cell>
          <cell r="BQ565">
            <v>-6488.8502669986337</v>
          </cell>
          <cell r="BR565">
            <v>-31606.633085384965</v>
          </cell>
          <cell r="BS565">
            <v>-6292.1587110003456</v>
          </cell>
          <cell r="BT565">
            <v>-4595.2140499996021</v>
          </cell>
          <cell r="BU565">
            <v>-3544.8729114998132</v>
          </cell>
          <cell r="BV565">
            <v>-1458.9748470000923</v>
          </cell>
          <cell r="BW565">
            <v>-225.97183299995959</v>
          </cell>
          <cell r="BX565">
            <v>-498.84161849971861</v>
          </cell>
          <cell r="BY565">
            <v>-195.56793070025742</v>
          </cell>
          <cell r="BZ565">
            <v>-182.87576999980956</v>
          </cell>
          <cell r="CA565">
            <v>-570.17960369959474</v>
          </cell>
          <cell r="CB565">
            <v>-2400.7789149992168</v>
          </cell>
          <cell r="CC565">
            <v>-4294.6808599987999</v>
          </cell>
          <cell r="CD565">
            <v>-7346.5160349998623</v>
          </cell>
          <cell r="CE565">
            <v>-31703.363945700228</v>
          </cell>
          <cell r="CF565">
            <v>-6853.8727069990709</v>
          </cell>
          <cell r="CG565">
            <v>-4887.2834959998727</v>
          </cell>
          <cell r="CH565">
            <v>-3436.6447640005499</v>
          </cell>
          <cell r="CI565">
            <v>-1091.3997769998387</v>
          </cell>
          <cell r="CJ565">
            <v>-402.3807180011645</v>
          </cell>
          <cell r="CK565">
            <v>-751.0612188000232</v>
          </cell>
          <cell r="CL565">
            <v>127.78755129966885</v>
          </cell>
          <cell r="CM565">
            <v>11.502541999332607</v>
          </cell>
          <cell r="CN565">
            <v>-598.53707719966769</v>
          </cell>
          <cell r="CO565">
            <v>-2639.3126290012151</v>
          </cell>
          <cell r="CP565">
            <v>-3521.1024229992181</v>
          </cell>
          <cell r="CQ565">
            <v>-7661.0592289986089</v>
          </cell>
          <cell r="CR565">
            <v>-32090.206017896533</v>
          </cell>
          <cell r="CS565">
            <v>-6726.880433999002</v>
          </cell>
          <cell r="CT565">
            <v>-4211.8002049997449</v>
          </cell>
          <cell r="CU565">
            <v>-3328.5474699996412</v>
          </cell>
          <cell r="CV565">
            <v>-1152.5767060006037</v>
          </cell>
          <cell r="CW565">
            <v>-480.82063400000334</v>
          </cell>
          <cell r="CX565">
            <v>-1757.1649189991876</v>
          </cell>
          <cell r="CY565">
            <v>81.089965799823403</v>
          </cell>
          <cell r="CZ565">
            <v>166.77719049993902</v>
          </cell>
          <cell r="DA565">
            <v>-616.38208119943738</v>
          </cell>
          <cell r="DB565">
            <v>-2361.4697219990194</v>
          </cell>
          <cell r="DC565">
            <v>-4289.5962069993839</v>
          </cell>
          <cell r="DD565">
            <v>-7412.834796000272</v>
          </cell>
          <cell r="DE565">
            <v>-30488.75715688616</v>
          </cell>
          <cell r="DF565">
            <v>-6806.1837289994583</v>
          </cell>
          <cell r="DG565">
            <v>-4999.7327389996499</v>
          </cell>
          <cell r="DH565">
            <v>-1555.3505969997495</v>
          </cell>
          <cell r="DI565">
            <v>-1089.6142669999972</v>
          </cell>
          <cell r="DJ565">
            <v>-462.97875000070781</v>
          </cell>
          <cell r="DK565">
            <v>-416.55620299931616</v>
          </cell>
          <cell r="DL565">
            <v>199.42042780015618</v>
          </cell>
          <cell r="DM565">
            <v>11.874505001120269</v>
          </cell>
          <cell r="DN565">
            <v>-544.50113969948143</v>
          </cell>
          <cell r="DO565">
            <v>-2344.3525290004909</v>
          </cell>
          <cell r="DP565">
            <v>-4895.0495330002159</v>
          </cell>
          <cell r="DQ565">
            <v>-7585.732603000477</v>
          </cell>
          <cell r="DR565">
            <v>-32334.956847392023</v>
          </cell>
          <cell r="DS565">
            <v>-6919.2472849981859</v>
          </cell>
          <cell r="DT565">
            <v>-4380.2528419997543</v>
          </cell>
          <cell r="DU565">
            <v>-3486.0960239991546</v>
          </cell>
          <cell r="DV565">
            <v>-1555.637903499417</v>
          </cell>
          <cell r="DW565">
            <v>-580.67367650009692</v>
          </cell>
          <cell r="DX565">
            <v>-527.9828819995746</v>
          </cell>
          <cell r="DY565">
            <v>7.9893907997757196</v>
          </cell>
          <cell r="DZ565">
            <v>45.481475999578834</v>
          </cell>
          <cell r="EA565">
            <v>-673.83388919942081</v>
          </cell>
          <cell r="EB565">
            <v>-2353.8442889982834</v>
          </cell>
          <cell r="EC565">
            <v>-4248.2707319995388</v>
          </cell>
          <cell r="ED565">
            <v>-7662.5881909988821</v>
          </cell>
        </row>
        <row r="566">
          <cell r="F566" t="str">
            <v>=</v>
          </cell>
          <cell r="G566" t="str">
            <v>=</v>
          </cell>
          <cell r="H566" t="str">
            <v>=</v>
          </cell>
          <cell r="I566" t="str">
            <v>=</v>
          </cell>
          <cell r="J566" t="str">
            <v>=</v>
          </cell>
          <cell r="K566" t="str">
            <v>=</v>
          </cell>
          <cell r="L566" t="str">
            <v>=</v>
          </cell>
          <cell r="M566" t="str">
            <v>=</v>
          </cell>
          <cell r="N566" t="str">
            <v>=</v>
          </cell>
          <cell r="O566" t="str">
            <v>=</v>
          </cell>
          <cell r="P566" t="str">
            <v>=</v>
          </cell>
          <cell r="Q566" t="str">
            <v>=</v>
          </cell>
          <cell r="R566" t="str">
            <v>=</v>
          </cell>
          <cell r="S566" t="str">
            <v>=</v>
          </cell>
          <cell r="T566" t="str">
            <v>=</v>
          </cell>
          <cell r="U566" t="str">
            <v>=</v>
          </cell>
          <cell r="V566" t="str">
            <v>=</v>
          </cell>
          <cell r="W566" t="str">
            <v>=</v>
          </cell>
          <cell r="X566" t="str">
            <v>=</v>
          </cell>
          <cell r="Y566" t="str">
            <v>=</v>
          </cell>
          <cell r="Z566" t="str">
            <v>=</v>
          </cell>
          <cell r="AA566" t="str">
            <v>=</v>
          </cell>
          <cell r="AB566" t="str">
            <v>=</v>
          </cell>
          <cell r="AC566" t="str">
            <v>=</v>
          </cell>
          <cell r="AD566" t="str">
            <v>=</v>
          </cell>
          <cell r="AE566" t="str">
            <v>=</v>
          </cell>
          <cell r="AF566" t="str">
            <v>=</v>
          </cell>
          <cell r="AG566" t="str">
            <v>=</v>
          </cell>
          <cell r="AH566" t="str">
            <v>=</v>
          </cell>
          <cell r="AI566" t="str">
            <v>=</v>
          </cell>
          <cell r="AJ566" t="str">
            <v>=</v>
          </cell>
          <cell r="AK566" t="str">
            <v>=</v>
          </cell>
          <cell r="AL566" t="str">
            <v>=</v>
          </cell>
          <cell r="AM566" t="str">
            <v>=</v>
          </cell>
          <cell r="AN566" t="str">
            <v>=</v>
          </cell>
          <cell r="AO566" t="str">
            <v>=</v>
          </cell>
          <cell r="AP566" t="str">
            <v>=</v>
          </cell>
          <cell r="AQ566" t="str">
            <v>=</v>
          </cell>
          <cell r="AR566" t="str">
            <v>=</v>
          </cell>
          <cell r="AS566" t="str">
            <v>=</v>
          </cell>
          <cell r="AT566" t="str">
            <v>=</v>
          </cell>
          <cell r="AU566" t="str">
            <v>=</v>
          </cell>
          <cell r="AV566" t="str">
            <v>=</v>
          </cell>
          <cell r="AW566" t="str">
            <v>=</v>
          </cell>
          <cell r="AX566" t="str">
            <v>=</v>
          </cell>
          <cell r="AY566" t="str">
            <v>=</v>
          </cell>
          <cell r="AZ566" t="str">
            <v>=</v>
          </cell>
          <cell r="BA566" t="str">
            <v>=</v>
          </cell>
          <cell r="BB566" t="str">
            <v>=</v>
          </cell>
          <cell r="BC566" t="str">
            <v>=</v>
          </cell>
          <cell r="BD566" t="str">
            <v>=</v>
          </cell>
          <cell r="BE566" t="str">
            <v>=</v>
          </cell>
          <cell r="BF566" t="str">
            <v>=</v>
          </cell>
          <cell r="BG566" t="str">
            <v>=</v>
          </cell>
          <cell r="BH566" t="str">
            <v>=</v>
          </cell>
          <cell r="BI566" t="str">
            <v>=</v>
          </cell>
          <cell r="BJ566" t="str">
            <v>=</v>
          </cell>
          <cell r="BK566" t="str">
            <v>=</v>
          </cell>
          <cell r="BL566" t="str">
            <v>=</v>
          </cell>
          <cell r="BM566" t="str">
            <v>=</v>
          </cell>
          <cell r="BN566" t="str">
            <v>=</v>
          </cell>
          <cell r="BO566" t="str">
            <v>=</v>
          </cell>
          <cell r="BP566" t="str">
            <v>=</v>
          </cell>
          <cell r="BQ566" t="str">
            <v>=</v>
          </cell>
          <cell r="BR566" t="str">
            <v>=</v>
          </cell>
          <cell r="BS566" t="str">
            <v>=</v>
          </cell>
          <cell r="BT566" t="str">
            <v>=</v>
          </cell>
          <cell r="BU566" t="str">
            <v>=</v>
          </cell>
          <cell r="BV566" t="str">
            <v>=</v>
          </cell>
          <cell r="BW566" t="str">
            <v>=</v>
          </cell>
          <cell r="BX566" t="str">
            <v>=</v>
          </cell>
          <cell r="BY566" t="str">
            <v>=</v>
          </cell>
          <cell r="BZ566" t="str">
            <v>=</v>
          </cell>
          <cell r="CA566" t="str">
            <v>=</v>
          </cell>
          <cell r="CB566" t="str">
            <v>=</v>
          </cell>
          <cell r="CC566" t="str">
            <v>=</v>
          </cell>
          <cell r="CD566" t="str">
            <v>=</v>
          </cell>
          <cell r="CE566" t="str">
            <v>=</v>
          </cell>
          <cell r="CF566" t="str">
            <v>=</v>
          </cell>
          <cell r="CG566" t="str">
            <v>=</v>
          </cell>
          <cell r="CH566" t="str">
            <v>=</v>
          </cell>
          <cell r="CI566" t="str">
            <v>=</v>
          </cell>
          <cell r="CJ566" t="str">
            <v>=</v>
          </cell>
          <cell r="CK566" t="str">
            <v>=</v>
          </cell>
          <cell r="CL566" t="str">
            <v>=</v>
          </cell>
          <cell r="CM566" t="str">
            <v>=</v>
          </cell>
          <cell r="CN566" t="str">
            <v>=</v>
          </cell>
          <cell r="CO566" t="str">
            <v>=</v>
          </cell>
          <cell r="CP566" t="str">
            <v>=</v>
          </cell>
          <cell r="CQ566" t="str">
            <v>=</v>
          </cell>
          <cell r="CR566" t="str">
            <v>=</v>
          </cell>
          <cell r="CS566" t="str">
            <v>=</v>
          </cell>
          <cell r="CT566" t="str">
            <v>=</v>
          </cell>
          <cell r="CU566" t="str">
            <v>=</v>
          </cell>
          <cell r="CV566" t="str">
            <v>=</v>
          </cell>
          <cell r="CW566" t="str">
            <v>=</v>
          </cell>
          <cell r="CX566" t="str">
            <v>=</v>
          </cell>
          <cell r="CY566" t="str">
            <v>=</v>
          </cell>
          <cell r="CZ566" t="str">
            <v>=</v>
          </cell>
          <cell r="DA566" t="str">
            <v>=</v>
          </cell>
          <cell r="DB566" t="str">
            <v>=</v>
          </cell>
          <cell r="DC566" t="str">
            <v>=</v>
          </cell>
          <cell r="DD566" t="str">
            <v>=</v>
          </cell>
          <cell r="DE566" t="str">
            <v>=</v>
          </cell>
          <cell r="DF566" t="str">
            <v>=</v>
          </cell>
          <cell r="DG566" t="str">
            <v>=</v>
          </cell>
          <cell r="DH566" t="str">
            <v>=</v>
          </cell>
          <cell r="DI566" t="str">
            <v>=</v>
          </cell>
          <cell r="DJ566" t="str">
            <v>=</v>
          </cell>
          <cell r="DK566" t="str">
            <v>=</v>
          </cell>
          <cell r="DL566" t="str">
            <v>=</v>
          </cell>
          <cell r="DM566" t="str">
            <v>=</v>
          </cell>
          <cell r="DN566" t="str">
            <v>=</v>
          </cell>
          <cell r="DO566" t="str">
            <v>=</v>
          </cell>
          <cell r="DP566" t="str">
            <v>=</v>
          </cell>
          <cell r="DQ566" t="str">
            <v>=</v>
          </cell>
          <cell r="DR566" t="str">
            <v>=</v>
          </cell>
          <cell r="DS566" t="str">
            <v>=</v>
          </cell>
          <cell r="DT566" t="str">
            <v>=</v>
          </cell>
          <cell r="DU566" t="str">
            <v>=</v>
          </cell>
          <cell r="DV566" t="str">
            <v>=</v>
          </cell>
          <cell r="DW566" t="str">
            <v>=</v>
          </cell>
          <cell r="DX566" t="str">
            <v>=</v>
          </cell>
          <cell r="DY566" t="str">
            <v>=</v>
          </cell>
          <cell r="DZ566" t="str">
            <v>=</v>
          </cell>
          <cell r="EA566" t="str">
            <v>=</v>
          </cell>
          <cell r="EB566" t="str">
            <v>=</v>
          </cell>
          <cell r="EC566" t="str">
            <v>=</v>
          </cell>
          <cell r="ED566" t="str">
            <v>=</v>
          </cell>
        </row>
        <row r="567">
          <cell r="F567" t="str">
            <v/>
          </cell>
          <cell r="G567" t="str">
            <v/>
          </cell>
          <cell r="H567" t="str">
            <v/>
          </cell>
          <cell r="I567" t="str">
            <v/>
          </cell>
          <cell r="J567" t="str">
            <v/>
          </cell>
          <cell r="K567" t="str">
            <v/>
          </cell>
          <cell r="L567" t="str">
            <v/>
          </cell>
          <cell r="M567" t="str">
            <v/>
          </cell>
          <cell r="N567" t="str">
            <v/>
          </cell>
          <cell r="O567" t="str">
            <v/>
          </cell>
          <cell r="P567" t="str">
            <v/>
          </cell>
          <cell r="Q567" t="str">
            <v/>
          </cell>
          <cell r="R567" t="str">
            <v/>
          </cell>
          <cell r="S567" t="str">
            <v/>
          </cell>
          <cell r="T567" t="str">
            <v/>
          </cell>
          <cell r="U567" t="str">
            <v/>
          </cell>
          <cell r="V567" t="str">
            <v/>
          </cell>
          <cell r="W567" t="str">
            <v/>
          </cell>
          <cell r="X567" t="str">
            <v/>
          </cell>
          <cell r="Y567" t="str">
            <v/>
          </cell>
          <cell r="Z567" t="str">
            <v/>
          </cell>
          <cell r="AA567" t="str">
            <v/>
          </cell>
          <cell r="AB567" t="str">
            <v/>
          </cell>
          <cell r="AC567" t="str">
            <v/>
          </cell>
          <cell r="AD567" t="str">
            <v/>
          </cell>
          <cell r="AE567" t="str">
            <v/>
          </cell>
          <cell r="AF567" t="str">
            <v/>
          </cell>
          <cell r="AG567" t="str">
            <v/>
          </cell>
          <cell r="AH567" t="str">
            <v/>
          </cell>
          <cell r="AI567" t="str">
            <v/>
          </cell>
          <cell r="AJ567" t="str">
            <v/>
          </cell>
          <cell r="AK567" t="str">
            <v/>
          </cell>
          <cell r="AL567" t="str">
            <v/>
          </cell>
          <cell r="AM567" t="str">
            <v/>
          </cell>
          <cell r="AN567" t="str">
            <v/>
          </cell>
          <cell r="AO567" t="str">
            <v/>
          </cell>
          <cell r="AP567" t="str">
            <v/>
          </cell>
          <cell r="AQ567" t="str">
            <v/>
          </cell>
          <cell r="AR567" t="str">
            <v/>
          </cell>
          <cell r="AS567" t="str">
            <v/>
          </cell>
          <cell r="AT567" t="str">
            <v/>
          </cell>
          <cell r="AU567" t="str">
            <v/>
          </cell>
          <cell r="AV567" t="str">
            <v/>
          </cell>
          <cell r="AW567" t="str">
            <v/>
          </cell>
          <cell r="AX567" t="str">
            <v/>
          </cell>
          <cell r="AY567" t="str">
            <v/>
          </cell>
          <cell r="AZ567" t="str">
            <v/>
          </cell>
          <cell r="BA567" t="str">
            <v/>
          </cell>
          <cell r="BB567" t="str">
            <v/>
          </cell>
          <cell r="BC567" t="str">
            <v/>
          </cell>
          <cell r="BD567" t="str">
            <v/>
          </cell>
          <cell r="BE567" t="str">
            <v/>
          </cell>
          <cell r="BF567" t="str">
            <v/>
          </cell>
          <cell r="BG567" t="str">
            <v/>
          </cell>
          <cell r="BH567" t="str">
            <v/>
          </cell>
          <cell r="BI567" t="str">
            <v/>
          </cell>
          <cell r="BJ567" t="str">
            <v/>
          </cell>
          <cell r="BK567" t="str">
            <v/>
          </cell>
          <cell r="BL567" t="str">
            <v/>
          </cell>
          <cell r="BM567" t="str">
            <v/>
          </cell>
          <cell r="BN567" t="str">
            <v/>
          </cell>
          <cell r="BO567" t="str">
            <v/>
          </cell>
          <cell r="BP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row>
        <row r="568">
          <cell r="F568" t="str">
            <v/>
          </cell>
          <cell r="G568" t="str">
            <v/>
          </cell>
          <cell r="H568" t="str">
            <v/>
          </cell>
          <cell r="I568" t="str">
            <v/>
          </cell>
          <cell r="J568" t="str">
            <v/>
          </cell>
          <cell r="K568" t="str">
            <v/>
          </cell>
          <cell r="L568" t="str">
            <v/>
          </cell>
          <cell r="M568" t="str">
            <v/>
          </cell>
          <cell r="N568" t="str">
            <v/>
          </cell>
          <cell r="O568" t="str">
            <v/>
          </cell>
          <cell r="P568" t="str">
            <v/>
          </cell>
          <cell r="Q568" t="str">
            <v/>
          </cell>
          <cell r="R568" t="str">
            <v/>
          </cell>
          <cell r="S568" t="str">
            <v/>
          </cell>
          <cell r="T568" t="str">
            <v/>
          </cell>
          <cell r="U568" t="str">
            <v/>
          </cell>
          <cell r="V568" t="str">
            <v/>
          </cell>
          <cell r="W568" t="str">
            <v/>
          </cell>
          <cell r="X568" t="str">
            <v/>
          </cell>
          <cell r="Y568" t="str">
            <v/>
          </cell>
          <cell r="Z568" t="str">
            <v/>
          </cell>
          <cell r="AA568" t="str">
            <v/>
          </cell>
          <cell r="AB568" t="str">
            <v/>
          </cell>
          <cell r="AC568" t="str">
            <v/>
          </cell>
          <cell r="AD568" t="str">
            <v/>
          </cell>
          <cell r="AE568" t="str">
            <v/>
          </cell>
          <cell r="AF568" t="str">
            <v/>
          </cell>
          <cell r="AG568" t="str">
            <v/>
          </cell>
          <cell r="AH568" t="str">
            <v/>
          </cell>
          <cell r="AI568" t="str">
            <v/>
          </cell>
          <cell r="AJ568" t="str">
            <v/>
          </cell>
          <cell r="AK568" t="str">
            <v/>
          </cell>
          <cell r="AL568" t="str">
            <v/>
          </cell>
          <cell r="AM568" t="str">
            <v/>
          </cell>
          <cell r="AN568" t="str">
            <v/>
          </cell>
          <cell r="AO568" t="str">
            <v/>
          </cell>
          <cell r="AP568" t="str">
            <v/>
          </cell>
          <cell r="AQ568" t="str">
            <v/>
          </cell>
          <cell r="AR568" t="str">
            <v/>
          </cell>
          <cell r="AS568" t="str">
            <v/>
          </cell>
          <cell r="AT568" t="str">
            <v/>
          </cell>
          <cell r="AU568" t="str">
            <v/>
          </cell>
          <cell r="AV568" t="str">
            <v/>
          </cell>
          <cell r="AW568" t="str">
            <v/>
          </cell>
          <cell r="AX568" t="str">
            <v/>
          </cell>
          <cell r="AY568" t="str">
            <v/>
          </cell>
          <cell r="AZ568" t="str">
            <v/>
          </cell>
          <cell r="BA568" t="str">
            <v/>
          </cell>
          <cell r="BB568" t="str">
            <v/>
          </cell>
          <cell r="BC568" t="str">
            <v/>
          </cell>
          <cell r="BD568" t="str">
            <v/>
          </cell>
          <cell r="BE568" t="str">
            <v/>
          </cell>
          <cell r="BF568" t="str">
            <v/>
          </cell>
          <cell r="BG568" t="str">
            <v/>
          </cell>
          <cell r="BH568" t="str">
            <v/>
          </cell>
          <cell r="BI568" t="str">
            <v/>
          </cell>
          <cell r="BJ568" t="str">
            <v/>
          </cell>
          <cell r="BK568" t="str">
            <v/>
          </cell>
          <cell r="BL568" t="str">
            <v/>
          </cell>
          <cell r="BM568" t="str">
            <v/>
          </cell>
          <cell r="BN568" t="str">
            <v/>
          </cell>
          <cell r="BO568" t="str">
            <v/>
          </cell>
          <cell r="BP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row>
        <row r="569">
          <cell r="J569" t="str">
            <v>"The Rack"</v>
          </cell>
          <cell r="W569" t="str">
            <v>"The Rack"</v>
          </cell>
          <cell r="AJ569" t="str">
            <v>"The Rack"</v>
          </cell>
          <cell r="AW569" t="str">
            <v>"The Rack"</v>
          </cell>
          <cell r="BJ569" t="str">
            <v>"The Rack"</v>
          </cell>
          <cell r="BW569" t="str">
            <v>"The Rack"</v>
          </cell>
          <cell r="CJ569" t="str">
            <v>"The Rack"</v>
          </cell>
          <cell r="CW569" t="str">
            <v>"The Rack"</v>
          </cell>
          <cell r="DJ569" t="str">
            <v>"The Rack"</v>
          </cell>
          <cell r="DW569" t="str">
            <v>"The Rack"</v>
          </cell>
        </row>
        <row r="571">
          <cell r="A571" t="str">
            <v>Fuel Burned  (MMBtu)</v>
          </cell>
        </row>
        <row r="572">
          <cell r="F572">
            <v>-560</v>
          </cell>
          <cell r="G572">
            <v>-175</v>
          </cell>
          <cell r="H572">
            <v>-321.5999999998603</v>
          </cell>
          <cell r="I572">
            <v>0</v>
          </cell>
          <cell r="J572">
            <v>-12.199999999953434</v>
          </cell>
          <cell r="K572">
            <v>-166.79999999981374</v>
          </cell>
          <cell r="L572">
            <v>-193.80000000004657</v>
          </cell>
          <cell r="M572">
            <v>-485.5</v>
          </cell>
          <cell r="N572">
            <v>-255</v>
          </cell>
          <cell r="O572">
            <v>-820.5</v>
          </cell>
          <cell r="P572">
            <v>-655.20000000018626</v>
          </cell>
          <cell r="Q572">
            <v>-821.39999999990687</v>
          </cell>
          <cell r="R572">
            <v>-4504.6000000014901</v>
          </cell>
          <cell r="S572">
            <v>-164.9000000001397</v>
          </cell>
          <cell r="T572">
            <v>-688.5</v>
          </cell>
          <cell r="U572">
            <v>-1079.1000000000931</v>
          </cell>
          <cell r="V572">
            <v>0</v>
          </cell>
          <cell r="W572">
            <v>0</v>
          </cell>
          <cell r="X572">
            <v>-189.5</v>
          </cell>
          <cell r="Y572">
            <v>-1.2000000001862645</v>
          </cell>
          <cell r="Z572">
            <v>-758.70000000018626</v>
          </cell>
          <cell r="AA572">
            <v>-119.70000000018626</v>
          </cell>
          <cell r="AB572">
            <v>-362.60000000009313</v>
          </cell>
          <cell r="AC572">
            <v>-404</v>
          </cell>
          <cell r="AD572">
            <v>-736.39999999990687</v>
          </cell>
          <cell r="AE572">
            <v>-5117.5400000028312</v>
          </cell>
          <cell r="AF572">
            <v>-2209.0999999998603</v>
          </cell>
          <cell r="AG572">
            <v>-366.69999999995343</v>
          </cell>
          <cell r="AH572">
            <v>-902.39999999990687</v>
          </cell>
          <cell r="AI572">
            <v>-179.19999999995343</v>
          </cell>
          <cell r="AJ572">
            <v>-80.200000000186265</v>
          </cell>
          <cell r="AK572">
            <v>-248</v>
          </cell>
          <cell r="AL572">
            <v>-145</v>
          </cell>
          <cell r="AM572">
            <v>-228.89999999990687</v>
          </cell>
          <cell r="AN572">
            <v>-78.939999999944121</v>
          </cell>
          <cell r="AO572">
            <v>-264.79999999981374</v>
          </cell>
          <cell r="AP572">
            <v>-94.199999999953434</v>
          </cell>
          <cell r="AQ572">
            <v>-320.10000000009313</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cell r="DA572">
            <v>0</v>
          </cell>
          <cell r="DB572">
            <v>0</v>
          </cell>
          <cell r="DC572">
            <v>0</v>
          </cell>
          <cell r="DD572">
            <v>0</v>
          </cell>
          <cell r="DE572">
            <v>0</v>
          </cell>
          <cell r="DF572">
            <v>0</v>
          </cell>
          <cell r="DG572">
            <v>0</v>
          </cell>
          <cell r="DH572">
            <v>0</v>
          </cell>
          <cell r="DI572">
            <v>0</v>
          </cell>
          <cell r="DJ572">
            <v>0</v>
          </cell>
          <cell r="DK572">
            <v>0</v>
          </cell>
          <cell r="DL572">
            <v>0</v>
          </cell>
          <cell r="DM572">
            <v>0</v>
          </cell>
          <cell r="DN572">
            <v>0</v>
          </cell>
          <cell r="DO572">
            <v>0</v>
          </cell>
          <cell r="DP572">
            <v>0</v>
          </cell>
          <cell r="DQ572">
            <v>0</v>
          </cell>
          <cell r="DR572">
            <v>0</v>
          </cell>
          <cell r="DS572">
            <v>0</v>
          </cell>
          <cell r="DT572">
            <v>0</v>
          </cell>
          <cell r="DU572">
            <v>0</v>
          </cell>
          <cell r="DV572">
            <v>0</v>
          </cell>
          <cell r="DW572">
            <v>0</v>
          </cell>
          <cell r="DX572">
            <v>0</v>
          </cell>
          <cell r="DY572">
            <v>0</v>
          </cell>
          <cell r="DZ572">
            <v>0</v>
          </cell>
          <cell r="EA572">
            <v>0</v>
          </cell>
          <cell r="EB572">
            <v>0</v>
          </cell>
          <cell r="EC572">
            <v>0</v>
          </cell>
          <cell r="ED572">
            <v>0</v>
          </cell>
        </row>
        <row r="573">
          <cell r="F573">
            <v>0</v>
          </cell>
          <cell r="G573">
            <v>0</v>
          </cell>
          <cell r="H573">
            <v>0</v>
          </cell>
          <cell r="I573">
            <v>0</v>
          </cell>
          <cell r="J573">
            <v>0</v>
          </cell>
          <cell r="K573">
            <v>0</v>
          </cell>
          <cell r="L573">
            <v>0</v>
          </cell>
          <cell r="M573">
            <v>0</v>
          </cell>
          <cell r="N573">
            <v>0</v>
          </cell>
          <cell r="O573">
            <v>0</v>
          </cell>
          <cell r="P573">
            <v>0</v>
          </cell>
          <cell r="Q573">
            <v>0</v>
          </cell>
          <cell r="R573">
            <v>-80.449999999254942</v>
          </cell>
          <cell r="S573">
            <v>0</v>
          </cell>
          <cell r="T573">
            <v>0</v>
          </cell>
          <cell r="U573">
            <v>0</v>
          </cell>
          <cell r="V573">
            <v>0</v>
          </cell>
          <cell r="W573">
            <v>-80.449999999953434</v>
          </cell>
          <cell r="X573">
            <v>0</v>
          </cell>
          <cell r="Y573">
            <v>0</v>
          </cell>
          <cell r="Z573">
            <v>0</v>
          </cell>
          <cell r="AA573">
            <v>0</v>
          </cell>
          <cell r="AB573">
            <v>0</v>
          </cell>
          <cell r="AC573">
            <v>0</v>
          </cell>
          <cell r="AD573">
            <v>0</v>
          </cell>
          <cell r="AE573">
            <v>-74.480000000447035</v>
          </cell>
          <cell r="AF573">
            <v>0</v>
          </cell>
          <cell r="AG573">
            <v>0</v>
          </cell>
          <cell r="AH573">
            <v>0</v>
          </cell>
          <cell r="AI573">
            <v>-72.730000000039581</v>
          </cell>
          <cell r="AJ573">
            <v>-1.75</v>
          </cell>
          <cell r="AK573">
            <v>0</v>
          </cell>
          <cell r="AL573">
            <v>0</v>
          </cell>
          <cell r="AM573">
            <v>0</v>
          </cell>
          <cell r="AN573">
            <v>0</v>
          </cell>
          <cell r="AO573">
            <v>0</v>
          </cell>
          <cell r="AP573">
            <v>0</v>
          </cell>
          <cell r="AQ573">
            <v>0</v>
          </cell>
          <cell r="AR573">
            <v>3226.4100000020117</v>
          </cell>
          <cell r="AS573">
            <v>0</v>
          </cell>
          <cell r="AT573">
            <v>0</v>
          </cell>
          <cell r="AU573">
            <v>133.87999999988824</v>
          </cell>
          <cell r="AV573">
            <v>2709.2800000000279</v>
          </cell>
          <cell r="AW573">
            <v>-95.900000000023283</v>
          </cell>
          <cell r="AX573">
            <v>479.15000000002328</v>
          </cell>
          <cell r="AY573">
            <v>0</v>
          </cell>
          <cell r="AZ573">
            <v>0</v>
          </cell>
          <cell r="BA573">
            <v>0</v>
          </cell>
          <cell r="BB573">
            <v>0</v>
          </cell>
          <cell r="BC573">
            <v>0</v>
          </cell>
          <cell r="BD573">
            <v>0</v>
          </cell>
          <cell r="BE573">
            <v>2452.6699999999255</v>
          </cell>
          <cell r="BF573">
            <v>0</v>
          </cell>
          <cell r="BG573">
            <v>0</v>
          </cell>
          <cell r="BH573">
            <v>-64.300000000046566</v>
          </cell>
          <cell r="BI573">
            <v>1890.8800000000047</v>
          </cell>
          <cell r="BJ573">
            <v>365.96999999997206</v>
          </cell>
          <cell r="BK573">
            <v>260.11999999999534</v>
          </cell>
          <cell r="BL573">
            <v>0</v>
          </cell>
          <cell r="BM573">
            <v>0</v>
          </cell>
          <cell r="BN573">
            <v>0</v>
          </cell>
          <cell r="BO573">
            <v>0</v>
          </cell>
          <cell r="BP573">
            <v>0</v>
          </cell>
          <cell r="BQ573">
            <v>0</v>
          </cell>
          <cell r="BR573">
            <v>2218.660000000149</v>
          </cell>
          <cell r="BS573">
            <v>0</v>
          </cell>
          <cell r="BT573">
            <v>0</v>
          </cell>
          <cell r="BU573">
            <v>219.5</v>
          </cell>
          <cell r="BV573">
            <v>1925.5800000000163</v>
          </cell>
          <cell r="BW573">
            <v>73.580000000074506</v>
          </cell>
          <cell r="BX573">
            <v>0</v>
          </cell>
          <cell r="BY573">
            <v>0</v>
          </cell>
          <cell r="BZ573">
            <v>0</v>
          </cell>
          <cell r="CA573">
            <v>0</v>
          </cell>
          <cell r="CB573">
            <v>0</v>
          </cell>
          <cell r="CC573">
            <v>0</v>
          </cell>
          <cell r="CD573">
            <v>0</v>
          </cell>
          <cell r="CE573">
            <v>446.45000000111759</v>
          </cell>
          <cell r="CF573">
            <v>0</v>
          </cell>
          <cell r="CG573">
            <v>0</v>
          </cell>
          <cell r="CH573">
            <v>143.67999999993481</v>
          </cell>
          <cell r="CI573">
            <v>169</v>
          </cell>
          <cell r="CJ573">
            <v>133.76999999990221</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cell r="DA573">
            <v>0</v>
          </cell>
          <cell r="DB573">
            <v>0</v>
          </cell>
          <cell r="DC573">
            <v>0</v>
          </cell>
          <cell r="DD573">
            <v>0</v>
          </cell>
          <cell r="DE573">
            <v>-56.860000001266599</v>
          </cell>
          <cell r="DF573">
            <v>0</v>
          </cell>
          <cell r="DG573">
            <v>0</v>
          </cell>
          <cell r="DH573">
            <v>-56.860000000102445</v>
          </cell>
          <cell r="DI573">
            <v>0</v>
          </cell>
          <cell r="DJ573">
            <v>0</v>
          </cell>
          <cell r="DK573">
            <v>0</v>
          </cell>
          <cell r="DL573">
            <v>0</v>
          </cell>
          <cell r="DM573">
            <v>0</v>
          </cell>
          <cell r="DN573">
            <v>0</v>
          </cell>
          <cell r="DO573">
            <v>0</v>
          </cell>
          <cell r="DP573">
            <v>0</v>
          </cell>
          <cell r="DQ573">
            <v>0</v>
          </cell>
          <cell r="DR573">
            <v>43.190000001341105</v>
          </cell>
          <cell r="DS573">
            <v>0</v>
          </cell>
          <cell r="DT573">
            <v>0</v>
          </cell>
          <cell r="DU573">
            <v>-67.879999999888241</v>
          </cell>
          <cell r="DV573">
            <v>0</v>
          </cell>
          <cell r="DW573">
            <v>-72.560000000055879</v>
          </cell>
          <cell r="DX573">
            <v>183.63000000000466</v>
          </cell>
          <cell r="DY573">
            <v>0</v>
          </cell>
          <cell r="DZ573">
            <v>0</v>
          </cell>
          <cell r="EA573">
            <v>0</v>
          </cell>
          <cell r="EB573">
            <v>0</v>
          </cell>
          <cell r="EC573">
            <v>0</v>
          </cell>
          <cell r="ED573">
            <v>0</v>
          </cell>
        </row>
        <row r="574">
          <cell r="F574">
            <v>0</v>
          </cell>
          <cell r="G574">
            <v>0</v>
          </cell>
          <cell r="H574">
            <v>0</v>
          </cell>
          <cell r="I574">
            <v>0</v>
          </cell>
          <cell r="J574">
            <v>0</v>
          </cell>
          <cell r="K574">
            <v>-93.25</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-88.380000002682209</v>
          </cell>
          <cell r="AF574">
            <v>0</v>
          </cell>
          <cell r="AG574">
            <v>0</v>
          </cell>
          <cell r="AH574">
            <v>0</v>
          </cell>
          <cell r="AI574">
            <v>0</v>
          </cell>
          <cell r="AJ574">
            <v>0</v>
          </cell>
          <cell r="AK574">
            <v>-88.380000000121072</v>
          </cell>
          <cell r="AL574">
            <v>0</v>
          </cell>
          <cell r="AM574">
            <v>0</v>
          </cell>
          <cell r="AN574">
            <v>0</v>
          </cell>
          <cell r="AO574">
            <v>0</v>
          </cell>
          <cell r="AP574">
            <v>0</v>
          </cell>
          <cell r="AQ574">
            <v>0</v>
          </cell>
          <cell r="AR574">
            <v>1312.2799999974668</v>
          </cell>
          <cell r="AS574">
            <v>0</v>
          </cell>
          <cell r="AT574">
            <v>0</v>
          </cell>
          <cell r="AU574">
            <v>-187.54000000003725</v>
          </cell>
          <cell r="AV574">
            <v>848.54000000003725</v>
          </cell>
          <cell r="AW574">
            <v>0</v>
          </cell>
          <cell r="AX574">
            <v>651.28000000002794</v>
          </cell>
          <cell r="AY574">
            <v>0</v>
          </cell>
          <cell r="AZ574">
            <v>0</v>
          </cell>
          <cell r="BA574">
            <v>0</v>
          </cell>
          <cell r="BB574">
            <v>0</v>
          </cell>
          <cell r="BC574">
            <v>0</v>
          </cell>
          <cell r="BD574">
            <v>0</v>
          </cell>
          <cell r="BE574">
            <v>1836.0800000000745</v>
          </cell>
          <cell r="BF574">
            <v>0</v>
          </cell>
          <cell r="BG574">
            <v>0</v>
          </cell>
          <cell r="BH574">
            <v>-69.239999999990687</v>
          </cell>
          <cell r="BI574">
            <v>-64.25</v>
          </cell>
          <cell r="BJ574">
            <v>272.70000000006985</v>
          </cell>
          <cell r="BK574">
            <v>373.4000000001397</v>
          </cell>
          <cell r="BL574">
            <v>0</v>
          </cell>
          <cell r="BM574">
            <v>0</v>
          </cell>
          <cell r="BN574">
            <v>0</v>
          </cell>
          <cell r="BO574">
            <v>0</v>
          </cell>
          <cell r="BP574">
            <v>411.5</v>
          </cell>
          <cell r="BQ574">
            <v>911.96999999997206</v>
          </cell>
          <cell r="BR574">
            <v>3671.480000000447</v>
          </cell>
          <cell r="BS574">
            <v>691.22999999998137</v>
          </cell>
          <cell r="BT574">
            <v>448.85999999998603</v>
          </cell>
          <cell r="BU574">
            <v>301.14999999990687</v>
          </cell>
          <cell r="BV574">
            <v>1059.5700000000652</v>
          </cell>
          <cell r="BW574">
            <v>55.279999999969732</v>
          </cell>
          <cell r="BX574">
            <v>0</v>
          </cell>
          <cell r="BY574">
            <v>75.229999999981374</v>
          </cell>
          <cell r="BZ574">
            <v>0</v>
          </cell>
          <cell r="CA574">
            <v>0</v>
          </cell>
          <cell r="CB574">
            <v>109.03999999992084</v>
          </cell>
          <cell r="CC574">
            <v>277.36999999987893</v>
          </cell>
          <cell r="CD574">
            <v>653.75</v>
          </cell>
          <cell r="CE574">
            <v>2604.359999999404</v>
          </cell>
          <cell r="CF574">
            <v>572.68000000005122</v>
          </cell>
          <cell r="CG574">
            <v>642.34999999997672</v>
          </cell>
          <cell r="CH574">
            <v>301.57000000006519</v>
          </cell>
          <cell r="CI574">
            <v>341.26000000000931</v>
          </cell>
          <cell r="CJ574">
            <v>0</v>
          </cell>
          <cell r="CK574">
            <v>38.42000000004191</v>
          </cell>
          <cell r="CL574">
            <v>23.430000000051223</v>
          </cell>
          <cell r="CM574">
            <v>0</v>
          </cell>
          <cell r="CN574">
            <v>36.860000000102445</v>
          </cell>
          <cell r="CO574">
            <v>156.19999999995343</v>
          </cell>
          <cell r="CP574">
            <v>141.65000000002328</v>
          </cell>
          <cell r="CQ574">
            <v>349.93999999982771</v>
          </cell>
          <cell r="CR574">
            <v>2649.1399999987334</v>
          </cell>
          <cell r="CS574">
            <v>544.8399999999674</v>
          </cell>
          <cell r="CT574">
            <v>485.84000000008382</v>
          </cell>
          <cell r="CU574">
            <v>404.89000000013039</v>
          </cell>
          <cell r="CV574">
            <v>106.05999999993946</v>
          </cell>
          <cell r="CW574">
            <v>16.180000000051223</v>
          </cell>
          <cell r="CX574">
            <v>38.370000000111759</v>
          </cell>
          <cell r="CY574">
            <v>38.400000000023283</v>
          </cell>
          <cell r="CZ574">
            <v>0</v>
          </cell>
          <cell r="DA574">
            <v>5.9000000000232831</v>
          </cell>
          <cell r="DB574">
            <v>155.03000000002794</v>
          </cell>
          <cell r="DC574">
            <v>342.36999999987893</v>
          </cell>
          <cell r="DD574">
            <v>511.2599999998929</v>
          </cell>
          <cell r="DE574">
            <v>1392.7600000007078</v>
          </cell>
          <cell r="DF574">
            <v>394.79999999993015</v>
          </cell>
          <cell r="DG574">
            <v>288.81000000005588</v>
          </cell>
          <cell r="DH574">
            <v>219.94999999995343</v>
          </cell>
          <cell r="DI574">
            <v>45.049999999988358</v>
          </cell>
          <cell r="DJ574">
            <v>0</v>
          </cell>
          <cell r="DK574">
            <v>30.739999999990687</v>
          </cell>
          <cell r="DL574">
            <v>30.660000000032596</v>
          </cell>
          <cell r="DM574">
            <v>0</v>
          </cell>
          <cell r="DN574">
            <v>9.3499999999767169</v>
          </cell>
          <cell r="DO574">
            <v>0</v>
          </cell>
          <cell r="DP574">
            <v>61.449999999953434</v>
          </cell>
          <cell r="DQ574">
            <v>311.94999999995343</v>
          </cell>
          <cell r="DR574">
            <v>5185.4799999995157</v>
          </cell>
          <cell r="DS574">
            <v>-62.260000000009313</v>
          </cell>
          <cell r="DT574">
            <v>208.09999999997672</v>
          </cell>
          <cell r="DU574">
            <v>125.26000000000931</v>
          </cell>
          <cell r="DV574">
            <v>2000.8800000000047</v>
          </cell>
          <cell r="DW574">
            <v>359.86000000001513</v>
          </cell>
          <cell r="DX574">
            <v>458.5</v>
          </cell>
          <cell r="DY574">
            <v>226.89999999990687</v>
          </cell>
          <cell r="DZ574">
            <v>201.65000000002328</v>
          </cell>
          <cell r="EA574">
            <v>985.15000000002328</v>
          </cell>
          <cell r="EB574">
            <v>-192.26000000000931</v>
          </cell>
          <cell r="EC574">
            <v>808.79999999993015</v>
          </cell>
          <cell r="ED574">
            <v>64.900000000023283</v>
          </cell>
        </row>
        <row r="575">
          <cell r="F575">
            <v>0</v>
          </cell>
          <cell r="G575">
            <v>0</v>
          </cell>
          <cell r="H575">
            <v>0</v>
          </cell>
          <cell r="I575">
            <v>0</v>
          </cell>
          <cell r="J575">
            <v>0</v>
          </cell>
          <cell r="K575">
            <v>-67.200000000186265</v>
          </cell>
          <cell r="L575">
            <v>0</v>
          </cell>
          <cell r="M575">
            <v>0</v>
          </cell>
          <cell r="N575">
            <v>0</v>
          </cell>
          <cell r="O575">
            <v>0</v>
          </cell>
          <cell r="P575">
            <v>0</v>
          </cell>
          <cell r="Q575">
            <v>0</v>
          </cell>
          <cell r="R575">
            <v>-2239.7300000041723</v>
          </cell>
          <cell r="S575">
            <v>0</v>
          </cell>
          <cell r="T575">
            <v>0</v>
          </cell>
          <cell r="U575">
            <v>0</v>
          </cell>
          <cell r="V575">
            <v>0</v>
          </cell>
          <cell r="W575">
            <v>-1272.3500000005588</v>
          </cell>
          <cell r="X575">
            <v>-967.38000000081956</v>
          </cell>
          <cell r="Y575">
            <v>0</v>
          </cell>
          <cell r="Z575">
            <v>0</v>
          </cell>
          <cell r="AA575">
            <v>0</v>
          </cell>
          <cell r="AB575">
            <v>0</v>
          </cell>
          <cell r="AC575">
            <v>0</v>
          </cell>
          <cell r="AD575">
            <v>0</v>
          </cell>
          <cell r="AE575">
            <v>-2937.3999999985099</v>
          </cell>
          <cell r="AF575">
            <v>0</v>
          </cell>
          <cell r="AG575">
            <v>0</v>
          </cell>
          <cell r="AH575">
            <v>0</v>
          </cell>
          <cell r="AI575">
            <v>-693</v>
          </cell>
          <cell r="AJ575">
            <v>-1057.8500000005588</v>
          </cell>
          <cell r="AK575">
            <v>-1019.25</v>
          </cell>
          <cell r="AL575">
            <v>-77.5</v>
          </cell>
          <cell r="AM575">
            <v>0</v>
          </cell>
          <cell r="AN575">
            <v>-89.799999999813735</v>
          </cell>
          <cell r="AO575">
            <v>0</v>
          </cell>
          <cell r="AP575">
            <v>0</v>
          </cell>
          <cell r="AQ575">
            <v>0</v>
          </cell>
          <cell r="AR575">
            <v>246218.17000000924</v>
          </cell>
          <cell r="AS575">
            <v>38993.189999999478</v>
          </cell>
          <cell r="AT575">
            <v>29534.759999999776</v>
          </cell>
          <cell r="AU575">
            <v>25485.349999999627</v>
          </cell>
          <cell r="AV575">
            <v>16473.349999999627</v>
          </cell>
          <cell r="AW575">
            <v>12192.640000000596</v>
          </cell>
          <cell r="AX575">
            <v>8464.359999999404</v>
          </cell>
          <cell r="AY575">
            <v>8847.2000000001863</v>
          </cell>
          <cell r="AZ575">
            <v>6608.3000000007451</v>
          </cell>
          <cell r="BA575">
            <v>12537</v>
          </cell>
          <cell r="BB575">
            <v>21055.050000000745</v>
          </cell>
          <cell r="BC575">
            <v>38226.650000000373</v>
          </cell>
          <cell r="BD575">
            <v>27800.319999999367</v>
          </cell>
          <cell r="BE575">
            <v>254934.46999999136</v>
          </cell>
          <cell r="BF575">
            <v>42803.939999999478</v>
          </cell>
          <cell r="BG575">
            <v>31580.450000000186</v>
          </cell>
          <cell r="BH575">
            <v>24924.150000000373</v>
          </cell>
          <cell r="BI575">
            <v>16075.849999999627</v>
          </cell>
          <cell r="BJ575">
            <v>13697.400000000373</v>
          </cell>
          <cell r="BK575">
            <v>10034.320000000298</v>
          </cell>
          <cell r="BL575">
            <v>8689.1100000003353</v>
          </cell>
          <cell r="BM575">
            <v>6941.4900000002235</v>
          </cell>
          <cell r="BN575">
            <v>13134.650000000373</v>
          </cell>
          <cell r="BO575">
            <v>20627.820000000298</v>
          </cell>
          <cell r="BP575">
            <v>37796.94000000041</v>
          </cell>
          <cell r="BQ575">
            <v>28628.349999999627</v>
          </cell>
          <cell r="BR575">
            <v>257967.87000000477</v>
          </cell>
          <cell r="BS575">
            <v>42718.439999999478</v>
          </cell>
          <cell r="BT575">
            <v>31172.610000001267</v>
          </cell>
          <cell r="BU575">
            <v>24162.560000000522</v>
          </cell>
          <cell r="BV575">
            <v>18550.639999999665</v>
          </cell>
          <cell r="BW575">
            <v>15998.400000000373</v>
          </cell>
          <cell r="BX575">
            <v>8525.820000000298</v>
          </cell>
          <cell r="BY575">
            <v>8354</v>
          </cell>
          <cell r="BZ575">
            <v>6589.4599999999627</v>
          </cell>
          <cell r="CA575">
            <v>13998.199999999255</v>
          </cell>
          <cell r="CB575">
            <v>20710.949999999255</v>
          </cell>
          <cell r="CC575">
            <v>38454.150000000373</v>
          </cell>
          <cell r="CD575">
            <v>28732.639999999665</v>
          </cell>
          <cell r="CE575">
            <v>274771.3599999994</v>
          </cell>
          <cell r="CF575">
            <v>40544.759999999776</v>
          </cell>
          <cell r="CG575">
            <v>32148.499999999069</v>
          </cell>
          <cell r="CH575">
            <v>28010.649999999441</v>
          </cell>
          <cell r="CI575">
            <v>26298.950000000186</v>
          </cell>
          <cell r="CJ575">
            <v>10494.910000000149</v>
          </cell>
          <cell r="CK575">
            <v>8473.4000000003725</v>
          </cell>
          <cell r="CL575">
            <v>10436.499999999069</v>
          </cell>
          <cell r="CM575">
            <v>7907.6599999992177</v>
          </cell>
          <cell r="CN575">
            <v>15830.139999999665</v>
          </cell>
          <cell r="CO575">
            <v>19587.580000000075</v>
          </cell>
          <cell r="CP575">
            <v>46417.179999999702</v>
          </cell>
          <cell r="CQ575">
            <v>28621.129999999888</v>
          </cell>
          <cell r="CR575">
            <v>271481.10000000149</v>
          </cell>
          <cell r="CS575">
            <v>36275.350000000559</v>
          </cell>
          <cell r="CT575">
            <v>31592.609999999404</v>
          </cell>
          <cell r="CU575">
            <v>28823.699999999255</v>
          </cell>
          <cell r="CV575">
            <v>25917.020000000484</v>
          </cell>
          <cell r="CW575">
            <v>10424.550000000745</v>
          </cell>
          <cell r="CX575">
            <v>8174.2999999998137</v>
          </cell>
          <cell r="CY575">
            <v>10580.650000000373</v>
          </cell>
          <cell r="CZ575">
            <v>8288.9599999999627</v>
          </cell>
          <cell r="DA575">
            <v>15982.660000000149</v>
          </cell>
          <cell r="DB575">
            <v>19158.299999999814</v>
          </cell>
          <cell r="DC575">
            <v>47502.150000000373</v>
          </cell>
          <cell r="DD575">
            <v>28760.850000000559</v>
          </cell>
          <cell r="DE575">
            <v>270932.8200000003</v>
          </cell>
          <cell r="DF575">
            <v>36846.549999999814</v>
          </cell>
          <cell r="DG575">
            <v>32147.019999999553</v>
          </cell>
          <cell r="DH575">
            <v>29150.490000001155</v>
          </cell>
          <cell r="DI575">
            <v>25886.740000000224</v>
          </cell>
          <cell r="DJ575">
            <v>10329.109999999404</v>
          </cell>
          <cell r="DK575">
            <v>8133.5499999998137</v>
          </cell>
          <cell r="DL575">
            <v>10244.060000000522</v>
          </cell>
          <cell r="DM575">
            <v>8227.25</v>
          </cell>
          <cell r="DN575">
            <v>15688.599999999627</v>
          </cell>
          <cell r="DO575">
            <v>19602.550000000745</v>
          </cell>
          <cell r="DP575">
            <v>46539.150000000373</v>
          </cell>
          <cell r="DQ575">
            <v>28137.750000000931</v>
          </cell>
          <cell r="DR575">
            <v>269669.71000000089</v>
          </cell>
          <cell r="DS575">
            <v>36883.290000000037</v>
          </cell>
          <cell r="DT575">
            <v>32423.139999998733</v>
          </cell>
          <cell r="DU575">
            <v>28641.339999999851</v>
          </cell>
          <cell r="DV575">
            <v>25556.240000000224</v>
          </cell>
          <cell r="DW575">
            <v>9668.5999999996275</v>
          </cell>
          <cell r="DX575">
            <v>8533.1500000003725</v>
          </cell>
          <cell r="DY575">
            <v>10569.410000000149</v>
          </cell>
          <cell r="DZ575">
            <v>8169.7000000001863</v>
          </cell>
          <cell r="EA575">
            <v>15476.259999999776</v>
          </cell>
          <cell r="EB575">
            <v>19422.640000000596</v>
          </cell>
          <cell r="EC575">
            <v>46426.38000000082</v>
          </cell>
          <cell r="ED575">
            <v>27899.560000000522</v>
          </cell>
        </row>
        <row r="576">
          <cell r="F576">
            <v>-248.19000000006054</v>
          </cell>
          <cell r="G576">
            <v>-113.10999999998603</v>
          </cell>
          <cell r="H576">
            <v>-111.53000000002794</v>
          </cell>
          <cell r="I576">
            <v>0</v>
          </cell>
          <cell r="J576">
            <v>0</v>
          </cell>
          <cell r="K576">
            <v>0</v>
          </cell>
          <cell r="L576">
            <v>-166.23999999999069</v>
          </cell>
          <cell r="M576">
            <v>5.25</v>
          </cell>
          <cell r="N576">
            <v>-175.82000000006519</v>
          </cell>
          <cell r="O576">
            <v>-188.72999999998137</v>
          </cell>
          <cell r="P576">
            <v>-26.965000000025611</v>
          </cell>
          <cell r="Q576">
            <v>-134.08000000007451</v>
          </cell>
          <cell r="R576">
            <v>-1609.5700000012293</v>
          </cell>
          <cell r="S576">
            <v>-54.900000000023283</v>
          </cell>
          <cell r="T576">
            <v>-334.82000000006519</v>
          </cell>
          <cell r="U576">
            <v>-414.61999999999534</v>
          </cell>
          <cell r="V576">
            <v>0</v>
          </cell>
          <cell r="W576">
            <v>0</v>
          </cell>
          <cell r="X576">
            <v>-12.360000000044238</v>
          </cell>
          <cell r="Y576">
            <v>-5.5499999999301508</v>
          </cell>
          <cell r="Z576">
            <v>-72.940000000060536</v>
          </cell>
          <cell r="AA576">
            <v>-220.62000000005355</v>
          </cell>
          <cell r="AB576">
            <v>-199.11000000004424</v>
          </cell>
          <cell r="AC576">
            <v>-61.159999999974389</v>
          </cell>
          <cell r="AD576">
            <v>-233.48999999999069</v>
          </cell>
          <cell r="AE576">
            <v>-803.90000000037253</v>
          </cell>
          <cell r="AF576">
            <v>-456.38999999995576</v>
          </cell>
          <cell r="AG576">
            <v>0</v>
          </cell>
          <cell r="AH576">
            <v>-149.40999999997439</v>
          </cell>
          <cell r="AI576">
            <v>0</v>
          </cell>
          <cell r="AJ576">
            <v>0</v>
          </cell>
          <cell r="AK576">
            <v>0</v>
          </cell>
          <cell r="AL576">
            <v>81.399999999965075</v>
          </cell>
          <cell r="AM576">
            <v>-103.03000000002794</v>
          </cell>
          <cell r="AN576">
            <v>0</v>
          </cell>
          <cell r="AO576">
            <v>-68.03000000002794</v>
          </cell>
          <cell r="AP576">
            <v>1.4899999999906868</v>
          </cell>
          <cell r="AQ576">
            <v>-109.93000000005122</v>
          </cell>
          <cell r="AR576">
            <v>-2107.961000001058</v>
          </cell>
          <cell r="AS576">
            <v>-1449.7399999999907</v>
          </cell>
          <cell r="AT576">
            <v>134.45999999996275</v>
          </cell>
          <cell r="AU576">
            <v>-645.90000000002328</v>
          </cell>
          <cell r="AV576">
            <v>44.39000000001397</v>
          </cell>
          <cell r="AW576">
            <v>0</v>
          </cell>
          <cell r="AX576">
            <v>0</v>
          </cell>
          <cell r="AY576">
            <v>7.1799999999930151</v>
          </cell>
          <cell r="AZ576">
            <v>-37.850000000034925</v>
          </cell>
          <cell r="BA576">
            <v>67.75</v>
          </cell>
          <cell r="BB576">
            <v>167.78900000001886</v>
          </cell>
          <cell r="BC576">
            <v>-283.26000000000931</v>
          </cell>
          <cell r="BD576">
            <v>-112.78000000002794</v>
          </cell>
          <cell r="BE576">
            <v>-75.665999999269843</v>
          </cell>
          <cell r="BF576">
            <v>-37.939999999944121</v>
          </cell>
          <cell r="BG576">
            <v>3.7000000000116415</v>
          </cell>
          <cell r="BH576">
            <v>-596.67999999999302</v>
          </cell>
          <cell r="BI576">
            <v>70.989999999990687</v>
          </cell>
          <cell r="BJ576">
            <v>30.559999999997672</v>
          </cell>
          <cell r="BK576">
            <v>196.80999999999767</v>
          </cell>
          <cell r="BL576">
            <v>14.479999999981374</v>
          </cell>
          <cell r="BM576">
            <v>134.35000000009313</v>
          </cell>
          <cell r="BN576">
            <v>9.7999999999883585</v>
          </cell>
          <cell r="BO576">
            <v>98.263999999995576</v>
          </cell>
          <cell r="BP576">
            <v>0</v>
          </cell>
          <cell r="BQ576">
            <v>0</v>
          </cell>
          <cell r="BR576">
            <v>-79.34000000031665</v>
          </cell>
          <cell r="BS576">
            <v>8.6599999999743886</v>
          </cell>
          <cell r="BT576">
            <v>0</v>
          </cell>
          <cell r="BU576">
            <v>-6.4000000000232831</v>
          </cell>
          <cell r="BV576">
            <v>0</v>
          </cell>
          <cell r="BW576">
            <v>0</v>
          </cell>
          <cell r="BX576">
            <v>0</v>
          </cell>
          <cell r="BY576">
            <v>0</v>
          </cell>
          <cell r="BZ576">
            <v>-32.820000000065193</v>
          </cell>
          <cell r="CA576">
            <v>0</v>
          </cell>
          <cell r="CB576">
            <v>0</v>
          </cell>
          <cell r="CC576">
            <v>0</v>
          </cell>
          <cell r="CD576">
            <v>-48.779999999969732</v>
          </cell>
          <cell r="CE576">
            <v>201.70000000018626</v>
          </cell>
          <cell r="CF576">
            <v>0</v>
          </cell>
          <cell r="CG576">
            <v>0</v>
          </cell>
          <cell r="CH576">
            <v>0</v>
          </cell>
          <cell r="CI576">
            <v>74.42000000004191</v>
          </cell>
          <cell r="CJ576">
            <v>-19.939999999944121</v>
          </cell>
          <cell r="CK576">
            <v>0</v>
          </cell>
          <cell r="CL576">
            <v>-38.910000000032596</v>
          </cell>
          <cell r="CM576">
            <v>-77.230000000039581</v>
          </cell>
          <cell r="CN576">
            <v>0</v>
          </cell>
          <cell r="CO576">
            <v>131.92000000001281</v>
          </cell>
          <cell r="CP576">
            <v>0</v>
          </cell>
          <cell r="CQ576">
            <v>131.44000000000233</v>
          </cell>
          <cell r="CR576">
            <v>201.49200000055134</v>
          </cell>
          <cell r="CS576">
            <v>0</v>
          </cell>
          <cell r="CT576">
            <v>0</v>
          </cell>
          <cell r="CU576">
            <v>0</v>
          </cell>
          <cell r="CV576">
            <v>41.660000000032596</v>
          </cell>
          <cell r="CW576">
            <v>-74.990000000048894</v>
          </cell>
          <cell r="CX576">
            <v>134.40000000002328</v>
          </cell>
          <cell r="CY576">
            <v>-9.7000000000116415</v>
          </cell>
          <cell r="CZ576">
            <v>-15.299999999988358</v>
          </cell>
          <cell r="DA576">
            <v>0</v>
          </cell>
          <cell r="DB576">
            <v>106.1820000000007</v>
          </cell>
          <cell r="DC576">
            <v>0</v>
          </cell>
          <cell r="DD576">
            <v>19.239999999990687</v>
          </cell>
          <cell r="DE576">
            <v>-665.38100000005215</v>
          </cell>
          <cell r="DF576">
            <v>113.6699999999837</v>
          </cell>
          <cell r="DG576">
            <v>386.38000000000466</v>
          </cell>
          <cell r="DH576">
            <v>-1625.9699999999721</v>
          </cell>
          <cell r="DI576">
            <v>3.2199999999720603</v>
          </cell>
          <cell r="DJ576">
            <v>-87.220000000030268</v>
          </cell>
          <cell r="DK576">
            <v>24.820000000006985</v>
          </cell>
          <cell r="DL576">
            <v>-58.710000000020955</v>
          </cell>
          <cell r="DM576">
            <v>84.82999999995809</v>
          </cell>
          <cell r="DN576">
            <v>229.94999999995343</v>
          </cell>
          <cell r="DO576">
            <v>134.75500000000466</v>
          </cell>
          <cell r="DP576">
            <v>-80.356000000028871</v>
          </cell>
          <cell r="DQ576">
            <v>209.25</v>
          </cell>
          <cell r="DR576">
            <v>3046.5099999993108</v>
          </cell>
          <cell r="DS576">
            <v>184.85000000003492</v>
          </cell>
          <cell r="DT576">
            <v>471.10600000002887</v>
          </cell>
          <cell r="DU576">
            <v>465.28999999997905</v>
          </cell>
          <cell r="DV576">
            <v>316.45999999996275</v>
          </cell>
          <cell r="DW576">
            <v>-7.5200000000186265</v>
          </cell>
          <cell r="DX576">
            <v>104.35999999998603</v>
          </cell>
          <cell r="DY576">
            <v>-47.159999999974389</v>
          </cell>
          <cell r="DZ576">
            <v>274.94000000006054</v>
          </cell>
          <cell r="EA576">
            <v>102.39000000001397</v>
          </cell>
          <cell r="EB576">
            <v>482.81400000001304</v>
          </cell>
          <cell r="EC576">
            <v>337.92999999993481</v>
          </cell>
          <cell r="ED576">
            <v>361.05000000004657</v>
          </cell>
        </row>
        <row r="577">
          <cell r="F577">
            <v>-72.299999999813735</v>
          </cell>
          <cell r="G577">
            <v>-93.100000000558794</v>
          </cell>
          <cell r="H577">
            <v>-342.39999999944121</v>
          </cell>
          <cell r="I577">
            <v>-2630</v>
          </cell>
          <cell r="J577">
            <v>-3712.1000000005588</v>
          </cell>
          <cell r="K577">
            <v>-6069.4000000003725</v>
          </cell>
          <cell r="L577">
            <v>-3089.6000000005588</v>
          </cell>
          <cell r="M577">
            <v>-2770.2999999988824</v>
          </cell>
          <cell r="N577">
            <v>-5293.1000000005588</v>
          </cell>
          <cell r="O577">
            <v>-1826.5</v>
          </cell>
          <cell r="P577">
            <v>-486.80000000074506</v>
          </cell>
          <cell r="Q577">
            <v>-264.79999999981374</v>
          </cell>
          <cell r="R577">
            <v>-33757.499999985099</v>
          </cell>
          <cell r="S577">
            <v>-8.7000000001862645</v>
          </cell>
          <cell r="T577">
            <v>-1216.6999999992549</v>
          </cell>
          <cell r="U577">
            <v>-3846.0000000009313</v>
          </cell>
          <cell r="V577">
            <v>-4037.8999999994412</v>
          </cell>
          <cell r="W577">
            <v>-3693.7000000001863</v>
          </cell>
          <cell r="X577">
            <v>-3953.1000000005588</v>
          </cell>
          <cell r="Y577">
            <v>-1611.5999999996275</v>
          </cell>
          <cell r="Z577">
            <v>-2474.7000000011176</v>
          </cell>
          <cell r="AA577">
            <v>-6597.5</v>
          </cell>
          <cell r="AB577">
            <v>-2745.0999999996275</v>
          </cell>
          <cell r="AC577">
            <v>-3472.9999999990687</v>
          </cell>
          <cell r="AD577">
            <v>-99.5</v>
          </cell>
          <cell r="AE577">
            <v>-38915.79999999702</v>
          </cell>
          <cell r="AF577">
            <v>-72.299999999813735</v>
          </cell>
          <cell r="AG577">
            <v>-2692.9000000003725</v>
          </cell>
          <cell r="AH577">
            <v>-2493.4999999990687</v>
          </cell>
          <cell r="AI577">
            <v>-5617.9000000003725</v>
          </cell>
          <cell r="AJ577">
            <v>-7457.8999999994412</v>
          </cell>
          <cell r="AK577">
            <v>-3154.2999999998137</v>
          </cell>
          <cell r="AL577">
            <v>-1194.5000000009313</v>
          </cell>
          <cell r="AM577">
            <v>-3419.0000000009313</v>
          </cell>
          <cell r="AN577">
            <v>-5539.5</v>
          </cell>
          <cell r="AO577">
            <v>-3586.4000000003725</v>
          </cell>
          <cell r="AP577">
            <v>-3678.5</v>
          </cell>
          <cell r="AQ577">
            <v>-9.099999999627471</v>
          </cell>
          <cell r="AR577">
            <v>43310.050000011921</v>
          </cell>
          <cell r="AS577">
            <v>-323.20000000018626</v>
          </cell>
          <cell r="AT577">
            <v>-16</v>
          </cell>
          <cell r="AU577">
            <v>-8462</v>
          </cell>
          <cell r="AV577">
            <v>8572.1499999999069</v>
          </cell>
          <cell r="AW577">
            <v>5335.4000000003725</v>
          </cell>
          <cell r="AX577">
            <v>4158</v>
          </cell>
          <cell r="AY577">
            <v>2887.1999999992549</v>
          </cell>
          <cell r="AZ577">
            <v>8055.5</v>
          </cell>
          <cell r="BA577">
            <v>8558.9000000003725</v>
          </cell>
          <cell r="BB577">
            <v>8090.4999999990687</v>
          </cell>
          <cell r="BC577">
            <v>5652.1000000005588</v>
          </cell>
          <cell r="BD577">
            <v>801.5</v>
          </cell>
          <cell r="BE577">
            <v>50833.09999999404</v>
          </cell>
          <cell r="BF577">
            <v>2459.5</v>
          </cell>
          <cell r="BG577">
            <v>1203.1999999992549</v>
          </cell>
          <cell r="BH577">
            <v>-5848.9000000003725</v>
          </cell>
          <cell r="BI577">
            <v>11084.399999999907</v>
          </cell>
          <cell r="BJ577">
            <v>4612.6000000014901</v>
          </cell>
          <cell r="BK577">
            <v>5590.3999999994412</v>
          </cell>
          <cell r="BL577">
            <v>3500</v>
          </cell>
          <cell r="BM577">
            <v>5942.5999999996275</v>
          </cell>
          <cell r="BN577">
            <v>8388.8999999994412</v>
          </cell>
          <cell r="BO577">
            <v>6291.9000000003725</v>
          </cell>
          <cell r="BP577">
            <v>6885</v>
          </cell>
          <cell r="BQ577">
            <v>723.5</v>
          </cell>
          <cell r="BR577">
            <v>63930.940000012517</v>
          </cell>
          <cell r="BS577">
            <v>19760.200000000186</v>
          </cell>
          <cell r="BT577">
            <v>5861.4000000003725</v>
          </cell>
          <cell r="BU577">
            <v>-11981.5</v>
          </cell>
          <cell r="BV577">
            <v>8920.0399999995716</v>
          </cell>
          <cell r="BW577">
            <v>7602.5</v>
          </cell>
          <cell r="BX577">
            <v>6327.9000000003725</v>
          </cell>
          <cell r="BY577">
            <v>3983.4000000003725</v>
          </cell>
          <cell r="BZ577">
            <v>5442.6999999992549</v>
          </cell>
          <cell r="CA577">
            <v>9461.0999999996275</v>
          </cell>
          <cell r="CB577">
            <v>3421.7999999998137</v>
          </cell>
          <cell r="CC577">
            <v>3896.4000000003725</v>
          </cell>
          <cell r="CD577">
            <v>1235</v>
          </cell>
          <cell r="CE577">
            <v>38292</v>
          </cell>
          <cell r="CF577">
            <v>2901.9000000003725</v>
          </cell>
          <cell r="CG577">
            <v>8071.0999999996275</v>
          </cell>
          <cell r="CH577">
            <v>4120.0999999996275</v>
          </cell>
          <cell r="CI577">
            <v>11983.400000000373</v>
          </cell>
          <cell r="CJ577">
            <v>4750.3999999994412</v>
          </cell>
          <cell r="CK577">
            <v>8360</v>
          </cell>
          <cell r="CL577">
            <v>87.5</v>
          </cell>
          <cell r="CM577">
            <v>149.20000000111759</v>
          </cell>
          <cell r="CN577">
            <v>1507.6999999992549</v>
          </cell>
          <cell r="CO577">
            <v>401</v>
          </cell>
          <cell r="CP577">
            <v>-3491.2000000011176</v>
          </cell>
          <cell r="CQ577">
            <v>-549.09999999962747</v>
          </cell>
          <cell r="CR577">
            <v>25751.199999988079</v>
          </cell>
          <cell r="CS577">
            <v>319</v>
          </cell>
          <cell r="CT577">
            <v>-2698.8000000007451</v>
          </cell>
          <cell r="CU577">
            <v>4209.9000000003725</v>
          </cell>
          <cell r="CV577">
            <v>2961.5000000009313</v>
          </cell>
          <cell r="CW577">
            <v>4179.7000000011176</v>
          </cell>
          <cell r="CX577">
            <v>10174.900000000373</v>
          </cell>
          <cell r="CY577">
            <v>101</v>
          </cell>
          <cell r="CZ577">
            <v>822.5</v>
          </cell>
          <cell r="DA577">
            <v>97.5</v>
          </cell>
          <cell r="DB577">
            <v>-108.79999999981374</v>
          </cell>
          <cell r="DC577">
            <v>5795.5</v>
          </cell>
          <cell r="DD577">
            <v>-102.70000000018626</v>
          </cell>
          <cell r="DE577">
            <v>31977.79999999702</v>
          </cell>
          <cell r="DF577">
            <v>132.39999999944121</v>
          </cell>
          <cell r="DG577">
            <v>-453.09999999962747</v>
          </cell>
          <cell r="DH577">
            <v>3410.8999999994412</v>
          </cell>
          <cell r="DI577">
            <v>13752.200000000186</v>
          </cell>
          <cell r="DJ577">
            <v>5262.5999999996275</v>
          </cell>
          <cell r="DK577">
            <v>3786.4000000003725</v>
          </cell>
          <cell r="DL577">
            <v>-346.80000000074506</v>
          </cell>
          <cell r="DM577">
            <v>909.20000000111759</v>
          </cell>
          <cell r="DN577">
            <v>3000</v>
          </cell>
          <cell r="DO577">
            <v>176.79999999981374</v>
          </cell>
          <cell r="DP577">
            <v>1670.5999999986961</v>
          </cell>
          <cell r="DQ577">
            <v>676.59999999962747</v>
          </cell>
          <cell r="DR577">
            <v>66661.100000008941</v>
          </cell>
          <cell r="DS577">
            <v>3388.1999999992549</v>
          </cell>
          <cell r="DT577">
            <v>-444.70000000018626</v>
          </cell>
          <cell r="DU577">
            <v>6986.3000000007451</v>
          </cell>
          <cell r="DV577">
            <v>10555.900000000373</v>
          </cell>
          <cell r="DW577">
            <v>4347.0999999996275</v>
          </cell>
          <cell r="DX577">
            <v>5065.8000000007451</v>
          </cell>
          <cell r="DY577">
            <v>1952.3000000007451</v>
          </cell>
          <cell r="DZ577">
            <v>5139.5000000009313</v>
          </cell>
          <cell r="EA577">
            <v>11472.099999999627</v>
          </cell>
          <cell r="EB577">
            <v>2374.2000000001863</v>
          </cell>
          <cell r="EC577">
            <v>12721.699999998324</v>
          </cell>
          <cell r="ED577">
            <v>3102.7000000001863</v>
          </cell>
        </row>
        <row r="578">
          <cell r="F578">
            <v>-232.79999999981374</v>
          </cell>
          <cell r="G578">
            <v>-302</v>
          </cell>
          <cell r="H578">
            <v>-907.20000000018626</v>
          </cell>
          <cell r="I578">
            <v>-2477.5999999996275</v>
          </cell>
          <cell r="J578">
            <v>-2621.3599999998696</v>
          </cell>
          <cell r="K578">
            <v>-3264.1999999997206</v>
          </cell>
          <cell r="L578">
            <v>-4182.6999999992549</v>
          </cell>
          <cell r="M578">
            <v>-4916.2999999998137</v>
          </cell>
          <cell r="N578">
            <v>-4962.1000000000931</v>
          </cell>
          <cell r="O578">
            <v>-2810</v>
          </cell>
          <cell r="P578">
            <v>-1445.4999999990687</v>
          </cell>
          <cell r="Q578">
            <v>-1002.7999999998137</v>
          </cell>
          <cell r="R578">
            <v>-37264.539999999106</v>
          </cell>
          <cell r="S578">
            <v>-253.5</v>
          </cell>
          <cell r="T578">
            <v>-2456.2000000001863</v>
          </cell>
          <cell r="U578">
            <v>-5647.2999999998137</v>
          </cell>
          <cell r="V578">
            <v>-4345.7000000001863</v>
          </cell>
          <cell r="W578">
            <v>-1993.4399999999441</v>
          </cell>
          <cell r="X578">
            <v>-4914.3000000002794</v>
          </cell>
          <cell r="Y578">
            <v>-2367.1999999992549</v>
          </cell>
          <cell r="Z578">
            <v>-3534.7999999998137</v>
          </cell>
          <cell r="AA578">
            <v>-4583.0999999996275</v>
          </cell>
          <cell r="AB578">
            <v>-2950.1999999992549</v>
          </cell>
          <cell r="AC578">
            <v>-3895.5</v>
          </cell>
          <cell r="AD578">
            <v>-323.29999999981374</v>
          </cell>
          <cell r="AE578">
            <v>-40530.150000013411</v>
          </cell>
          <cell r="AF578">
            <v>-6372</v>
          </cell>
          <cell r="AG578">
            <v>-1580</v>
          </cell>
          <cell r="AH578">
            <v>-2452.5</v>
          </cell>
          <cell r="AI578">
            <v>-5405.8999999999069</v>
          </cell>
          <cell r="AJ578">
            <v>-3992.8499999996275</v>
          </cell>
          <cell r="AK578">
            <v>-5445.2999999998137</v>
          </cell>
          <cell r="AL578">
            <v>-2030.6000000005588</v>
          </cell>
          <cell r="AM578">
            <v>-3909.0000000009313</v>
          </cell>
          <cell r="AN578">
            <v>-3559.9999999990687</v>
          </cell>
          <cell r="AO578">
            <v>-3475.5999999996275</v>
          </cell>
          <cell r="AP578">
            <v>-2067.8999999994412</v>
          </cell>
          <cell r="AQ578">
            <v>-238.5</v>
          </cell>
          <cell r="AR578">
            <v>21016.940000005066</v>
          </cell>
          <cell r="AS578">
            <v>-1780.2999999998137</v>
          </cell>
          <cell r="AT578">
            <v>5044.6000000005588</v>
          </cell>
          <cell r="AU578">
            <v>-9553.1999999992549</v>
          </cell>
          <cell r="AV578">
            <v>9466.5</v>
          </cell>
          <cell r="AW578">
            <v>1923.4399999999441</v>
          </cell>
          <cell r="AX578">
            <v>2658.6999999997206</v>
          </cell>
          <cell r="AY578">
            <v>394.30000000074506</v>
          </cell>
          <cell r="AZ578">
            <v>2387.2999999998137</v>
          </cell>
          <cell r="BA578">
            <v>3309.5</v>
          </cell>
          <cell r="BB578">
            <v>4208.8999999999069</v>
          </cell>
          <cell r="BC578">
            <v>2339.7000000001863</v>
          </cell>
          <cell r="BD578">
            <v>617.5</v>
          </cell>
          <cell r="BE578">
            <v>-1253.5999999940395</v>
          </cell>
          <cell r="BF578">
            <v>1405.8999999994412</v>
          </cell>
          <cell r="BG578">
            <v>-255.90000000037253</v>
          </cell>
          <cell r="BH578">
            <v>-24377.700000000186</v>
          </cell>
          <cell r="BI578">
            <v>11113.5</v>
          </cell>
          <cell r="BJ578">
            <v>4171.5000000004657</v>
          </cell>
          <cell r="BK578">
            <v>3981.8000000002794</v>
          </cell>
          <cell r="BL578">
            <v>127.80000000074506</v>
          </cell>
          <cell r="BM578">
            <v>1611.5</v>
          </cell>
          <cell r="BN578">
            <v>4323.3000000002794</v>
          </cell>
          <cell r="BO578">
            <v>4965.2000000001863</v>
          </cell>
          <cell r="BP578">
            <v>-6563.0000000009313</v>
          </cell>
          <cell r="BQ578">
            <v>-1757.5</v>
          </cell>
          <cell r="BR578">
            <v>60124.64999999851</v>
          </cell>
          <cell r="BS578">
            <v>21547</v>
          </cell>
          <cell r="BT578">
            <v>9348</v>
          </cell>
          <cell r="BU578">
            <v>5636.2000000011176</v>
          </cell>
          <cell r="BV578">
            <v>9151.8999999999069</v>
          </cell>
          <cell r="BW578">
            <v>1554.6499999999069</v>
          </cell>
          <cell r="BX578">
            <v>4729.2000000001863</v>
          </cell>
          <cell r="BY578">
            <v>-619.90000000037253</v>
          </cell>
          <cell r="BZ578">
            <v>-1358.6999999992549</v>
          </cell>
          <cell r="CA578">
            <v>4491.2000000011176</v>
          </cell>
          <cell r="CB578">
            <v>2327</v>
          </cell>
          <cell r="CC578">
            <v>1958.2999999998137</v>
          </cell>
          <cell r="CD578">
            <v>1359.7999999998137</v>
          </cell>
          <cell r="CE578">
            <v>48586.80000000447</v>
          </cell>
          <cell r="CF578">
            <v>2030.2999999998137</v>
          </cell>
          <cell r="CG578">
            <v>3325.5</v>
          </cell>
          <cell r="CH578">
            <v>6470</v>
          </cell>
          <cell r="CI578">
            <v>13267.600000000093</v>
          </cell>
          <cell r="CJ578">
            <v>3524.5999999996275</v>
          </cell>
          <cell r="CK578">
            <v>7566</v>
          </cell>
          <cell r="CL578">
            <v>2018.5</v>
          </cell>
          <cell r="CM578">
            <v>2031.7000000001863</v>
          </cell>
          <cell r="CN578">
            <v>2771.3999999994412</v>
          </cell>
          <cell r="CO578">
            <v>2833.5</v>
          </cell>
          <cell r="CP578">
            <v>2277.2000000001863</v>
          </cell>
          <cell r="CQ578">
            <v>470.5</v>
          </cell>
          <cell r="CR578">
            <v>22137.70000000298</v>
          </cell>
          <cell r="CS578">
            <v>2306</v>
          </cell>
          <cell r="CT578">
            <v>-5367.2000000001863</v>
          </cell>
          <cell r="CU578">
            <v>9033.8000000007451</v>
          </cell>
          <cell r="CV578">
            <v>5516.9000000003725</v>
          </cell>
          <cell r="CW578">
            <v>1647.8999999994412</v>
          </cell>
          <cell r="CX578">
            <v>120.70000000018626</v>
          </cell>
          <cell r="CY578">
            <v>-1739.7000000001863</v>
          </cell>
          <cell r="CZ578">
            <v>1784.7000000001863</v>
          </cell>
          <cell r="DA578">
            <v>2812.7999999998137</v>
          </cell>
          <cell r="DB578">
            <v>1177.7999999998137</v>
          </cell>
          <cell r="DC578">
            <v>3443.4000000003725</v>
          </cell>
          <cell r="DD578">
            <v>1400.5999999996275</v>
          </cell>
          <cell r="DE578">
            <v>13654.30000000447</v>
          </cell>
          <cell r="DF578">
            <v>2839.7999999998137</v>
          </cell>
          <cell r="DG578">
            <v>-2270.2999999998137</v>
          </cell>
          <cell r="DH578">
            <v>-134</v>
          </cell>
          <cell r="DI578">
            <v>5529.2999999988824</v>
          </cell>
          <cell r="DJ578">
            <v>3409.7999999998137</v>
          </cell>
          <cell r="DK578">
            <v>-603.79999999981374</v>
          </cell>
          <cell r="DL578">
            <v>1658.2999999998137</v>
          </cell>
          <cell r="DM578">
            <v>2921.7999999998137</v>
          </cell>
          <cell r="DN578">
            <v>3328.4000000003725</v>
          </cell>
          <cell r="DO578">
            <v>3667.2999999998137</v>
          </cell>
          <cell r="DP578">
            <v>-9479</v>
          </cell>
          <cell r="DQ578">
            <v>2786.7000000001863</v>
          </cell>
          <cell r="DR578">
            <v>5507.1999999880791</v>
          </cell>
          <cell r="DS578">
            <v>-210.20000000018626</v>
          </cell>
          <cell r="DT578">
            <v>-212.90000000037253</v>
          </cell>
          <cell r="DU578">
            <v>-1437.7000000001863</v>
          </cell>
          <cell r="DV578">
            <v>1098.5999999996275</v>
          </cell>
          <cell r="DW578">
            <v>5097.3000000007451</v>
          </cell>
          <cell r="DX578">
            <v>1279.5</v>
          </cell>
          <cell r="DY578">
            <v>0</v>
          </cell>
          <cell r="DZ578">
            <v>0</v>
          </cell>
          <cell r="EA578">
            <v>-206.29999999981374</v>
          </cell>
          <cell r="EB578">
            <v>0</v>
          </cell>
          <cell r="EC578">
            <v>135.59999999962747</v>
          </cell>
          <cell r="ED578">
            <v>-36.700000000186265</v>
          </cell>
        </row>
        <row r="579">
          <cell r="F579">
            <v>0</v>
          </cell>
          <cell r="G579">
            <v>0</v>
          </cell>
          <cell r="H579">
            <v>-530.69999999925494</v>
          </cell>
          <cell r="I579">
            <v>-4812.7999999998137</v>
          </cell>
          <cell r="J579">
            <v>-4219.9099999992177</v>
          </cell>
          <cell r="K579">
            <v>-5486.8000000007451</v>
          </cell>
          <cell r="L579">
            <v>-2996.5999999996275</v>
          </cell>
          <cell r="M579">
            <v>-8738.7999999988824</v>
          </cell>
          <cell r="N579">
            <v>-8805.2000000001863</v>
          </cell>
          <cell r="O579">
            <v>-6935.5000000009313</v>
          </cell>
          <cell r="P579">
            <v>-3402</v>
          </cell>
          <cell r="Q579">
            <v>-218.5</v>
          </cell>
          <cell r="R579">
            <v>-51761.04999999702</v>
          </cell>
          <cell r="S579">
            <v>-4429.1999999992549</v>
          </cell>
          <cell r="T579">
            <v>-5089.3000000007451</v>
          </cell>
          <cell r="U579">
            <v>-4550.7400000002235</v>
          </cell>
          <cell r="V579">
            <v>-895.25999999977648</v>
          </cell>
          <cell r="W579">
            <v>-81.599999999627471</v>
          </cell>
          <cell r="X579">
            <v>-3501.5600000000559</v>
          </cell>
          <cell r="Y579">
            <v>-344.10000000055879</v>
          </cell>
          <cell r="Z579">
            <v>-8380.3000000007451</v>
          </cell>
          <cell r="AA579">
            <v>-7000.7999999988824</v>
          </cell>
          <cell r="AB579">
            <v>-9903.3000000007451</v>
          </cell>
          <cell r="AC579">
            <v>-4041.8899999996647</v>
          </cell>
          <cell r="AD579">
            <v>-3543.0000000009313</v>
          </cell>
          <cell r="AE579">
            <v>-65548.109999999404</v>
          </cell>
          <cell r="AF579">
            <v>-3748.3000000007451</v>
          </cell>
          <cell r="AG579">
            <v>-3219.1000000005588</v>
          </cell>
          <cell r="AH579">
            <v>-6246.8000000007451</v>
          </cell>
          <cell r="AI579">
            <v>-5939.6699999999255</v>
          </cell>
          <cell r="AJ579">
            <v>-8183.839999999851</v>
          </cell>
          <cell r="AK579">
            <v>-6206.5</v>
          </cell>
          <cell r="AL579">
            <v>-983.19999999925494</v>
          </cell>
          <cell r="AM579">
            <v>-7214.4999999981374</v>
          </cell>
          <cell r="AN579">
            <v>-9099.2999999988824</v>
          </cell>
          <cell r="AO579">
            <v>-8382.9000000003725</v>
          </cell>
          <cell r="AP579">
            <v>-6324</v>
          </cell>
          <cell r="AQ579">
            <v>0</v>
          </cell>
          <cell r="AR579">
            <v>202127.06000000238</v>
          </cell>
          <cell r="AS579">
            <v>35276.099999999627</v>
          </cell>
          <cell r="AT579">
            <v>19468</v>
          </cell>
          <cell r="AU579">
            <v>4772.0999999996275</v>
          </cell>
          <cell r="AV579">
            <v>8281.2000000001863</v>
          </cell>
          <cell r="AW579">
            <v>4372.3600000003353</v>
          </cell>
          <cell r="AX579">
            <v>6490.2999999998137</v>
          </cell>
          <cell r="AY579">
            <v>13648.299999999814</v>
          </cell>
          <cell r="AZ579">
            <v>16448.799999999814</v>
          </cell>
          <cell r="BA579">
            <v>13427.299999999814</v>
          </cell>
          <cell r="BB579">
            <v>24036.599999999627</v>
          </cell>
          <cell r="BC579">
            <v>33569.200000000186</v>
          </cell>
          <cell r="BD579">
            <v>22336.799999999814</v>
          </cell>
          <cell r="BE579">
            <v>226122.29999998212</v>
          </cell>
          <cell r="BF579">
            <v>35094.700000001118</v>
          </cell>
          <cell r="BG579">
            <v>8769.7999999998137</v>
          </cell>
          <cell r="BH579">
            <v>9985.6999999992549</v>
          </cell>
          <cell r="BI579">
            <v>11347.500000000466</v>
          </cell>
          <cell r="BJ579">
            <v>6349.1000000005588</v>
          </cell>
          <cell r="BK579">
            <v>8030.0999999996275</v>
          </cell>
          <cell r="BL579">
            <v>16221.5</v>
          </cell>
          <cell r="BM579">
            <v>20360.899999999441</v>
          </cell>
          <cell r="BN579">
            <v>17695.5</v>
          </cell>
          <cell r="BO579">
            <v>27607.700000000186</v>
          </cell>
          <cell r="BP579">
            <v>35659.099999999627</v>
          </cell>
          <cell r="BQ579">
            <v>29000.700000000186</v>
          </cell>
          <cell r="BR579">
            <v>294265.92000000179</v>
          </cell>
          <cell r="BS579">
            <v>61385.799999999814</v>
          </cell>
          <cell r="BT579">
            <v>35283</v>
          </cell>
          <cell r="BU579">
            <v>7308.320000000298</v>
          </cell>
          <cell r="BV579">
            <v>10003.800000000745</v>
          </cell>
          <cell r="BW579">
            <v>11417.099999999627</v>
          </cell>
          <cell r="BX579">
            <v>12738.5</v>
          </cell>
          <cell r="BY579">
            <v>16237.600000000559</v>
          </cell>
          <cell r="BZ579">
            <v>21182.199999999255</v>
          </cell>
          <cell r="CA579">
            <v>14525</v>
          </cell>
          <cell r="CB579">
            <v>31588.099999999627</v>
          </cell>
          <cell r="CC579">
            <v>47692.400000000373</v>
          </cell>
          <cell r="CD579">
            <v>24904.100000000559</v>
          </cell>
          <cell r="CE579">
            <v>298834.59000000358</v>
          </cell>
          <cell r="CF579">
            <v>31888.500000000931</v>
          </cell>
          <cell r="CG579">
            <v>34209.200000000186</v>
          </cell>
          <cell r="CH579">
            <v>32243.500000000931</v>
          </cell>
          <cell r="CI579">
            <v>14751.980000000447</v>
          </cell>
          <cell r="CJ579">
            <v>20064.709999999963</v>
          </cell>
          <cell r="CK579">
            <v>11029.200000000186</v>
          </cell>
          <cell r="CL579">
            <v>23165.299999998882</v>
          </cell>
          <cell r="CM579">
            <v>28175.699999999255</v>
          </cell>
          <cell r="CN579">
            <v>22257</v>
          </cell>
          <cell r="CO579">
            <v>33369.900000000373</v>
          </cell>
          <cell r="CP579">
            <v>24325.599999999627</v>
          </cell>
          <cell r="CQ579">
            <v>23353.999999999069</v>
          </cell>
          <cell r="CR579">
            <v>357878.94000002742</v>
          </cell>
          <cell r="CS579">
            <v>38371.100000000559</v>
          </cell>
          <cell r="CT579">
            <v>28492</v>
          </cell>
          <cell r="CU579">
            <v>28835.300000000745</v>
          </cell>
          <cell r="CV579">
            <v>36679.699999999255</v>
          </cell>
          <cell r="CW579">
            <v>20252.740000000224</v>
          </cell>
          <cell r="CX579">
            <v>31336.900000002235</v>
          </cell>
          <cell r="CY579">
            <v>23877.199999999255</v>
          </cell>
          <cell r="CZ579">
            <v>29981.5</v>
          </cell>
          <cell r="DA579">
            <v>22308.699999999255</v>
          </cell>
          <cell r="DB579">
            <v>34262.200000000186</v>
          </cell>
          <cell r="DC579">
            <v>38075.600000000559</v>
          </cell>
          <cell r="DD579">
            <v>25406</v>
          </cell>
          <cell r="DE579">
            <v>336776.79999998212</v>
          </cell>
          <cell r="DF579">
            <v>38671.499999999069</v>
          </cell>
          <cell r="DG579">
            <v>25099.899999999441</v>
          </cell>
          <cell r="DH579">
            <v>15592</v>
          </cell>
          <cell r="DI579">
            <v>52166</v>
          </cell>
          <cell r="DJ579">
            <v>19405.699999999255</v>
          </cell>
          <cell r="DK579">
            <v>22212.5</v>
          </cell>
          <cell r="DL579">
            <v>21319.599999999627</v>
          </cell>
          <cell r="DM579">
            <v>25964.900000002235</v>
          </cell>
          <cell r="DN579">
            <v>19429.900000000373</v>
          </cell>
          <cell r="DO579">
            <v>34321.500000000931</v>
          </cell>
          <cell r="DP579">
            <v>36274.599999999627</v>
          </cell>
          <cell r="DQ579">
            <v>26318.699999999255</v>
          </cell>
          <cell r="DR579">
            <v>150334.02000000328</v>
          </cell>
          <cell r="DS579">
            <v>15555.200000001118</v>
          </cell>
          <cell r="DT579">
            <v>9998.7099999999627</v>
          </cell>
          <cell r="DU579">
            <v>14256.609999999404</v>
          </cell>
          <cell r="DV579">
            <v>6401.9500000006519</v>
          </cell>
          <cell r="DW579">
            <v>8725.2999999988824</v>
          </cell>
          <cell r="DX579">
            <v>8621.2000000001863</v>
          </cell>
          <cell r="DY579">
            <v>11996</v>
          </cell>
          <cell r="DZ579">
            <v>13737.599999999627</v>
          </cell>
          <cell r="EA579">
            <v>7052.8999999994412</v>
          </cell>
          <cell r="EB579">
            <v>25923.000000000931</v>
          </cell>
          <cell r="EC579">
            <v>17877.750000000466</v>
          </cell>
          <cell r="ED579">
            <v>10187.799999999814</v>
          </cell>
        </row>
        <row r="580">
          <cell r="F580">
            <v>0</v>
          </cell>
          <cell r="G580">
            <v>-8</v>
          </cell>
          <cell r="H580">
            <v>0</v>
          </cell>
          <cell r="I580">
            <v>0</v>
          </cell>
          <cell r="J580">
            <v>-332.13999999989755</v>
          </cell>
          <cell r="K580">
            <v>-1836.7999999998137</v>
          </cell>
          <cell r="L580">
            <v>0</v>
          </cell>
          <cell r="M580">
            <v>0</v>
          </cell>
          <cell r="N580">
            <v>0</v>
          </cell>
          <cell r="O580">
            <v>0</v>
          </cell>
          <cell r="P580">
            <v>0</v>
          </cell>
          <cell r="Q580">
            <v>0</v>
          </cell>
          <cell r="R580">
            <v>-6552.3400000035763</v>
          </cell>
          <cell r="S580">
            <v>0</v>
          </cell>
          <cell r="T580">
            <v>0</v>
          </cell>
          <cell r="U580">
            <v>0</v>
          </cell>
          <cell r="V580">
            <v>-528.26000000000931</v>
          </cell>
          <cell r="W580">
            <v>-1683.6399999998976</v>
          </cell>
          <cell r="X580">
            <v>-2639.2400000002235</v>
          </cell>
          <cell r="Y580">
            <v>-348.6999999997206</v>
          </cell>
          <cell r="Z580">
            <v>-242.3000000002794</v>
          </cell>
          <cell r="AA580">
            <v>-833.1999999997206</v>
          </cell>
          <cell r="AB580">
            <v>-277</v>
          </cell>
          <cell r="AC580">
            <v>0</v>
          </cell>
          <cell r="AD580">
            <v>0</v>
          </cell>
          <cell r="AE580">
            <v>-7353.5499999988824</v>
          </cell>
          <cell r="AF580">
            <v>-1832.5800000000745</v>
          </cell>
          <cell r="AG580">
            <v>-369.98000000009779</v>
          </cell>
          <cell r="AH580">
            <v>-991.59999999997672</v>
          </cell>
          <cell r="AI580">
            <v>-114.09000000008382</v>
          </cell>
          <cell r="AJ580">
            <v>-112.71999999997206</v>
          </cell>
          <cell r="AK580">
            <v>-576.95999999996275</v>
          </cell>
          <cell r="AL580">
            <v>-275.48999999975786</v>
          </cell>
          <cell r="AM580">
            <v>-1212.5</v>
          </cell>
          <cell r="AN580">
            <v>-474.71999999997206</v>
          </cell>
          <cell r="AO580">
            <v>-404.51000000000931</v>
          </cell>
          <cell r="AP580">
            <v>-464.21000000007916</v>
          </cell>
          <cell r="AQ580">
            <v>-524.18999999994412</v>
          </cell>
          <cell r="AR580">
            <v>-1939.5800000019372</v>
          </cell>
          <cell r="AS580">
            <v>-3119.3200000000652</v>
          </cell>
          <cell r="AT580">
            <v>576.78000000002794</v>
          </cell>
          <cell r="AU580">
            <v>-1304.9799999999814</v>
          </cell>
          <cell r="AV580">
            <v>413.46999999997206</v>
          </cell>
          <cell r="AW580">
            <v>4.7800000000279397</v>
          </cell>
          <cell r="AX580">
            <v>300.36999999999534</v>
          </cell>
          <cell r="AY580">
            <v>20.599999999860302</v>
          </cell>
          <cell r="AZ580">
            <v>-399.9000000001397</v>
          </cell>
          <cell r="BA580">
            <v>282.68000000005122</v>
          </cell>
          <cell r="BB580">
            <v>944.91999999992549</v>
          </cell>
          <cell r="BC580">
            <v>-507.48000000009779</v>
          </cell>
          <cell r="BD580">
            <v>848.5</v>
          </cell>
          <cell r="BE580">
            <v>-6683.429999999702</v>
          </cell>
          <cell r="BF580">
            <v>461.46000000007916</v>
          </cell>
          <cell r="BG580">
            <v>331.87000000011176</v>
          </cell>
          <cell r="BH580">
            <v>-2102.7800000000279</v>
          </cell>
          <cell r="BI580">
            <v>229.64000000013039</v>
          </cell>
          <cell r="BJ580">
            <v>89.71999999997206</v>
          </cell>
          <cell r="BK580">
            <v>59.689999999944121</v>
          </cell>
          <cell r="BL580">
            <v>295.6999999997206</v>
          </cell>
          <cell r="BM580">
            <v>-792.52000000025146</v>
          </cell>
          <cell r="BN580">
            <v>344.40999999991618</v>
          </cell>
          <cell r="BO580">
            <v>426.29000000003725</v>
          </cell>
          <cell r="BP580">
            <v>-1201.5</v>
          </cell>
          <cell r="BQ580">
            <v>-4825.410000000149</v>
          </cell>
          <cell r="BR580">
            <v>16086.240000000224</v>
          </cell>
          <cell r="BS580">
            <v>4824.4499999999534</v>
          </cell>
          <cell r="BT580">
            <v>7095.4199999999255</v>
          </cell>
          <cell r="BU580">
            <v>890.71999999997206</v>
          </cell>
          <cell r="BV580">
            <v>38.75</v>
          </cell>
          <cell r="BW580">
            <v>40.46999999997206</v>
          </cell>
          <cell r="BX580">
            <v>415.80999999993946</v>
          </cell>
          <cell r="BY580">
            <v>29.339999999850988</v>
          </cell>
          <cell r="BZ580">
            <v>-396.86000000010245</v>
          </cell>
          <cell r="CA580">
            <v>332.10000000009313</v>
          </cell>
          <cell r="CB580">
            <v>596.95999999996275</v>
          </cell>
          <cell r="CC580">
            <v>1436.9899999999907</v>
          </cell>
          <cell r="CD580">
            <v>782.08999999985099</v>
          </cell>
          <cell r="CE580">
            <v>602.13000000081956</v>
          </cell>
          <cell r="CF580">
            <v>1058.1199999999953</v>
          </cell>
          <cell r="CG580">
            <v>175.6600000000326</v>
          </cell>
          <cell r="CH580">
            <v>1272.0900000000838</v>
          </cell>
          <cell r="CI580">
            <v>298.88999999989755</v>
          </cell>
          <cell r="CJ580">
            <v>310.76000000000931</v>
          </cell>
          <cell r="CK580">
            <v>40.28000000002794</v>
          </cell>
          <cell r="CL580">
            <v>-1011.3000000000466</v>
          </cell>
          <cell r="CM580">
            <v>-552.39999999990687</v>
          </cell>
          <cell r="CN580">
            <v>676.4000000001397</v>
          </cell>
          <cell r="CO580">
            <v>371.83999999985099</v>
          </cell>
          <cell r="CP580">
            <v>-3279.9699999999721</v>
          </cell>
          <cell r="CQ580">
            <v>1241.7600000000093</v>
          </cell>
          <cell r="CR580">
            <v>2856.4700000006706</v>
          </cell>
          <cell r="CS580">
            <v>97.310000000055879</v>
          </cell>
          <cell r="CT580">
            <v>-5139.25</v>
          </cell>
          <cell r="CU580">
            <v>1172.9700000000885</v>
          </cell>
          <cell r="CV580">
            <v>-115.43000000005122</v>
          </cell>
          <cell r="CW580">
            <v>282.56999999994878</v>
          </cell>
          <cell r="CX580">
            <v>7780.1599999999162</v>
          </cell>
          <cell r="CY580">
            <v>-1192.0100000000093</v>
          </cell>
          <cell r="CZ580">
            <v>-3480.3799999998882</v>
          </cell>
          <cell r="DA580">
            <v>1203.2900000000373</v>
          </cell>
          <cell r="DB580">
            <v>-246</v>
          </cell>
          <cell r="DC580">
            <v>1735.75</v>
          </cell>
          <cell r="DD580">
            <v>757.48999999999069</v>
          </cell>
          <cell r="DE580">
            <v>378.15999999828637</v>
          </cell>
          <cell r="DF580">
            <v>-147.11999999987893</v>
          </cell>
          <cell r="DG580">
            <v>-875.5</v>
          </cell>
          <cell r="DH580">
            <v>-3289.1899999999441</v>
          </cell>
          <cell r="DI580">
            <v>-36.409999999916181</v>
          </cell>
          <cell r="DJ580">
            <v>110.02000000001863</v>
          </cell>
          <cell r="DK580">
            <v>-632.56000000005588</v>
          </cell>
          <cell r="DL580">
            <v>-336.30000000004657</v>
          </cell>
          <cell r="DM580">
            <v>-350.61000000010245</v>
          </cell>
          <cell r="DN580">
            <v>1465.0600000000559</v>
          </cell>
          <cell r="DO580">
            <v>1332.7399999999907</v>
          </cell>
          <cell r="DP580">
            <v>1857.5699999999488</v>
          </cell>
          <cell r="DQ580">
            <v>1280.4599999999627</v>
          </cell>
          <cell r="DR580">
            <v>29282.86999999918</v>
          </cell>
          <cell r="DS580">
            <v>2747.3799999998882</v>
          </cell>
          <cell r="DT580">
            <v>3229.7999999999302</v>
          </cell>
          <cell r="DU580">
            <v>1319.9600000001956</v>
          </cell>
          <cell r="DV580">
            <v>1522.8800000000047</v>
          </cell>
          <cell r="DW580">
            <v>1102.9999999998836</v>
          </cell>
          <cell r="DX580">
            <v>788.36999999987893</v>
          </cell>
          <cell r="DY580">
            <v>2206.1700000001583</v>
          </cell>
          <cell r="DZ580">
            <v>2000.0400000000373</v>
          </cell>
          <cell r="EA580">
            <v>2461.0500000000466</v>
          </cell>
          <cell r="EB580">
            <v>4053.6400000001304</v>
          </cell>
          <cell r="EC580">
            <v>4269.7999999998137</v>
          </cell>
          <cell r="ED580">
            <v>3580.7800000000279</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-874.69999999925494</v>
          </cell>
          <cell r="AF581">
            <v>0</v>
          </cell>
          <cell r="AG581">
            <v>0</v>
          </cell>
          <cell r="AH581">
            <v>0</v>
          </cell>
          <cell r="AI581">
            <v>-181.5</v>
          </cell>
          <cell r="AJ581">
            <v>-417.69999999995343</v>
          </cell>
          <cell r="AK581">
            <v>-275.5</v>
          </cell>
          <cell r="AL581">
            <v>0</v>
          </cell>
          <cell r="AM581">
            <v>0</v>
          </cell>
          <cell r="AN581">
            <v>0</v>
          </cell>
          <cell r="AO581">
            <v>0</v>
          </cell>
          <cell r="AP581">
            <v>0</v>
          </cell>
          <cell r="AQ581">
            <v>0</v>
          </cell>
          <cell r="AR581">
            <v>93654.70000000298</v>
          </cell>
          <cell r="AS581">
            <v>17767</v>
          </cell>
          <cell r="AT581">
            <v>15406.5</v>
          </cell>
          <cell r="AU581">
            <v>1968</v>
          </cell>
          <cell r="AV581">
            <v>4962.5999999998603</v>
          </cell>
          <cell r="AW581">
            <v>3962.8999999999069</v>
          </cell>
          <cell r="AX581">
            <v>2115</v>
          </cell>
          <cell r="AY581">
            <v>3267.2000000001863</v>
          </cell>
          <cell r="AZ581">
            <v>368.10000000009313</v>
          </cell>
          <cell r="BA581">
            <v>3725.7999999998137</v>
          </cell>
          <cell r="BB581">
            <v>6723.6000000000931</v>
          </cell>
          <cell r="BC581">
            <v>12627.90000000014</v>
          </cell>
          <cell r="BD581">
            <v>20760.100000000093</v>
          </cell>
          <cell r="BE581">
            <v>101880.49999999627</v>
          </cell>
          <cell r="BF581">
            <v>20025.100000000093</v>
          </cell>
          <cell r="BG581">
            <v>17080.5</v>
          </cell>
          <cell r="BH581">
            <v>2610.1999999999534</v>
          </cell>
          <cell r="BI581">
            <v>6494.2999999998137</v>
          </cell>
          <cell r="BJ581">
            <v>4751.8000000000466</v>
          </cell>
          <cell r="BK581">
            <v>3164.2999999998137</v>
          </cell>
          <cell r="BL581">
            <v>2741.2000000001863</v>
          </cell>
          <cell r="BM581">
            <v>1234.1999999999534</v>
          </cell>
          <cell r="BN581">
            <v>2927.5999999996275</v>
          </cell>
          <cell r="BO581">
            <v>6229.6999999999534</v>
          </cell>
          <cell r="BP581">
            <v>13156</v>
          </cell>
          <cell r="BQ581">
            <v>21465.59999999986</v>
          </cell>
          <cell r="BR581">
            <v>97550.89999999851</v>
          </cell>
          <cell r="BS581">
            <v>20011.90000000014</v>
          </cell>
          <cell r="BT581">
            <v>15594.299999999814</v>
          </cell>
          <cell r="BU581">
            <v>2462</v>
          </cell>
          <cell r="BV581">
            <v>4064.8999999999069</v>
          </cell>
          <cell r="BW581">
            <v>4460</v>
          </cell>
          <cell r="BX581">
            <v>2858.2000000001863</v>
          </cell>
          <cell r="BY581">
            <v>2956</v>
          </cell>
          <cell r="BZ581">
            <v>1324.1999999999534</v>
          </cell>
          <cell r="CA581">
            <v>3067.5</v>
          </cell>
          <cell r="CB581">
            <v>6033.1999999999534</v>
          </cell>
          <cell r="CC581">
            <v>12620.59999999986</v>
          </cell>
          <cell r="CD581">
            <v>22098.100000000093</v>
          </cell>
          <cell r="CE581">
            <v>95166.60000000149</v>
          </cell>
          <cell r="CF581">
            <v>19893.399999999907</v>
          </cell>
          <cell r="CG581">
            <v>15576.199999999953</v>
          </cell>
          <cell r="CH581">
            <v>7271.9000000001397</v>
          </cell>
          <cell r="CI581">
            <v>4028.6999999999534</v>
          </cell>
          <cell r="CJ581">
            <v>2887.7000000001863</v>
          </cell>
          <cell r="CK581">
            <v>1932.4000000003725</v>
          </cell>
          <cell r="CL581">
            <v>3481.2999999998137</v>
          </cell>
          <cell r="CM581">
            <v>548.20000000018626</v>
          </cell>
          <cell r="CN581">
            <v>3497.2999999998137</v>
          </cell>
          <cell r="CO581">
            <v>4460.5</v>
          </cell>
          <cell r="CP581">
            <v>12109</v>
          </cell>
          <cell r="CQ581">
            <v>19480</v>
          </cell>
          <cell r="CR581">
            <v>94726.300000008196</v>
          </cell>
          <cell r="CS581">
            <v>19302.600000000093</v>
          </cell>
          <cell r="CT581">
            <v>16987.200000000186</v>
          </cell>
          <cell r="CU581">
            <v>7535.0999999998603</v>
          </cell>
          <cell r="CV581">
            <v>4563.6000000000931</v>
          </cell>
          <cell r="CW581">
            <v>2594.8999999999069</v>
          </cell>
          <cell r="CX581">
            <v>1895.5</v>
          </cell>
          <cell r="CY581">
            <v>3435.5</v>
          </cell>
          <cell r="CZ581">
            <v>299.20000000018626</v>
          </cell>
          <cell r="DA581">
            <v>3193.2000000001863</v>
          </cell>
          <cell r="DB581">
            <v>4101.2000000001863</v>
          </cell>
          <cell r="DC581">
            <v>11761.200000000186</v>
          </cell>
          <cell r="DD581">
            <v>19057.100000000093</v>
          </cell>
          <cell r="DE581">
            <v>93607.89999999851</v>
          </cell>
          <cell r="DF581">
            <v>18979</v>
          </cell>
          <cell r="DG581">
            <v>17475</v>
          </cell>
          <cell r="DH581">
            <v>6466.3999999999069</v>
          </cell>
          <cell r="DI581">
            <v>4194.1999999999534</v>
          </cell>
          <cell r="DJ581">
            <v>2695.6999999999534</v>
          </cell>
          <cell r="DK581">
            <v>1910.5</v>
          </cell>
          <cell r="DL581">
            <v>3370.2000000001863</v>
          </cell>
          <cell r="DM581">
            <v>300.59999999962747</v>
          </cell>
          <cell r="DN581">
            <v>3303.2000000001863</v>
          </cell>
          <cell r="DO581">
            <v>4354.8999999999069</v>
          </cell>
          <cell r="DP581">
            <v>12174</v>
          </cell>
          <cell r="DQ581">
            <v>18384.199999999953</v>
          </cell>
          <cell r="DR581">
            <v>93957.300000000745</v>
          </cell>
          <cell r="DS581">
            <v>19065.300000000047</v>
          </cell>
          <cell r="DT581">
            <v>17916</v>
          </cell>
          <cell r="DU581">
            <v>6027.0999999998603</v>
          </cell>
          <cell r="DV581">
            <v>4665.7999999998137</v>
          </cell>
          <cell r="DW581">
            <v>2838.2999999998137</v>
          </cell>
          <cell r="DX581">
            <v>1915</v>
          </cell>
          <cell r="DY581">
            <v>3390.5</v>
          </cell>
          <cell r="DZ581">
            <v>344.29999999981374</v>
          </cell>
          <cell r="EA581">
            <v>3178.2999999998137</v>
          </cell>
          <cell r="EB581">
            <v>4624.6999999999534</v>
          </cell>
          <cell r="EC581">
            <v>12149.09999999986</v>
          </cell>
          <cell r="ED581">
            <v>17842.90000000014</v>
          </cell>
        </row>
        <row r="583">
          <cell r="F583">
            <v>0</v>
          </cell>
          <cell r="G583">
            <v>0</v>
          </cell>
          <cell r="H583">
            <v>0</v>
          </cell>
          <cell r="I583">
            <v>0</v>
          </cell>
          <cell r="J583">
            <v>0</v>
          </cell>
          <cell r="K583">
            <v>0</v>
          </cell>
          <cell r="L583">
            <v>0</v>
          </cell>
          <cell r="M583">
            <v>0</v>
          </cell>
          <cell r="N583">
            <v>0</v>
          </cell>
          <cell r="O583">
            <v>0</v>
          </cell>
          <cell r="P583">
            <v>0</v>
          </cell>
          <cell r="Q583">
            <v>0</v>
          </cell>
          <cell r="R583">
            <v>-3108.6999999992549</v>
          </cell>
          <cell r="S583">
            <v>-233.79999999981374</v>
          </cell>
          <cell r="T583">
            <v>-1108.4000000001397</v>
          </cell>
          <cell r="U583">
            <v>-1339.7000000001863</v>
          </cell>
          <cell r="V583">
            <v>0</v>
          </cell>
          <cell r="W583">
            <v>0</v>
          </cell>
          <cell r="X583">
            <v>0</v>
          </cell>
          <cell r="Y583">
            <v>0</v>
          </cell>
          <cell r="Z583">
            <v>0</v>
          </cell>
          <cell r="AA583">
            <v>-108.79999999981374</v>
          </cell>
          <cell r="AB583">
            <v>0</v>
          </cell>
          <cell r="AC583">
            <v>0</v>
          </cell>
          <cell r="AD583">
            <v>-318</v>
          </cell>
          <cell r="AE583">
            <v>-2704.4800000041723</v>
          </cell>
          <cell r="AF583">
            <v>-94.5</v>
          </cell>
          <cell r="AG583">
            <v>-493.19999999995343</v>
          </cell>
          <cell r="AH583">
            <v>-1816.1000000000931</v>
          </cell>
          <cell r="AI583">
            <v>-238.29999999981374</v>
          </cell>
          <cell r="AJ583">
            <v>0</v>
          </cell>
          <cell r="AK583">
            <v>0</v>
          </cell>
          <cell r="AL583">
            <v>0</v>
          </cell>
          <cell r="AM583">
            <v>0</v>
          </cell>
          <cell r="AN583">
            <v>-44</v>
          </cell>
          <cell r="AO583">
            <v>0</v>
          </cell>
          <cell r="AP583">
            <v>0</v>
          </cell>
          <cell r="AQ583">
            <v>-18.380000000004657</v>
          </cell>
          <cell r="AR583">
            <v>3677.1199999973178</v>
          </cell>
          <cell r="AS583">
            <v>-508.69999999995343</v>
          </cell>
          <cell r="AT583">
            <v>84</v>
          </cell>
          <cell r="AU583">
            <v>41.5</v>
          </cell>
          <cell r="AV583">
            <v>4160</v>
          </cell>
          <cell r="AW583">
            <v>191.81000000005588</v>
          </cell>
          <cell r="AX583">
            <v>45.260000000009313</v>
          </cell>
          <cell r="AY583">
            <v>0</v>
          </cell>
          <cell r="AZ583">
            <v>34.700000000186265</v>
          </cell>
          <cell r="BA583">
            <v>-106.79999999981374</v>
          </cell>
          <cell r="BB583">
            <v>-275.4000000001397</v>
          </cell>
          <cell r="BC583">
            <v>0</v>
          </cell>
          <cell r="BD583">
            <v>10.75</v>
          </cell>
          <cell r="BE583">
            <v>-6345.25</v>
          </cell>
          <cell r="BF583">
            <v>289.0999999998603</v>
          </cell>
          <cell r="BG583">
            <v>-5502.1999999999534</v>
          </cell>
          <cell r="BH583">
            <v>-3784.1999999999534</v>
          </cell>
          <cell r="BI583">
            <v>2411.5</v>
          </cell>
          <cell r="BJ583">
            <v>265.94999999995343</v>
          </cell>
          <cell r="BK583">
            <v>0</v>
          </cell>
          <cell r="BL583">
            <v>0</v>
          </cell>
          <cell r="BM583">
            <v>35.799999999813735</v>
          </cell>
          <cell r="BN583">
            <v>-156</v>
          </cell>
          <cell r="BO583">
            <v>-126.30000000004657</v>
          </cell>
          <cell r="BP583">
            <v>0</v>
          </cell>
          <cell r="BQ583">
            <v>221.0999999998603</v>
          </cell>
          <cell r="BR583">
            <v>-384.35999999940395</v>
          </cell>
          <cell r="BS583">
            <v>1065.6999999999534</v>
          </cell>
          <cell r="BT583">
            <v>-3821.2000000001863</v>
          </cell>
          <cell r="BU583">
            <v>-3850.6000000000931</v>
          </cell>
          <cell r="BV583">
            <v>3195.4000000003725</v>
          </cell>
          <cell r="BW583">
            <v>0</v>
          </cell>
          <cell r="BX583">
            <v>-210.06000000005588</v>
          </cell>
          <cell r="BY583">
            <v>539</v>
          </cell>
          <cell r="BZ583">
            <v>1006.8999999999069</v>
          </cell>
          <cell r="CA583">
            <v>971</v>
          </cell>
          <cell r="CB583">
            <v>710</v>
          </cell>
          <cell r="CC583">
            <v>0</v>
          </cell>
          <cell r="CD583">
            <v>9.5</v>
          </cell>
          <cell r="CE583">
            <v>3059.4999999981374</v>
          </cell>
          <cell r="CF583">
            <v>268</v>
          </cell>
          <cell r="CG583">
            <v>-2.4000000001396984</v>
          </cell>
          <cell r="CH583">
            <v>274.60000000009313</v>
          </cell>
          <cell r="CI583">
            <v>1271.5</v>
          </cell>
          <cell r="CJ583">
            <v>0</v>
          </cell>
          <cell r="CK583">
            <v>0</v>
          </cell>
          <cell r="CL583">
            <v>-30.700000000186265</v>
          </cell>
          <cell r="CM583">
            <v>-51</v>
          </cell>
          <cell r="CN583">
            <v>804</v>
          </cell>
          <cell r="CO583">
            <v>480.4000000001397</v>
          </cell>
          <cell r="CP583">
            <v>-14.900000000139698</v>
          </cell>
          <cell r="CQ583">
            <v>60</v>
          </cell>
          <cell r="CR583">
            <v>10670.940000001341</v>
          </cell>
          <cell r="CS583">
            <v>571.89999999990687</v>
          </cell>
          <cell r="CT583">
            <v>76.600000000093132</v>
          </cell>
          <cell r="CU583">
            <v>328.5999999998603</v>
          </cell>
          <cell r="CV583">
            <v>190.5999999998603</v>
          </cell>
          <cell r="CW583">
            <v>0</v>
          </cell>
          <cell r="CX583">
            <v>2444</v>
          </cell>
          <cell r="CY583">
            <v>2597.9000000001397</v>
          </cell>
          <cell r="CZ583">
            <v>2426.8000000000466</v>
          </cell>
          <cell r="DA583">
            <v>801</v>
          </cell>
          <cell r="DB583">
            <v>1324</v>
          </cell>
          <cell r="DC583">
            <v>-145.76000000000931</v>
          </cell>
          <cell r="DD583">
            <v>55.299999999813735</v>
          </cell>
          <cell r="DE583">
            <v>1217.980000000447</v>
          </cell>
          <cell r="DF583">
            <v>98.699999999953434</v>
          </cell>
          <cell r="DG583">
            <v>-5.5</v>
          </cell>
          <cell r="DH583">
            <v>-1088.7999999998137</v>
          </cell>
          <cell r="DI583">
            <v>346.30000000004657</v>
          </cell>
          <cell r="DJ583">
            <v>0</v>
          </cell>
          <cell r="DK583">
            <v>181.18000000005122</v>
          </cell>
          <cell r="DL583">
            <v>-44.5</v>
          </cell>
          <cell r="DM583">
            <v>-31.299999999813735</v>
          </cell>
          <cell r="DN583">
            <v>530.9000000001397</v>
          </cell>
          <cell r="DO583">
            <v>1092.4000000001397</v>
          </cell>
          <cell r="DP583">
            <v>97.600000000093132</v>
          </cell>
          <cell r="DQ583">
            <v>41</v>
          </cell>
          <cell r="DR583">
            <v>16795.999999996275</v>
          </cell>
          <cell r="DS583">
            <v>3358</v>
          </cell>
          <cell r="DT583">
            <v>-2796.6000000000931</v>
          </cell>
          <cell r="DU583">
            <v>2852.1000000000931</v>
          </cell>
          <cell r="DV583">
            <v>2124.2999999998137</v>
          </cell>
          <cell r="DW583">
            <v>0</v>
          </cell>
          <cell r="DX583">
            <v>973.09999999997672</v>
          </cell>
          <cell r="DY583">
            <v>775.29999999981374</v>
          </cell>
          <cell r="DZ583">
            <v>2144.0999999998603</v>
          </cell>
          <cell r="EA583">
            <v>2526.8999999999069</v>
          </cell>
          <cell r="EB583">
            <v>2234.6000000000931</v>
          </cell>
          <cell r="EC583">
            <v>138.39999999990687</v>
          </cell>
          <cell r="ED583">
            <v>2465.7999999998137</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X584">
            <v>0</v>
          </cell>
          <cell r="CY584">
            <v>0</v>
          </cell>
          <cell r="CZ584">
            <v>0</v>
          </cell>
          <cell r="DA584">
            <v>0</v>
          </cell>
          <cell r="DB584">
            <v>0</v>
          </cell>
          <cell r="DC584">
            <v>0</v>
          </cell>
          <cell r="DD584">
            <v>0</v>
          </cell>
          <cell r="DE584">
            <v>0</v>
          </cell>
          <cell r="DF584">
            <v>0</v>
          </cell>
          <cell r="DG584">
            <v>0</v>
          </cell>
          <cell r="DH584">
            <v>0</v>
          </cell>
          <cell r="DI584">
            <v>0</v>
          </cell>
          <cell r="DJ584">
            <v>0</v>
          </cell>
          <cell r="DK584">
            <v>0</v>
          </cell>
          <cell r="DL584">
            <v>0</v>
          </cell>
          <cell r="DM584">
            <v>0</v>
          </cell>
          <cell r="DN584">
            <v>0</v>
          </cell>
          <cell r="DO584">
            <v>0</v>
          </cell>
          <cell r="DP584">
            <v>0</v>
          </cell>
          <cell r="DQ584">
            <v>0</v>
          </cell>
          <cell r="DR584">
            <v>0</v>
          </cell>
          <cell r="DS584">
            <v>0</v>
          </cell>
          <cell r="DT584">
            <v>0</v>
          </cell>
          <cell r="DU584">
            <v>0</v>
          </cell>
          <cell r="DV584">
            <v>0</v>
          </cell>
          <cell r="DW584">
            <v>0</v>
          </cell>
          <cell r="DX584">
            <v>0</v>
          </cell>
          <cell r="DY584">
            <v>0</v>
          </cell>
          <cell r="DZ584">
            <v>0</v>
          </cell>
          <cell r="EA584">
            <v>0</v>
          </cell>
          <cell r="EB584">
            <v>0</v>
          </cell>
          <cell r="EC584">
            <v>0</v>
          </cell>
          <cell r="ED584">
            <v>0</v>
          </cell>
        </row>
        <row r="585">
          <cell r="F585">
            <v>-5.6000000000931323</v>
          </cell>
          <cell r="G585">
            <v>-39.30000000000291</v>
          </cell>
          <cell r="H585">
            <v>0</v>
          </cell>
          <cell r="I585">
            <v>0</v>
          </cell>
          <cell r="J585">
            <v>0</v>
          </cell>
          <cell r="K585">
            <v>-168.70000000018626</v>
          </cell>
          <cell r="L585">
            <v>-102.29999999981374</v>
          </cell>
          <cell r="M585">
            <v>-31.369999999646097</v>
          </cell>
          <cell r="N585">
            <v>-67.709999999962747</v>
          </cell>
          <cell r="O585">
            <v>0</v>
          </cell>
          <cell r="P585">
            <v>0</v>
          </cell>
          <cell r="Q585">
            <v>0</v>
          </cell>
          <cell r="R585">
            <v>-1233.9409999996424</v>
          </cell>
          <cell r="S585">
            <v>0</v>
          </cell>
          <cell r="T585">
            <v>0</v>
          </cell>
          <cell r="U585">
            <v>0</v>
          </cell>
          <cell r="V585">
            <v>-180.71999999997206</v>
          </cell>
          <cell r="W585">
            <v>-231.81999999983236</v>
          </cell>
          <cell r="X585">
            <v>-604.21999999997206</v>
          </cell>
          <cell r="Y585">
            <v>-35.419999999925494</v>
          </cell>
          <cell r="Z585">
            <v>-51.959999999962747</v>
          </cell>
          <cell r="AA585">
            <v>-72.990000000223517</v>
          </cell>
          <cell r="AB585">
            <v>-17.699000000022352</v>
          </cell>
          <cell r="AC585">
            <v>-24.385999999940395</v>
          </cell>
          <cell r="AD585">
            <v>-14.726000000009662</v>
          </cell>
          <cell r="AE585">
            <v>-7220.4499999992549</v>
          </cell>
          <cell r="AF585">
            <v>-1483.7239999999292</v>
          </cell>
          <cell r="AG585">
            <v>-809.29999999981374</v>
          </cell>
          <cell r="AH585">
            <v>-175</v>
          </cell>
          <cell r="AI585">
            <v>-1951.8099999995902</v>
          </cell>
          <cell r="AJ585">
            <v>-453.09000000008382</v>
          </cell>
          <cell r="AK585">
            <v>-1529.4699999997392</v>
          </cell>
          <cell r="AL585">
            <v>-390.90999999968335</v>
          </cell>
          <cell r="AM585">
            <v>-365.89000000013039</v>
          </cell>
          <cell r="AN585">
            <v>-61.256000000052154</v>
          </cell>
          <cell r="AO585">
            <v>0</v>
          </cell>
          <cell r="AP585">
            <v>0</v>
          </cell>
          <cell r="AQ585">
            <v>0</v>
          </cell>
          <cell r="AR585">
            <v>1905.1029999926686</v>
          </cell>
          <cell r="AS585">
            <v>-166.55900000000111</v>
          </cell>
          <cell r="AT585">
            <v>1401.1780000000726</v>
          </cell>
          <cell r="AU585">
            <v>-6824.6999999999534</v>
          </cell>
          <cell r="AV585">
            <v>2512.8700000001118</v>
          </cell>
          <cell r="AW585">
            <v>2014.7999999998137</v>
          </cell>
          <cell r="AX585">
            <v>944.81000000005588</v>
          </cell>
          <cell r="AY585">
            <v>-77.160000000149012</v>
          </cell>
          <cell r="AZ585">
            <v>85.260000000242144</v>
          </cell>
          <cell r="BA585">
            <v>46.819999999832362</v>
          </cell>
          <cell r="BB585">
            <v>18.40300000004936</v>
          </cell>
          <cell r="BC585">
            <v>1958.0500000000466</v>
          </cell>
          <cell r="BD585">
            <v>-8.668999999999869</v>
          </cell>
          <cell r="BE585">
            <v>7478.4960000030696</v>
          </cell>
          <cell r="BF585">
            <v>345.20999999996275</v>
          </cell>
          <cell r="BG585">
            <v>-262.63999999989755</v>
          </cell>
          <cell r="BH585">
            <v>803.57399999955669</v>
          </cell>
          <cell r="BI585">
            <v>799.65999999968335</v>
          </cell>
          <cell r="BJ585">
            <v>900.43600000021979</v>
          </cell>
          <cell r="BK585">
            <v>701.82000000029802</v>
          </cell>
          <cell r="BL585">
            <v>-140</v>
          </cell>
          <cell r="BM585">
            <v>23.520000000018626</v>
          </cell>
          <cell r="BN585">
            <v>40.960000000428408</v>
          </cell>
          <cell r="BO585">
            <v>36.800000000046566</v>
          </cell>
          <cell r="BP585">
            <v>1746.4720000000671</v>
          </cell>
          <cell r="BQ585">
            <v>2482.6840000000084</v>
          </cell>
          <cell r="BR585">
            <v>8523.6749999970198</v>
          </cell>
          <cell r="BS585">
            <v>4478.2199999999721</v>
          </cell>
          <cell r="BT585">
            <v>-1440.3000000000466</v>
          </cell>
          <cell r="BU585">
            <v>802.53999999957159</v>
          </cell>
          <cell r="BV585">
            <v>1361.0200000000186</v>
          </cell>
          <cell r="BW585">
            <v>1070.2999999998137</v>
          </cell>
          <cell r="BX585">
            <v>590.52600000007078</v>
          </cell>
          <cell r="BY585">
            <v>22.53000000026077</v>
          </cell>
          <cell r="BZ585">
            <v>11.950000000186265</v>
          </cell>
          <cell r="CA585">
            <v>10.334999999962747</v>
          </cell>
          <cell r="CB585">
            <v>191.63800000003539</v>
          </cell>
          <cell r="CC585">
            <v>1149.4010000000708</v>
          </cell>
          <cell r="CD585">
            <v>275.51500000001397</v>
          </cell>
          <cell r="CE585">
            <v>617.72599999979138</v>
          </cell>
          <cell r="CF585">
            <v>626.5</v>
          </cell>
          <cell r="CG585">
            <v>586.20000000018626</v>
          </cell>
          <cell r="CH585">
            <v>343.78000000002794</v>
          </cell>
          <cell r="CI585">
            <v>117.20000000018626</v>
          </cell>
          <cell r="CJ585">
            <v>104.62000000002445</v>
          </cell>
          <cell r="CK585">
            <v>-550.49899999983609</v>
          </cell>
          <cell r="CL585">
            <v>-244.67599999997765</v>
          </cell>
          <cell r="CM585">
            <v>44.223999999929219</v>
          </cell>
          <cell r="CN585">
            <v>-504.33000000007451</v>
          </cell>
          <cell r="CO585">
            <v>-443.53000000002794</v>
          </cell>
          <cell r="CP585">
            <v>442.32000000006519</v>
          </cell>
          <cell r="CQ585">
            <v>95.917000000001281</v>
          </cell>
          <cell r="CR585">
            <v>-3677.1640000008047</v>
          </cell>
          <cell r="CS585">
            <v>0</v>
          </cell>
          <cell r="CT585">
            <v>-2066.2430000002496</v>
          </cell>
          <cell r="CU585">
            <v>531.5</v>
          </cell>
          <cell r="CV585">
            <v>0</v>
          </cell>
          <cell r="CW585">
            <v>0</v>
          </cell>
          <cell r="CX585">
            <v>-3330.5249999999069</v>
          </cell>
          <cell r="CY585">
            <v>-196.41999999992549</v>
          </cell>
          <cell r="CZ585">
            <v>-225.72600000002421</v>
          </cell>
          <cell r="DA585">
            <v>281.52000000025146</v>
          </cell>
          <cell r="DB585">
            <v>123.19599999999627</v>
          </cell>
          <cell r="DC585">
            <v>1205.5339999999851</v>
          </cell>
          <cell r="DD585">
            <v>0</v>
          </cell>
          <cell r="DE585">
            <v>-3394.242000002414</v>
          </cell>
          <cell r="DF585">
            <v>0</v>
          </cell>
          <cell r="DG585">
            <v>-2758.0550000001676</v>
          </cell>
          <cell r="DH585">
            <v>446.86099999991711</v>
          </cell>
          <cell r="DI585">
            <v>0</v>
          </cell>
          <cell r="DJ585">
            <v>9.2000000000007276</v>
          </cell>
          <cell r="DK585">
            <v>292</v>
          </cell>
          <cell r="DL585">
            <v>-21.930000000167638</v>
          </cell>
          <cell r="DM585">
            <v>-191.15999999991618</v>
          </cell>
          <cell r="DN585">
            <v>259.39999999990687</v>
          </cell>
          <cell r="DO585">
            <v>83.800000000046566</v>
          </cell>
          <cell r="DP585">
            <v>-1894.5100000000093</v>
          </cell>
          <cell r="DQ585">
            <v>380.15200000000186</v>
          </cell>
          <cell r="DR585">
            <v>9421.0149999968708</v>
          </cell>
          <cell r="DS585">
            <v>2757.7539999999572</v>
          </cell>
          <cell r="DT585">
            <v>-1349.1490000002086</v>
          </cell>
          <cell r="DU585">
            <v>-8.7630000002682209</v>
          </cell>
          <cell r="DV585">
            <v>0</v>
          </cell>
          <cell r="DW585">
            <v>0</v>
          </cell>
          <cell r="DX585">
            <v>679.60000000009313</v>
          </cell>
          <cell r="DY585">
            <v>393.49000000022352</v>
          </cell>
          <cell r="DZ585">
            <v>758.20000000018626</v>
          </cell>
          <cell r="EA585">
            <v>246.36000000010245</v>
          </cell>
          <cell r="EB585">
            <v>351.36000000010245</v>
          </cell>
          <cell r="EC585">
            <v>2555.1999999999534</v>
          </cell>
          <cell r="ED585">
            <v>3036.9629999999888</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-3.2199999997392297</v>
          </cell>
          <cell r="AF586">
            <v>0</v>
          </cell>
          <cell r="AG586">
            <v>0</v>
          </cell>
          <cell r="AH586">
            <v>0</v>
          </cell>
          <cell r="AI586">
            <v>0</v>
          </cell>
          <cell r="AJ586">
            <v>-3.220000000030268</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-2942.3449999999721</v>
          </cell>
          <cell r="BS586">
            <v>0</v>
          </cell>
          <cell r="BT586">
            <v>0</v>
          </cell>
          <cell r="BU586">
            <v>0</v>
          </cell>
          <cell r="BV586">
            <v>0</v>
          </cell>
          <cell r="BW586">
            <v>0</v>
          </cell>
          <cell r="BX586">
            <v>0</v>
          </cell>
          <cell r="BY586">
            <v>0</v>
          </cell>
          <cell r="BZ586">
            <v>0</v>
          </cell>
          <cell r="CA586">
            <v>0</v>
          </cell>
          <cell r="CB586">
            <v>-2942.3450000000012</v>
          </cell>
          <cell r="CC586">
            <v>0</v>
          </cell>
          <cell r="CD586">
            <v>0</v>
          </cell>
          <cell r="CE586">
            <v>0</v>
          </cell>
          <cell r="CF586">
            <v>0</v>
          </cell>
          <cell r="CG586">
            <v>0</v>
          </cell>
          <cell r="CH586">
            <v>0</v>
          </cell>
          <cell r="CI586">
            <v>0</v>
          </cell>
          <cell r="CJ586">
            <v>0</v>
          </cell>
          <cell r="CK586">
            <v>0</v>
          </cell>
          <cell r="CL586">
            <v>0</v>
          </cell>
          <cell r="CM586">
            <v>0</v>
          </cell>
          <cell r="CN586">
            <v>0</v>
          </cell>
          <cell r="CO586">
            <v>0</v>
          </cell>
          <cell r="CP586">
            <v>0</v>
          </cell>
          <cell r="CQ586">
            <v>0</v>
          </cell>
          <cell r="CR586">
            <v>-1838.9696999997832</v>
          </cell>
          <cell r="CS586">
            <v>0</v>
          </cell>
          <cell r="CT586">
            <v>-1838.9697000000001</v>
          </cell>
          <cell r="CU586">
            <v>0</v>
          </cell>
          <cell r="CV586">
            <v>0</v>
          </cell>
          <cell r="CW586">
            <v>0</v>
          </cell>
          <cell r="CX586">
            <v>0</v>
          </cell>
          <cell r="CY586">
            <v>0</v>
          </cell>
          <cell r="CZ586">
            <v>0</v>
          </cell>
          <cell r="DA586">
            <v>0</v>
          </cell>
          <cell r="DB586">
            <v>0</v>
          </cell>
          <cell r="DC586">
            <v>0</v>
          </cell>
          <cell r="DD586">
            <v>0</v>
          </cell>
          <cell r="DE586">
            <v>-1471.1757999998517</v>
          </cell>
          <cell r="DF586">
            <v>0</v>
          </cell>
          <cell r="DG586">
            <v>0</v>
          </cell>
          <cell r="DH586">
            <v>-1471.1758</v>
          </cell>
          <cell r="DI586">
            <v>0</v>
          </cell>
          <cell r="DJ586">
            <v>0</v>
          </cell>
          <cell r="DK586">
            <v>0</v>
          </cell>
          <cell r="DL586">
            <v>0</v>
          </cell>
          <cell r="DM586">
            <v>0</v>
          </cell>
          <cell r="DN586">
            <v>0</v>
          </cell>
          <cell r="DO586">
            <v>0</v>
          </cell>
          <cell r="DP586">
            <v>0</v>
          </cell>
          <cell r="DQ586">
            <v>0</v>
          </cell>
          <cell r="DR586">
            <v>0</v>
          </cell>
          <cell r="DS586">
            <v>0</v>
          </cell>
          <cell r="DT586">
            <v>0</v>
          </cell>
          <cell r="DU586">
            <v>0</v>
          </cell>
          <cell r="DV586">
            <v>0</v>
          </cell>
          <cell r="DW586">
            <v>0</v>
          </cell>
          <cell r="DX586">
            <v>0</v>
          </cell>
          <cell r="DY586">
            <v>0</v>
          </cell>
          <cell r="DZ586">
            <v>0</v>
          </cell>
          <cell r="EA586">
            <v>0</v>
          </cell>
          <cell r="EB586">
            <v>0</v>
          </cell>
          <cell r="EC586">
            <v>0</v>
          </cell>
          <cell r="ED586">
            <v>0</v>
          </cell>
        </row>
        <row r="587">
          <cell r="F587">
            <v>0</v>
          </cell>
          <cell r="G587">
            <v>0</v>
          </cell>
          <cell r="H587">
            <v>0</v>
          </cell>
          <cell r="I587">
            <v>0</v>
          </cell>
          <cell r="J587">
            <v>0</v>
          </cell>
          <cell r="K587">
            <v>0</v>
          </cell>
          <cell r="L587">
            <v>0</v>
          </cell>
          <cell r="M587">
            <v>0</v>
          </cell>
          <cell r="N587">
            <v>0</v>
          </cell>
          <cell r="O587">
            <v>0</v>
          </cell>
          <cell r="P587">
            <v>0</v>
          </cell>
          <cell r="Q587">
            <v>0</v>
          </cell>
          <cell r="R587">
            <v>-979.67000000039116</v>
          </cell>
          <cell r="S587">
            <v>0</v>
          </cell>
          <cell r="T587">
            <v>0</v>
          </cell>
          <cell r="U587">
            <v>0</v>
          </cell>
          <cell r="V587">
            <v>0</v>
          </cell>
          <cell r="W587">
            <v>0</v>
          </cell>
          <cell r="X587">
            <v>-294.77000000001863</v>
          </cell>
          <cell r="Y587">
            <v>-186.31000000005588</v>
          </cell>
          <cell r="Z587">
            <v>-16.28000000002794</v>
          </cell>
          <cell r="AA587">
            <v>-223.4100000000326</v>
          </cell>
          <cell r="AB587">
            <v>-258.90000000002328</v>
          </cell>
          <cell r="AC587">
            <v>0</v>
          </cell>
          <cell r="AD587">
            <v>0</v>
          </cell>
          <cell r="AE587">
            <v>-1061.6549999997951</v>
          </cell>
          <cell r="AF587">
            <v>484.31200000000536</v>
          </cell>
          <cell r="AG587">
            <v>0</v>
          </cell>
          <cell r="AH587">
            <v>161.43700000000536</v>
          </cell>
          <cell r="AI587">
            <v>-171.68400000000838</v>
          </cell>
          <cell r="AJ587">
            <v>0</v>
          </cell>
          <cell r="AK587">
            <v>-360.00000000005821</v>
          </cell>
          <cell r="AL587">
            <v>0</v>
          </cell>
          <cell r="AM587">
            <v>-361.89000000001397</v>
          </cell>
          <cell r="AN587">
            <v>-521.69000000000233</v>
          </cell>
          <cell r="AO587">
            <v>-292.14000000001397</v>
          </cell>
          <cell r="AP587">
            <v>0</v>
          </cell>
          <cell r="AQ587">
            <v>0</v>
          </cell>
          <cell r="AR587">
            <v>2740.8260000003502</v>
          </cell>
          <cell r="AS587">
            <v>161.43700000000536</v>
          </cell>
          <cell r="AT587">
            <v>-645.74900000001071</v>
          </cell>
          <cell r="AU587">
            <v>645.75</v>
          </cell>
          <cell r="AV587">
            <v>645.17999999999302</v>
          </cell>
          <cell r="AW587">
            <v>-195.27999999996973</v>
          </cell>
          <cell r="AX587">
            <v>144.8399999999674</v>
          </cell>
          <cell r="AY587">
            <v>296.47500000009313</v>
          </cell>
          <cell r="AZ587">
            <v>410.21999999997206</v>
          </cell>
          <cell r="BA587">
            <v>837.47199999995064</v>
          </cell>
          <cell r="BB587">
            <v>279.04399999999441</v>
          </cell>
          <cell r="BC587">
            <v>161.4369999999908</v>
          </cell>
          <cell r="BD587">
            <v>0</v>
          </cell>
          <cell r="BE587">
            <v>859.59370000008494</v>
          </cell>
          <cell r="BF587">
            <v>-130.875</v>
          </cell>
          <cell r="BG587">
            <v>-202.63730000000214</v>
          </cell>
          <cell r="BH587">
            <v>-171.78999999997905</v>
          </cell>
          <cell r="BI587">
            <v>866.41999999992549</v>
          </cell>
          <cell r="BJ587">
            <v>-150.91500000003725</v>
          </cell>
          <cell r="BK587">
            <v>-67.410000000032596</v>
          </cell>
          <cell r="BL587">
            <v>588.70999999996275</v>
          </cell>
          <cell r="BM587">
            <v>95.290000000037253</v>
          </cell>
          <cell r="BN587">
            <v>-69.064000000013039</v>
          </cell>
          <cell r="BO587">
            <v>68.343999999982771</v>
          </cell>
          <cell r="BP587">
            <v>-289.35399999999208</v>
          </cell>
          <cell r="BQ587">
            <v>322.875</v>
          </cell>
          <cell r="BR587">
            <v>1182.0309000001289</v>
          </cell>
          <cell r="BS587">
            <v>-615.39499999998952</v>
          </cell>
          <cell r="BT587">
            <v>-100.5110999999888</v>
          </cell>
          <cell r="BU587">
            <v>-132.63499999998021</v>
          </cell>
          <cell r="BV587">
            <v>1739.3499999999767</v>
          </cell>
          <cell r="BW587">
            <v>7.4409999999916181</v>
          </cell>
          <cell r="BX587">
            <v>31.342000000004191</v>
          </cell>
          <cell r="BY587">
            <v>3.5749999999534339</v>
          </cell>
          <cell r="BZ587">
            <v>279.42999999999302</v>
          </cell>
          <cell r="CA587">
            <v>152.61499999999069</v>
          </cell>
          <cell r="CB587">
            <v>139.6940000000759</v>
          </cell>
          <cell r="CC587">
            <v>-322.875</v>
          </cell>
          <cell r="CD587">
            <v>0</v>
          </cell>
          <cell r="CE587">
            <v>-595.66799999959767</v>
          </cell>
          <cell r="CF587">
            <v>-161.44000000000233</v>
          </cell>
          <cell r="CG587">
            <v>161.44000000000233</v>
          </cell>
          <cell r="CH587">
            <v>-161.43700000000536</v>
          </cell>
          <cell r="CI587">
            <v>-304.69099999999162</v>
          </cell>
          <cell r="CJ587">
            <v>3.3809999999939464</v>
          </cell>
          <cell r="CK587">
            <v>14.343000000008033</v>
          </cell>
          <cell r="CL587">
            <v>4.4349999999976717</v>
          </cell>
          <cell r="CM587">
            <v>-158.84500000003027</v>
          </cell>
          <cell r="CN587">
            <v>168.58400000000256</v>
          </cell>
          <cell r="CO587">
            <v>0</v>
          </cell>
          <cell r="CP587">
            <v>-484.31299999999464</v>
          </cell>
          <cell r="CQ587">
            <v>322.875</v>
          </cell>
          <cell r="CR587">
            <v>-1743.2029999999795</v>
          </cell>
          <cell r="CS587">
            <v>0</v>
          </cell>
          <cell r="CT587">
            <v>0</v>
          </cell>
          <cell r="CU587">
            <v>-322.875</v>
          </cell>
          <cell r="CV587">
            <v>-193.17799999999988</v>
          </cell>
          <cell r="CW587">
            <v>9.8459999999904539</v>
          </cell>
          <cell r="CX587">
            <v>17.163999999989755</v>
          </cell>
          <cell r="CY587">
            <v>-12.708999999973457</v>
          </cell>
          <cell r="CZ587">
            <v>34.524000000033993</v>
          </cell>
          <cell r="DA587">
            <v>-307.353000000061</v>
          </cell>
          <cell r="DB587">
            <v>-322.88000000000466</v>
          </cell>
          <cell r="DC587">
            <v>-161.42999999999302</v>
          </cell>
          <cell r="DD587">
            <v>-484.31200000000536</v>
          </cell>
          <cell r="DE587">
            <v>-4543.5850000001956</v>
          </cell>
          <cell r="DF587">
            <v>0</v>
          </cell>
          <cell r="DG587">
            <v>0</v>
          </cell>
          <cell r="DH587">
            <v>-3787.2259999999951</v>
          </cell>
          <cell r="DI587">
            <v>27.080000000001746</v>
          </cell>
          <cell r="DJ587">
            <v>-320.19200000001001</v>
          </cell>
          <cell r="DK587">
            <v>166.23799999999756</v>
          </cell>
          <cell r="DL587">
            <v>-71.228000000031898</v>
          </cell>
          <cell r="DM587">
            <v>5.1749999999883585</v>
          </cell>
          <cell r="DN587">
            <v>82.314000000013039</v>
          </cell>
          <cell r="DO587">
            <v>0</v>
          </cell>
          <cell r="DP587">
            <v>-807.18299999998999</v>
          </cell>
          <cell r="DQ587">
            <v>161.43700000000536</v>
          </cell>
          <cell r="DR587">
            <v>-435.64799999981187</v>
          </cell>
          <cell r="DS587">
            <v>0</v>
          </cell>
          <cell r="DT587">
            <v>161.43799999999464</v>
          </cell>
          <cell r="DU587">
            <v>-322.87400000001071</v>
          </cell>
          <cell r="DV587">
            <v>12.253000000004249</v>
          </cell>
          <cell r="DW587">
            <v>18.447999999989406</v>
          </cell>
          <cell r="DX587">
            <v>3.5439999999944121</v>
          </cell>
          <cell r="DY587">
            <v>-32.076999999990221</v>
          </cell>
          <cell r="DZ587">
            <v>-5.9300000000512227</v>
          </cell>
          <cell r="EA587">
            <v>213.85999999998603</v>
          </cell>
          <cell r="EB587">
            <v>-322.86999999999534</v>
          </cell>
          <cell r="EC587">
            <v>-161.44000000000233</v>
          </cell>
          <cell r="ED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-43.650000000372529</v>
          </cell>
          <cell r="AF588">
            <v>-43.650000000023283</v>
          </cell>
          <cell r="AG588">
            <v>0</v>
          </cell>
          <cell r="AH588">
            <v>0</v>
          </cell>
          <cell r="AI588">
            <v>0</v>
          </cell>
          <cell r="AJ588">
            <v>0</v>
          </cell>
          <cell r="AK588">
            <v>0</v>
          </cell>
          <cell r="AL588">
            <v>0</v>
          </cell>
          <cell r="AM588">
            <v>0</v>
          </cell>
          <cell r="AN588">
            <v>0</v>
          </cell>
          <cell r="AO588">
            <v>0</v>
          </cell>
          <cell r="AP588">
            <v>0</v>
          </cell>
          <cell r="AQ588">
            <v>0</v>
          </cell>
          <cell r="AR588">
            <v>491.57500000018626</v>
          </cell>
          <cell r="AS588">
            <v>-2.4500000000116415</v>
          </cell>
          <cell r="AT588">
            <v>25.825000000011642</v>
          </cell>
          <cell r="AU588">
            <v>92.600000000093132</v>
          </cell>
          <cell r="AV588">
            <v>117.25</v>
          </cell>
          <cell r="AW588">
            <v>0</v>
          </cell>
          <cell r="AX588">
            <v>-57.75</v>
          </cell>
          <cell r="AY588">
            <v>0</v>
          </cell>
          <cell r="AZ588">
            <v>0</v>
          </cell>
          <cell r="BA588">
            <v>0</v>
          </cell>
          <cell r="BB588">
            <v>0</v>
          </cell>
          <cell r="BC588">
            <v>316.10000000009313</v>
          </cell>
          <cell r="BD588">
            <v>0</v>
          </cell>
          <cell r="BE588">
            <v>-178.83000000007451</v>
          </cell>
          <cell r="BF588">
            <v>82.75</v>
          </cell>
          <cell r="BG588">
            <v>-31.800000000046566</v>
          </cell>
          <cell r="BH588">
            <v>10.550000000046566</v>
          </cell>
          <cell r="BI588">
            <v>72.149999999906868</v>
          </cell>
          <cell r="BJ588">
            <v>0</v>
          </cell>
          <cell r="BK588">
            <v>0</v>
          </cell>
          <cell r="BL588">
            <v>0</v>
          </cell>
          <cell r="BM588">
            <v>0</v>
          </cell>
          <cell r="BN588">
            <v>0</v>
          </cell>
          <cell r="BO588">
            <v>0</v>
          </cell>
          <cell r="BP588">
            <v>-315.90000000002328</v>
          </cell>
          <cell r="BQ588">
            <v>3.4199999999837019</v>
          </cell>
          <cell r="BR588">
            <v>45.330000000074506</v>
          </cell>
          <cell r="BS588">
            <v>59</v>
          </cell>
          <cell r="BT588">
            <v>-34.049999999930151</v>
          </cell>
          <cell r="BU588">
            <v>0</v>
          </cell>
          <cell r="BV588">
            <v>39.900000000023283</v>
          </cell>
          <cell r="BW588">
            <v>0</v>
          </cell>
          <cell r="BX588">
            <v>0</v>
          </cell>
          <cell r="BY588">
            <v>0</v>
          </cell>
          <cell r="BZ588">
            <v>0</v>
          </cell>
          <cell r="CA588">
            <v>0</v>
          </cell>
          <cell r="CB588">
            <v>-28.5</v>
          </cell>
          <cell r="CC588">
            <v>0</v>
          </cell>
          <cell r="CD588">
            <v>8.9800000000395812</v>
          </cell>
          <cell r="CE588">
            <v>120.9449999993667</v>
          </cell>
          <cell r="CF588">
            <v>0</v>
          </cell>
          <cell r="CG588">
            <v>33.21999999997206</v>
          </cell>
          <cell r="CH588">
            <v>15.224999999976717</v>
          </cell>
          <cell r="CI588">
            <v>-15.25</v>
          </cell>
          <cell r="CJ588">
            <v>0</v>
          </cell>
          <cell r="CK588">
            <v>0</v>
          </cell>
          <cell r="CL588">
            <v>42.5</v>
          </cell>
          <cell r="CM588">
            <v>-56.599999999976717</v>
          </cell>
          <cell r="CN588">
            <v>29.799999999930151</v>
          </cell>
          <cell r="CO588">
            <v>-14.149999999906868</v>
          </cell>
          <cell r="CP588">
            <v>14.700000000011642</v>
          </cell>
          <cell r="CQ588">
            <v>71.5</v>
          </cell>
          <cell r="CR588">
            <v>371.9300000006333</v>
          </cell>
          <cell r="CS588">
            <v>-24.669999999983702</v>
          </cell>
          <cell r="CT588">
            <v>36.980000000039581</v>
          </cell>
          <cell r="CU588">
            <v>19.069999999948777</v>
          </cell>
          <cell r="CV588">
            <v>-13.75</v>
          </cell>
          <cell r="CW588">
            <v>0</v>
          </cell>
          <cell r="CX588">
            <v>0</v>
          </cell>
          <cell r="CY588">
            <v>61.599999999976717</v>
          </cell>
          <cell r="CZ588">
            <v>145.69999999995343</v>
          </cell>
          <cell r="DA588">
            <v>97.349999999976717</v>
          </cell>
          <cell r="DB588">
            <v>-10</v>
          </cell>
          <cell r="DC588">
            <v>0</v>
          </cell>
          <cell r="DD588">
            <v>59.650000000023283</v>
          </cell>
          <cell r="DE588">
            <v>514.63000000081956</v>
          </cell>
          <cell r="DF588">
            <v>-12.5</v>
          </cell>
          <cell r="DG588">
            <v>-6.6749999999883585</v>
          </cell>
          <cell r="DH588">
            <v>-103.25</v>
          </cell>
          <cell r="DI588">
            <v>-100.59499999997206</v>
          </cell>
          <cell r="DJ588">
            <v>0</v>
          </cell>
          <cell r="DK588">
            <v>66.46999999997206</v>
          </cell>
          <cell r="DL588">
            <v>683.40000000002328</v>
          </cell>
          <cell r="DM588">
            <v>-55.75</v>
          </cell>
          <cell r="DN588">
            <v>-19.649999999906868</v>
          </cell>
          <cell r="DO588">
            <v>0.80000000004656613</v>
          </cell>
          <cell r="DP588">
            <v>-1.2999999999883585</v>
          </cell>
          <cell r="DQ588">
            <v>63.680000000051223</v>
          </cell>
          <cell r="DR588">
            <v>-1192.1700000008568</v>
          </cell>
          <cell r="DS588">
            <v>-54.349999999976717</v>
          </cell>
          <cell r="DT588">
            <v>-164.44999999995343</v>
          </cell>
          <cell r="DU588">
            <v>-826.65000000002328</v>
          </cell>
          <cell r="DV588">
            <v>0</v>
          </cell>
          <cell r="DW588">
            <v>0</v>
          </cell>
          <cell r="DX588">
            <v>-235.61999999999534</v>
          </cell>
          <cell r="DY588">
            <v>0</v>
          </cell>
          <cell r="DZ588">
            <v>0</v>
          </cell>
          <cell r="EA588">
            <v>4.9499999999534339</v>
          </cell>
          <cell r="EB588">
            <v>-38.300000000046566</v>
          </cell>
          <cell r="EC588">
            <v>53.650000000023283</v>
          </cell>
          <cell r="ED588">
            <v>68.599999999976717</v>
          </cell>
        </row>
        <row r="589">
          <cell r="F589">
            <v>-242.64999999999418</v>
          </cell>
          <cell r="G589">
            <v>0</v>
          </cell>
          <cell r="H589">
            <v>0</v>
          </cell>
          <cell r="I589">
            <v>0</v>
          </cell>
          <cell r="J589">
            <v>-76.799999999813735</v>
          </cell>
          <cell r="K589">
            <v>-288</v>
          </cell>
          <cell r="L589">
            <v>-37.200000000186265</v>
          </cell>
          <cell r="M589">
            <v>0</v>
          </cell>
          <cell r="N589">
            <v>0</v>
          </cell>
          <cell r="O589">
            <v>0</v>
          </cell>
          <cell r="P589">
            <v>0</v>
          </cell>
          <cell r="Q589">
            <v>-51</v>
          </cell>
          <cell r="R589">
            <v>-280.89999999850988</v>
          </cell>
          <cell r="S589">
            <v>-90.700000000186265</v>
          </cell>
          <cell r="T589">
            <v>0</v>
          </cell>
          <cell r="U589">
            <v>0</v>
          </cell>
          <cell r="V589">
            <v>0</v>
          </cell>
          <cell r="W589">
            <v>-1.2000000001862645</v>
          </cell>
          <cell r="X589">
            <v>0</v>
          </cell>
          <cell r="Y589">
            <v>0</v>
          </cell>
          <cell r="Z589">
            <v>0</v>
          </cell>
          <cell r="AA589">
            <v>0</v>
          </cell>
          <cell r="AB589">
            <v>0</v>
          </cell>
          <cell r="AC589">
            <v>0</v>
          </cell>
          <cell r="AD589">
            <v>-189</v>
          </cell>
          <cell r="AE589">
            <v>-1422.3999999985099</v>
          </cell>
          <cell r="AF589">
            <v>-214.40000000037253</v>
          </cell>
          <cell r="AG589">
            <v>-627.79999999981374</v>
          </cell>
          <cell r="AH589">
            <v>-199</v>
          </cell>
          <cell r="AI589">
            <v>0</v>
          </cell>
          <cell r="AJ589">
            <v>0</v>
          </cell>
          <cell r="AK589">
            <v>0</v>
          </cell>
          <cell r="AL589">
            <v>0</v>
          </cell>
          <cell r="AM589">
            <v>0</v>
          </cell>
          <cell r="AN589">
            <v>0</v>
          </cell>
          <cell r="AO589">
            <v>0</v>
          </cell>
          <cell r="AP589">
            <v>0</v>
          </cell>
          <cell r="AQ589">
            <v>-381.20000000018626</v>
          </cell>
          <cell r="AR589">
            <v>-3388.5</v>
          </cell>
          <cell r="AS589">
            <v>-1471.7000000001863</v>
          </cell>
          <cell r="AT589">
            <v>1726.2000000001863</v>
          </cell>
          <cell r="AU589">
            <v>-10113.59999999986</v>
          </cell>
          <cell r="AV589">
            <v>417.5</v>
          </cell>
          <cell r="AW589">
            <v>778.20000000018626</v>
          </cell>
          <cell r="AX589">
            <v>23</v>
          </cell>
          <cell r="AY589">
            <v>0</v>
          </cell>
          <cell r="AZ589">
            <v>0</v>
          </cell>
          <cell r="BA589">
            <v>283.5</v>
          </cell>
          <cell r="BB589">
            <v>0</v>
          </cell>
          <cell r="BC589">
            <v>3023.3999999999069</v>
          </cell>
          <cell r="BD589">
            <v>1945</v>
          </cell>
          <cell r="BE589">
            <v>2340.6000000014901</v>
          </cell>
          <cell r="BF589">
            <v>-115</v>
          </cell>
          <cell r="BG589">
            <v>-654.70000000018626</v>
          </cell>
          <cell r="BH589">
            <v>-244.69999999995343</v>
          </cell>
          <cell r="BI589">
            <v>498.70000000018626</v>
          </cell>
          <cell r="BJ589">
            <v>726.20000000018626</v>
          </cell>
          <cell r="BK589">
            <v>221.40000000037253</v>
          </cell>
          <cell r="BL589">
            <v>0</v>
          </cell>
          <cell r="BM589">
            <v>0</v>
          </cell>
          <cell r="BN589">
            <v>0</v>
          </cell>
          <cell r="BO589">
            <v>0</v>
          </cell>
          <cell r="BP589">
            <v>121.40000000037253</v>
          </cell>
          <cell r="BQ589">
            <v>1787.2999999998137</v>
          </cell>
          <cell r="BR589">
            <v>-42882.30000000447</v>
          </cell>
          <cell r="BS589">
            <v>-48461.700000000186</v>
          </cell>
          <cell r="BT589">
            <v>-1804.2000000001863</v>
          </cell>
          <cell r="BU589">
            <v>1286.3999999999069</v>
          </cell>
          <cell r="BV589">
            <v>692.29999999981374</v>
          </cell>
          <cell r="BW589">
            <v>1667</v>
          </cell>
          <cell r="BX589">
            <v>865.20000000018626</v>
          </cell>
          <cell r="BY589">
            <v>0</v>
          </cell>
          <cell r="BZ589">
            <v>0</v>
          </cell>
          <cell r="CA589">
            <v>-36.799999999813735</v>
          </cell>
          <cell r="CB589">
            <v>-121.5</v>
          </cell>
          <cell r="CC589">
            <v>2293.6000000000931</v>
          </cell>
          <cell r="CD589">
            <v>737.40000000037253</v>
          </cell>
          <cell r="CE589">
            <v>4227.6000000052154</v>
          </cell>
          <cell r="CF589">
            <v>202</v>
          </cell>
          <cell r="CG589">
            <v>403.29999999981374</v>
          </cell>
          <cell r="CH589">
            <v>318</v>
          </cell>
          <cell r="CI589">
            <v>193.79999999981374</v>
          </cell>
          <cell r="CJ589">
            <v>802.30000000004657</v>
          </cell>
          <cell r="CK589">
            <v>490.19999999995343</v>
          </cell>
          <cell r="CL589">
            <v>-2.2999999998137355</v>
          </cell>
          <cell r="CM589">
            <v>430.5</v>
          </cell>
          <cell r="CN589">
            <v>642.60000000009313</v>
          </cell>
          <cell r="CO589">
            <v>87.5</v>
          </cell>
          <cell r="CP589">
            <v>112.89999999990687</v>
          </cell>
          <cell r="CQ589">
            <v>546.79999999981374</v>
          </cell>
          <cell r="CR589">
            <v>5501.2499999962747</v>
          </cell>
          <cell r="CS589">
            <v>666.79999999981374</v>
          </cell>
          <cell r="CT589">
            <v>-5253.5</v>
          </cell>
          <cell r="CU589">
            <v>623.89999999990687</v>
          </cell>
          <cell r="CV589">
            <v>696.9000000001397</v>
          </cell>
          <cell r="CW589">
            <v>3296.2999999998137</v>
          </cell>
          <cell r="CX589">
            <v>4545.3999999999069</v>
          </cell>
          <cell r="CY589">
            <v>-481</v>
          </cell>
          <cell r="CZ589">
            <v>-1768.2000000001863</v>
          </cell>
          <cell r="DA589">
            <v>732.8000000002794</v>
          </cell>
          <cell r="DB589">
            <v>308.25</v>
          </cell>
          <cell r="DC589">
            <v>238.60000000009313</v>
          </cell>
          <cell r="DD589">
            <v>1895</v>
          </cell>
          <cell r="DE589">
            <v>3483.1500000022352</v>
          </cell>
          <cell r="DF589">
            <v>187</v>
          </cell>
          <cell r="DG589">
            <v>-848.39999999990687</v>
          </cell>
          <cell r="DH589">
            <v>613.80000000004657</v>
          </cell>
          <cell r="DI589">
            <v>3395.5999999998603</v>
          </cell>
          <cell r="DJ589">
            <v>897.69999999995343</v>
          </cell>
          <cell r="DK589">
            <v>-2446.2999999998137</v>
          </cell>
          <cell r="DL589">
            <v>287.5</v>
          </cell>
          <cell r="DM589">
            <v>-342</v>
          </cell>
          <cell r="DN589">
            <v>643.60000000009313</v>
          </cell>
          <cell r="DO589">
            <v>308.44999999995343</v>
          </cell>
          <cell r="DP589">
            <v>-161.20000000018626</v>
          </cell>
          <cell r="DQ589">
            <v>947.40000000037253</v>
          </cell>
          <cell r="DR589">
            <v>16941.800000000745</v>
          </cell>
          <cell r="DS589">
            <v>1807.5</v>
          </cell>
          <cell r="DT589">
            <v>5658.5999999996275</v>
          </cell>
          <cell r="DU589">
            <v>-771.5999999998603</v>
          </cell>
          <cell r="DV589">
            <v>245.5</v>
          </cell>
          <cell r="DW589">
            <v>1101</v>
          </cell>
          <cell r="DX589">
            <v>-100.79999999981374</v>
          </cell>
          <cell r="DY589">
            <v>24.700000000186265</v>
          </cell>
          <cell r="DZ589">
            <v>804</v>
          </cell>
          <cell r="EA589">
            <v>-127.5</v>
          </cell>
          <cell r="EB589">
            <v>945.69999999995343</v>
          </cell>
          <cell r="EC589">
            <v>5035</v>
          </cell>
          <cell r="ED589">
            <v>2319.7000000001863</v>
          </cell>
        </row>
        <row r="590">
          <cell r="F590">
            <v>0</v>
          </cell>
          <cell r="G590">
            <v>0</v>
          </cell>
          <cell r="H590">
            <v>-8.3999999999068677</v>
          </cell>
          <cell r="I590">
            <v>0</v>
          </cell>
          <cell r="J590">
            <v>-246.30000000004657</v>
          </cell>
          <cell r="K590">
            <v>-519.29999999981374</v>
          </cell>
          <cell r="L590">
            <v>-189.35000000055879</v>
          </cell>
          <cell r="M590">
            <v>-148.39000000013039</v>
          </cell>
          <cell r="N590">
            <v>-172.07999999960884</v>
          </cell>
          <cell r="O590">
            <v>0</v>
          </cell>
          <cell r="P590">
            <v>0</v>
          </cell>
          <cell r="Q590">
            <v>-97.299999999813735</v>
          </cell>
          <cell r="R590">
            <v>-3424.4199999980628</v>
          </cell>
          <cell r="S590">
            <v>-80.600000000093132</v>
          </cell>
          <cell r="T590">
            <v>-374.29999999981374</v>
          </cell>
          <cell r="U590">
            <v>-276.20000000018626</v>
          </cell>
          <cell r="V590">
            <v>-72.699999999720603</v>
          </cell>
          <cell r="W590">
            <v>-248.10999999986961</v>
          </cell>
          <cell r="X590">
            <v>-603.26000000000931</v>
          </cell>
          <cell r="Y590">
            <v>-218.62000000057742</v>
          </cell>
          <cell r="Z590">
            <v>-608.31999999983236</v>
          </cell>
          <cell r="AA590">
            <v>-777.6999999997206</v>
          </cell>
          <cell r="AB590">
            <v>-127.60999999986961</v>
          </cell>
          <cell r="AC590">
            <v>0</v>
          </cell>
          <cell r="AD590">
            <v>-37</v>
          </cell>
          <cell r="AE590">
            <v>-4225.3449999988079</v>
          </cell>
          <cell r="AF590">
            <v>3093.1999999999534</v>
          </cell>
          <cell r="AG590">
            <v>-1088.6999999999534</v>
          </cell>
          <cell r="AH590">
            <v>-1568</v>
          </cell>
          <cell r="AI590">
            <v>-645.74000000022352</v>
          </cell>
          <cell r="AJ590">
            <v>-272.97999999998137</v>
          </cell>
          <cell r="AK590">
            <v>-358.10000000009313</v>
          </cell>
          <cell r="AL590">
            <v>-629.87999999988824</v>
          </cell>
          <cell r="AM590">
            <v>-781.68000000016764</v>
          </cell>
          <cell r="AN590">
            <v>-1965.2650000001304</v>
          </cell>
          <cell r="AO590">
            <v>-4.5</v>
          </cell>
          <cell r="AP590">
            <v>0</v>
          </cell>
          <cell r="AQ590">
            <v>-3.6999999999534339</v>
          </cell>
          <cell r="AR590">
            <v>99210.80000000447</v>
          </cell>
          <cell r="AS590">
            <v>17505.100000000093</v>
          </cell>
          <cell r="AT590">
            <v>200.90000000002328</v>
          </cell>
          <cell r="AU590">
            <v>67693.800000000047</v>
          </cell>
          <cell r="AV590">
            <v>4458.019999999553</v>
          </cell>
          <cell r="AW590">
            <v>1995.8799999998882</v>
          </cell>
          <cell r="AX590">
            <v>2861.7199999997392</v>
          </cell>
          <cell r="AY590">
            <v>181.18000000016764</v>
          </cell>
          <cell r="AZ590">
            <v>259.31000000005588</v>
          </cell>
          <cell r="BA590">
            <v>79.989999999757856</v>
          </cell>
          <cell r="BB590">
            <v>-254.90000000037253</v>
          </cell>
          <cell r="BC590">
            <v>3026.1999999999534</v>
          </cell>
          <cell r="BD590">
            <v>1203.6000000000931</v>
          </cell>
          <cell r="BE590">
            <v>127016.54499999806</v>
          </cell>
          <cell r="BF590">
            <v>1015.8999999999069</v>
          </cell>
          <cell r="BG590">
            <v>30112.360000000102</v>
          </cell>
          <cell r="BH590">
            <v>60989.90000000014</v>
          </cell>
          <cell r="BI590">
            <v>3364.4400000004098</v>
          </cell>
          <cell r="BJ590">
            <v>1444.4600000004284</v>
          </cell>
          <cell r="BK590">
            <v>334.36000000033528</v>
          </cell>
          <cell r="BL590">
            <v>-101.8699999996461</v>
          </cell>
          <cell r="BM590">
            <v>-82</v>
          </cell>
          <cell r="BN590">
            <v>41.804999999701977</v>
          </cell>
          <cell r="BO590">
            <v>110.79000000003725</v>
          </cell>
          <cell r="BP590">
            <v>17777.399999999907</v>
          </cell>
          <cell r="BQ590">
            <v>12009</v>
          </cell>
          <cell r="BR590">
            <v>12777.45000000298</v>
          </cell>
          <cell r="BS590">
            <v>-15743.699999999953</v>
          </cell>
          <cell r="BT590">
            <v>-16539.419999999925</v>
          </cell>
          <cell r="BU590">
            <v>38814.899999999907</v>
          </cell>
          <cell r="BV590">
            <v>3678.2899999995716</v>
          </cell>
          <cell r="BW590">
            <v>1674.9199999999255</v>
          </cell>
          <cell r="BX590">
            <v>941</v>
          </cell>
          <cell r="BY590">
            <v>78.379999999888241</v>
          </cell>
          <cell r="BZ590">
            <v>-15.470000000204891</v>
          </cell>
          <cell r="CA590">
            <v>252.40999999968335</v>
          </cell>
          <cell r="CB590">
            <v>67.100000000093132</v>
          </cell>
          <cell r="CC590">
            <v>-1271.6600000000326</v>
          </cell>
          <cell r="CD590">
            <v>840.69999999995343</v>
          </cell>
          <cell r="CE590">
            <v>26680.449999999255</v>
          </cell>
          <cell r="CF590">
            <v>1015</v>
          </cell>
          <cell r="CG590">
            <v>-9405.7000000001863</v>
          </cell>
          <cell r="CH590">
            <v>1324.1000000000931</v>
          </cell>
          <cell r="CI590">
            <v>3885.6499999999069</v>
          </cell>
          <cell r="CJ590">
            <v>486</v>
          </cell>
          <cell r="CK590">
            <v>-7409.8000000000466</v>
          </cell>
          <cell r="CL590">
            <v>-311.10000000009313</v>
          </cell>
          <cell r="CM590">
            <v>131</v>
          </cell>
          <cell r="CN590">
            <v>175.5</v>
          </cell>
          <cell r="CO590">
            <v>879</v>
          </cell>
          <cell r="CP590">
            <v>34626.799999999814</v>
          </cell>
          <cell r="CQ590">
            <v>1284</v>
          </cell>
          <cell r="CR590">
            <v>-11108.539999999106</v>
          </cell>
          <cell r="CS590">
            <v>1138.6000000000931</v>
          </cell>
          <cell r="CT590">
            <v>30578</v>
          </cell>
          <cell r="CU590">
            <v>939</v>
          </cell>
          <cell r="CV590">
            <v>829.5</v>
          </cell>
          <cell r="CW590">
            <v>226.70000000018626</v>
          </cell>
          <cell r="CX590">
            <v>-53353.539999999921</v>
          </cell>
          <cell r="CY590">
            <v>-374.89999999990687</v>
          </cell>
          <cell r="CZ590">
            <v>3413.3000000002794</v>
          </cell>
          <cell r="DA590">
            <v>297</v>
          </cell>
          <cell r="DB590">
            <v>3301.2999999998137</v>
          </cell>
          <cell r="DC590">
            <v>717.89999999990687</v>
          </cell>
          <cell r="DD590">
            <v>1178.6000000000931</v>
          </cell>
          <cell r="DE590">
            <v>63315.199999999255</v>
          </cell>
          <cell r="DF590">
            <v>1380.8000000000466</v>
          </cell>
          <cell r="DG590">
            <v>3458.8000000000466</v>
          </cell>
          <cell r="DH590">
            <v>56841.100000000093</v>
          </cell>
          <cell r="DI590">
            <v>-21391.699999999953</v>
          </cell>
          <cell r="DJ590">
            <v>423.5999999998603</v>
          </cell>
          <cell r="DK590">
            <v>8204.5999999998603</v>
          </cell>
          <cell r="DL590">
            <v>-46</v>
          </cell>
          <cell r="DM590">
            <v>2197.6000000000931</v>
          </cell>
          <cell r="DN590">
            <v>659.79999999981374</v>
          </cell>
          <cell r="DO590">
            <v>724.60000000009313</v>
          </cell>
          <cell r="DP590">
            <v>9656.1000000000931</v>
          </cell>
          <cell r="DQ590">
            <v>1205.8999999999069</v>
          </cell>
          <cell r="DR590">
            <v>49034.69999999553</v>
          </cell>
          <cell r="DS590">
            <v>4192</v>
          </cell>
          <cell r="DT590">
            <v>13263.899999999907</v>
          </cell>
          <cell r="DU590">
            <v>17131</v>
          </cell>
          <cell r="DV590">
            <v>1238.2999999998137</v>
          </cell>
          <cell r="DW590">
            <v>757.5</v>
          </cell>
          <cell r="DX590">
            <v>3626.2000000001863</v>
          </cell>
          <cell r="DY590">
            <v>433.79999999981374</v>
          </cell>
          <cell r="DZ590">
            <v>1882.5999999996275</v>
          </cell>
          <cell r="EA590">
            <v>1499.5</v>
          </cell>
          <cell r="EB590">
            <v>2096.4000000001397</v>
          </cell>
          <cell r="EC590">
            <v>1235.5</v>
          </cell>
          <cell r="ED590">
            <v>1678</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Y591">
            <v>0</v>
          </cell>
          <cell r="DZ591">
            <v>0</v>
          </cell>
          <cell r="EA591">
            <v>0</v>
          </cell>
          <cell r="EB591">
            <v>0</v>
          </cell>
          <cell r="EC591">
            <v>0</v>
          </cell>
          <cell r="ED591">
            <v>0</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v>0</v>
          </cell>
          <cell r="DB595">
            <v>0</v>
          </cell>
          <cell r="DC595">
            <v>0</v>
          </cell>
          <cell r="DD595">
            <v>0</v>
          </cell>
          <cell r="DE595">
            <v>0</v>
          </cell>
          <cell r="DF595">
            <v>0</v>
          </cell>
          <cell r="DG595">
            <v>0</v>
          </cell>
          <cell r="DH595">
            <v>0</v>
          </cell>
          <cell r="DI595">
            <v>0</v>
          </cell>
          <cell r="DJ595">
            <v>0</v>
          </cell>
          <cell r="DK595">
            <v>0</v>
          </cell>
          <cell r="DL595">
            <v>0</v>
          </cell>
          <cell r="DM595">
            <v>0</v>
          </cell>
          <cell r="DN595">
            <v>0</v>
          </cell>
          <cell r="DO595">
            <v>0</v>
          </cell>
          <cell r="DP595">
            <v>0</v>
          </cell>
          <cell r="DQ595">
            <v>0</v>
          </cell>
          <cell r="DR595">
            <v>0</v>
          </cell>
          <cell r="DS595">
            <v>0</v>
          </cell>
          <cell r="DT595">
            <v>0</v>
          </cell>
          <cell r="DU595">
            <v>0</v>
          </cell>
          <cell r="DV595">
            <v>0</v>
          </cell>
          <cell r="DW595">
            <v>0</v>
          </cell>
          <cell r="DX595">
            <v>0</v>
          </cell>
          <cell r="DY595">
            <v>0</v>
          </cell>
          <cell r="DZ595">
            <v>0</v>
          </cell>
          <cell r="EA595">
            <v>0</v>
          </cell>
          <cell r="EB595">
            <v>0</v>
          </cell>
          <cell r="EC595">
            <v>0</v>
          </cell>
          <cell r="ED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Y596">
            <v>0</v>
          </cell>
          <cell r="DZ596">
            <v>0</v>
          </cell>
          <cell r="EA596">
            <v>0</v>
          </cell>
          <cell r="EB596">
            <v>0</v>
          </cell>
          <cell r="EC596">
            <v>0</v>
          </cell>
          <cell r="ED596">
            <v>0</v>
          </cell>
        </row>
        <row r="597">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row>
        <row r="598">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cell r="DA598">
            <v>0</v>
          </cell>
          <cell r="DB598">
            <v>0</v>
          </cell>
          <cell r="DC598">
            <v>0</v>
          </cell>
          <cell r="DD598">
            <v>0</v>
          </cell>
          <cell r="DE598">
            <v>0</v>
          </cell>
          <cell r="DF598">
            <v>0</v>
          </cell>
          <cell r="DG598">
            <v>0</v>
          </cell>
          <cell r="DH598">
            <v>0</v>
          </cell>
          <cell r="DI598">
            <v>0</v>
          </cell>
          <cell r="DJ598">
            <v>0</v>
          </cell>
          <cell r="DK598">
            <v>0</v>
          </cell>
          <cell r="DL598">
            <v>0</v>
          </cell>
          <cell r="DM598">
            <v>0</v>
          </cell>
          <cell r="DN598">
            <v>0</v>
          </cell>
          <cell r="DO598">
            <v>0</v>
          </cell>
          <cell r="DP598">
            <v>0</v>
          </cell>
          <cell r="DQ598">
            <v>0</v>
          </cell>
          <cell r="DR598">
            <v>0</v>
          </cell>
          <cell r="DS598">
            <v>0</v>
          </cell>
          <cell r="DT598">
            <v>0</v>
          </cell>
          <cell r="DU598">
            <v>0</v>
          </cell>
          <cell r="DV598">
            <v>0</v>
          </cell>
          <cell r="DW598">
            <v>0</v>
          </cell>
          <cell r="DX598">
            <v>0</v>
          </cell>
          <cell r="DY598">
            <v>0</v>
          </cell>
          <cell r="DZ598">
            <v>0</v>
          </cell>
          <cell r="EA598">
            <v>0</v>
          </cell>
          <cell r="EB598">
            <v>0</v>
          </cell>
          <cell r="EC598">
            <v>0</v>
          </cell>
          <cell r="ED598">
            <v>0</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v>0</v>
          </cell>
          <cell r="EC599">
            <v>0</v>
          </cell>
          <cell r="ED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Y600">
            <v>0</v>
          </cell>
          <cell r="DZ600">
            <v>0</v>
          </cell>
          <cell r="EA600">
            <v>0</v>
          </cell>
          <cell r="EB600">
            <v>0</v>
          </cell>
          <cell r="EC600">
            <v>0</v>
          </cell>
          <cell r="ED600">
            <v>0</v>
          </cell>
        </row>
        <row r="602">
          <cell r="A602" t="str">
            <v>Burn Rate (MMBtu/MWh)</v>
          </cell>
        </row>
        <row r="603">
          <cell r="F603">
            <v>0</v>
          </cell>
          <cell r="G603">
            <v>0</v>
          </cell>
          <cell r="H603">
            <v>0</v>
          </cell>
          <cell r="I603">
            <v>0</v>
          </cell>
          <cell r="J603">
            <v>0</v>
          </cell>
          <cell r="K603">
            <v>0</v>
          </cell>
          <cell r="L603">
            <v>0</v>
          </cell>
          <cell r="M603">
            <v>0</v>
          </cell>
          <cell r="N603">
            <v>0</v>
          </cell>
          <cell r="O603">
            <v>1E-3</v>
          </cell>
          <cell r="P603">
            <v>1E-3</v>
          </cell>
          <cell r="Q603">
            <v>1E-3</v>
          </cell>
          <cell r="R603">
            <v>0</v>
          </cell>
          <cell r="S603">
            <v>0</v>
          </cell>
          <cell r="T603">
            <v>1E-3</v>
          </cell>
          <cell r="U603">
            <v>1E-3</v>
          </cell>
          <cell r="V603">
            <v>0</v>
          </cell>
          <cell r="W603">
            <v>0</v>
          </cell>
          <cell r="X603">
            <v>0</v>
          </cell>
          <cell r="Y603">
            <v>0</v>
          </cell>
          <cell r="Z603">
            <v>0</v>
          </cell>
          <cell r="AA603">
            <v>0</v>
          </cell>
          <cell r="AB603">
            <v>0</v>
          </cell>
          <cell r="AC603">
            <v>0</v>
          </cell>
          <cell r="AD603">
            <v>1E-3</v>
          </cell>
          <cell r="AE603">
            <v>0</v>
          </cell>
          <cell r="AF603">
            <v>2E-3</v>
          </cell>
          <cell r="AG603">
            <v>0</v>
          </cell>
          <cell r="AH603">
            <v>1E-3</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cell r="DA603">
            <v>0</v>
          </cell>
          <cell r="DB603">
            <v>0</v>
          </cell>
          <cell r="DC603">
            <v>0</v>
          </cell>
          <cell r="DD603">
            <v>0</v>
          </cell>
          <cell r="DE603">
            <v>0</v>
          </cell>
          <cell r="DF603">
            <v>0</v>
          </cell>
          <cell r="DG603">
            <v>0</v>
          </cell>
          <cell r="DH603">
            <v>0</v>
          </cell>
          <cell r="DI603">
            <v>0</v>
          </cell>
          <cell r="DJ603">
            <v>0</v>
          </cell>
          <cell r="DK603">
            <v>0</v>
          </cell>
          <cell r="DL603">
            <v>0</v>
          </cell>
          <cell r="DM603">
            <v>0</v>
          </cell>
          <cell r="DN603">
            <v>0</v>
          </cell>
          <cell r="DO603">
            <v>0</v>
          </cell>
          <cell r="DP603">
            <v>0</v>
          </cell>
          <cell r="DQ603">
            <v>0</v>
          </cell>
          <cell r="DR603">
            <v>0</v>
          </cell>
          <cell r="DS603">
            <v>0</v>
          </cell>
          <cell r="DT603">
            <v>0</v>
          </cell>
          <cell r="DU603">
            <v>0</v>
          </cell>
          <cell r="DV603">
            <v>0</v>
          </cell>
          <cell r="DW603">
            <v>0</v>
          </cell>
          <cell r="DX603">
            <v>0</v>
          </cell>
          <cell r="DY603">
            <v>0</v>
          </cell>
          <cell r="DZ603">
            <v>0</v>
          </cell>
          <cell r="EA603">
            <v>0</v>
          </cell>
          <cell r="EB603">
            <v>0</v>
          </cell>
          <cell r="EC603">
            <v>0</v>
          </cell>
          <cell r="ED603">
            <v>0</v>
          </cell>
          <cell r="EE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-1.0999999999999999E-2</v>
          </cell>
          <cell r="AW604">
            <v>0</v>
          </cell>
          <cell r="AX604">
            <v>-1E-3</v>
          </cell>
          <cell r="AY604">
            <v>0</v>
          </cell>
          <cell r="AZ604">
            <v>0</v>
          </cell>
          <cell r="BA604">
            <v>0</v>
          </cell>
          <cell r="BB604">
            <v>0</v>
          </cell>
          <cell r="BC604">
            <v>0</v>
          </cell>
          <cell r="BD604">
            <v>0</v>
          </cell>
          <cell r="BE604">
            <v>0</v>
          </cell>
          <cell r="BF604">
            <v>0</v>
          </cell>
          <cell r="BG604">
            <v>0</v>
          </cell>
          <cell r="BH604">
            <v>0</v>
          </cell>
          <cell r="BI604">
            <v>-7.0000000000000001E-3</v>
          </cell>
          <cell r="BJ604">
            <v>-1E-3</v>
          </cell>
          <cell r="BK604">
            <v>-1E-3</v>
          </cell>
          <cell r="BL604">
            <v>0</v>
          </cell>
          <cell r="BM604">
            <v>0</v>
          </cell>
          <cell r="BN604">
            <v>0</v>
          </cell>
          <cell r="BO604">
            <v>0</v>
          </cell>
          <cell r="BP604">
            <v>0</v>
          </cell>
          <cell r="BQ604">
            <v>0</v>
          </cell>
          <cell r="BR604">
            <v>0</v>
          </cell>
          <cell r="BS604">
            <v>0</v>
          </cell>
          <cell r="BT604">
            <v>0</v>
          </cell>
          <cell r="BU604">
            <v>0</v>
          </cell>
          <cell r="BV604">
            <v>-7.0000000000000001E-3</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CN604">
            <v>0</v>
          </cell>
          <cell r="CO604">
            <v>0</v>
          </cell>
          <cell r="CP604">
            <v>0</v>
          </cell>
          <cell r="CQ604">
            <v>0</v>
          </cell>
          <cell r="CR604">
            <v>0</v>
          </cell>
          <cell r="CS604">
            <v>0</v>
          </cell>
          <cell r="CT604">
            <v>0</v>
          </cell>
          <cell r="CU604">
            <v>0</v>
          </cell>
          <cell r="CV604">
            <v>0</v>
          </cell>
          <cell r="CW604">
            <v>0</v>
          </cell>
          <cell r="CX604">
            <v>0</v>
          </cell>
          <cell r="CY604">
            <v>0</v>
          </cell>
          <cell r="CZ604">
            <v>0</v>
          </cell>
          <cell r="DA604">
            <v>0</v>
          </cell>
          <cell r="DB604">
            <v>0</v>
          </cell>
          <cell r="DC604">
            <v>0</v>
          </cell>
          <cell r="DD604">
            <v>0</v>
          </cell>
          <cell r="DE604">
            <v>0</v>
          </cell>
          <cell r="DF604">
            <v>0</v>
          </cell>
          <cell r="DG604">
            <v>0</v>
          </cell>
          <cell r="DH604">
            <v>0</v>
          </cell>
          <cell r="DI604">
            <v>0</v>
          </cell>
          <cell r="DJ604">
            <v>0</v>
          </cell>
          <cell r="DK604">
            <v>0</v>
          </cell>
          <cell r="DL604">
            <v>0</v>
          </cell>
          <cell r="DM604">
            <v>0</v>
          </cell>
          <cell r="DN604">
            <v>0</v>
          </cell>
          <cell r="DO604">
            <v>0</v>
          </cell>
          <cell r="DP604">
            <v>0</v>
          </cell>
          <cell r="DQ604">
            <v>0</v>
          </cell>
          <cell r="DR604">
            <v>0</v>
          </cell>
          <cell r="DS604">
            <v>0</v>
          </cell>
          <cell r="DT604">
            <v>0</v>
          </cell>
          <cell r="DU604">
            <v>0</v>
          </cell>
          <cell r="DV604">
            <v>0</v>
          </cell>
          <cell r="DW604">
            <v>0</v>
          </cell>
          <cell r="DX604">
            <v>0</v>
          </cell>
          <cell r="DY604">
            <v>0</v>
          </cell>
          <cell r="DZ604">
            <v>0</v>
          </cell>
          <cell r="EA604">
            <v>0</v>
          </cell>
          <cell r="EB604">
            <v>0</v>
          </cell>
          <cell r="EC604">
            <v>0</v>
          </cell>
          <cell r="ED604">
            <v>0</v>
          </cell>
          <cell r="EE604">
            <v>0</v>
          </cell>
        </row>
        <row r="605">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-1E-3</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-1E-3</v>
          </cell>
          <cell r="BR605">
            <v>0</v>
          </cell>
          <cell r="BS605">
            <v>-1E-3</v>
          </cell>
          <cell r="BT605">
            <v>-1E-3</v>
          </cell>
          <cell r="BU605">
            <v>0</v>
          </cell>
          <cell r="BV605">
            <v>-1E-3</v>
          </cell>
          <cell r="BW605">
            <v>0</v>
          </cell>
          <cell r="BX605">
            <v>0</v>
          </cell>
          <cell r="BY605">
            <v>0</v>
          </cell>
          <cell r="BZ605">
            <v>0</v>
          </cell>
          <cell r="CA605">
            <v>0</v>
          </cell>
          <cell r="CB605">
            <v>0</v>
          </cell>
          <cell r="CC605">
            <v>0</v>
          </cell>
          <cell r="CD605">
            <v>-1E-3</v>
          </cell>
          <cell r="CE605">
            <v>0</v>
          </cell>
          <cell r="CF605">
            <v>-1E-3</v>
          </cell>
          <cell r="CG605">
            <v>-1E-3</v>
          </cell>
          <cell r="CH605">
            <v>0</v>
          </cell>
          <cell r="CI605">
            <v>0</v>
          </cell>
          <cell r="CJ605">
            <v>0</v>
          </cell>
          <cell r="CK605">
            <v>0</v>
          </cell>
          <cell r="CL605">
            <v>0</v>
          </cell>
          <cell r="CM605">
            <v>0</v>
          </cell>
          <cell r="CN605">
            <v>0</v>
          </cell>
          <cell r="CO605">
            <v>0</v>
          </cell>
          <cell r="CP605">
            <v>0</v>
          </cell>
          <cell r="CQ605">
            <v>0</v>
          </cell>
          <cell r="CR605">
            <v>0</v>
          </cell>
          <cell r="CS605">
            <v>-1E-3</v>
          </cell>
          <cell r="CT605">
            <v>-1E-3</v>
          </cell>
          <cell r="CU605">
            <v>0</v>
          </cell>
          <cell r="CV605">
            <v>0</v>
          </cell>
          <cell r="CW605">
            <v>0</v>
          </cell>
          <cell r="CX605">
            <v>0</v>
          </cell>
          <cell r="CY605">
            <v>0</v>
          </cell>
          <cell r="CZ605">
            <v>0</v>
          </cell>
          <cell r="DA605">
            <v>0</v>
          </cell>
          <cell r="DB605">
            <v>0</v>
          </cell>
          <cell r="DC605">
            <v>0</v>
          </cell>
          <cell r="DD605">
            <v>0</v>
          </cell>
          <cell r="DE605">
            <v>0</v>
          </cell>
          <cell r="DF605">
            <v>0</v>
          </cell>
          <cell r="DG605">
            <v>0</v>
          </cell>
          <cell r="DH605">
            <v>0</v>
          </cell>
          <cell r="DI605">
            <v>0</v>
          </cell>
          <cell r="DJ605">
            <v>0</v>
          </cell>
          <cell r="DK605">
            <v>0</v>
          </cell>
          <cell r="DL605">
            <v>0</v>
          </cell>
          <cell r="DM605">
            <v>0</v>
          </cell>
          <cell r="DN605">
            <v>0</v>
          </cell>
          <cell r="DO605">
            <v>0</v>
          </cell>
          <cell r="DP605">
            <v>0</v>
          </cell>
          <cell r="DQ605">
            <v>0</v>
          </cell>
          <cell r="DR605">
            <v>0</v>
          </cell>
          <cell r="DS605">
            <v>0</v>
          </cell>
          <cell r="DT605">
            <v>0</v>
          </cell>
          <cell r="DU605">
            <v>0</v>
          </cell>
          <cell r="DV605">
            <v>-4.0000000000000001E-3</v>
          </cell>
          <cell r="DW605">
            <v>-1E-3</v>
          </cell>
          <cell r="DX605">
            <v>-1E-3</v>
          </cell>
          <cell r="DY605">
            <v>0</v>
          </cell>
          <cell r="DZ605">
            <v>0</v>
          </cell>
          <cell r="EA605">
            <v>-1E-3</v>
          </cell>
          <cell r="EB605">
            <v>0</v>
          </cell>
          <cell r="EC605">
            <v>-1E-3</v>
          </cell>
          <cell r="ED605">
            <v>0</v>
          </cell>
          <cell r="EE605">
            <v>0</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-1E-3</v>
          </cell>
          <cell r="AS606">
            <v>-4.0000000000000001E-3</v>
          </cell>
          <cell r="AT606">
            <v>-3.0000000000000001E-3</v>
          </cell>
          <cell r="AU606">
            <v>-1E-3</v>
          </cell>
          <cell r="AV606">
            <v>-2E-3</v>
          </cell>
          <cell r="AW606">
            <v>-1E-3</v>
          </cell>
          <cell r="AX606">
            <v>0</v>
          </cell>
          <cell r="AY606">
            <v>-1E-3</v>
          </cell>
          <cell r="AZ606">
            <v>0</v>
          </cell>
          <cell r="BA606">
            <v>0</v>
          </cell>
          <cell r="BB606">
            <v>-1E-3</v>
          </cell>
          <cell r="BC606">
            <v>-3.0000000000000001E-3</v>
          </cell>
          <cell r="BD606">
            <v>-2E-3</v>
          </cell>
          <cell r="BE606">
            <v>-1E-3</v>
          </cell>
          <cell r="BF606">
            <v>-3.0000000000000001E-3</v>
          </cell>
          <cell r="BG606">
            <v>-3.0000000000000001E-3</v>
          </cell>
          <cell r="BH606">
            <v>-1E-3</v>
          </cell>
          <cell r="BI606">
            <v>-2E-3</v>
          </cell>
          <cell r="BJ606">
            <v>0</v>
          </cell>
          <cell r="BK606">
            <v>0</v>
          </cell>
          <cell r="BL606">
            <v>0</v>
          </cell>
          <cell r="BM606">
            <v>0</v>
          </cell>
          <cell r="BN606">
            <v>-1E-3</v>
          </cell>
          <cell r="BO606">
            <v>-1E-3</v>
          </cell>
          <cell r="BP606">
            <v>-3.0000000000000001E-3</v>
          </cell>
          <cell r="BQ606">
            <v>-2E-3</v>
          </cell>
          <cell r="BR606">
            <v>-1E-3</v>
          </cell>
          <cell r="BS606">
            <v>-4.0000000000000001E-3</v>
          </cell>
          <cell r="BT606">
            <v>-3.0000000000000001E-3</v>
          </cell>
          <cell r="BU606">
            <v>-1E-3</v>
          </cell>
          <cell r="BV606">
            <v>-1E-3</v>
          </cell>
          <cell r="BW606">
            <v>0</v>
          </cell>
          <cell r="BX606">
            <v>0</v>
          </cell>
          <cell r="BY606">
            <v>0</v>
          </cell>
          <cell r="BZ606">
            <v>0</v>
          </cell>
          <cell r="CA606">
            <v>0</v>
          </cell>
          <cell r="CB606">
            <v>-1E-3</v>
          </cell>
          <cell r="CC606">
            <v>-2E-3</v>
          </cell>
          <cell r="CD606">
            <v>-2E-3</v>
          </cell>
          <cell r="CE606">
            <v>-1E-3</v>
          </cell>
          <cell r="CF606">
            <v>-3.0000000000000001E-3</v>
          </cell>
          <cell r="CG606">
            <v>-3.0000000000000001E-3</v>
          </cell>
          <cell r="CH606">
            <v>-1E-3</v>
          </cell>
          <cell r="CI606">
            <v>-1E-3</v>
          </cell>
          <cell r="CJ606">
            <v>0</v>
          </cell>
          <cell r="CK606">
            <v>0</v>
          </cell>
          <cell r="CL606">
            <v>0</v>
          </cell>
          <cell r="CM606">
            <v>-1E-3</v>
          </cell>
          <cell r="CN606">
            <v>-1E-3</v>
          </cell>
          <cell r="CO606">
            <v>-1E-3</v>
          </cell>
          <cell r="CP606">
            <v>-3.0000000000000001E-3</v>
          </cell>
          <cell r="CQ606">
            <v>-3.0000000000000001E-3</v>
          </cell>
          <cell r="CR606">
            <v>-1E-3</v>
          </cell>
          <cell r="CS606">
            <v>-3.0000000000000001E-3</v>
          </cell>
          <cell r="CT606">
            <v>-3.0000000000000001E-3</v>
          </cell>
          <cell r="CU606">
            <v>-1E-3</v>
          </cell>
          <cell r="CV606">
            <v>-1E-3</v>
          </cell>
          <cell r="CW606">
            <v>0</v>
          </cell>
          <cell r="CX606">
            <v>0</v>
          </cell>
          <cell r="CY606">
            <v>0</v>
          </cell>
          <cell r="CZ606">
            <v>0</v>
          </cell>
          <cell r="DA606">
            <v>0</v>
          </cell>
          <cell r="DB606">
            <v>-1E-3</v>
          </cell>
          <cell r="DC606">
            <v>-3.0000000000000001E-3</v>
          </cell>
          <cell r="DD606">
            <v>-3.0000000000000001E-3</v>
          </cell>
          <cell r="DE606">
            <v>-1E-3</v>
          </cell>
          <cell r="DF606">
            <v>-3.0000000000000001E-3</v>
          </cell>
          <cell r="DG606">
            <v>-3.0000000000000001E-3</v>
          </cell>
          <cell r="DH606">
            <v>-1E-3</v>
          </cell>
          <cell r="DI606">
            <v>-1E-3</v>
          </cell>
          <cell r="DJ606">
            <v>0</v>
          </cell>
          <cell r="DK606">
            <v>0</v>
          </cell>
          <cell r="DL606">
            <v>0</v>
          </cell>
          <cell r="DM606">
            <v>0</v>
          </cell>
          <cell r="DN606">
            <v>0</v>
          </cell>
          <cell r="DO606">
            <v>-1E-3</v>
          </cell>
          <cell r="DP606">
            <v>-3.0000000000000001E-3</v>
          </cell>
          <cell r="DQ606">
            <v>-3.0000000000000001E-3</v>
          </cell>
          <cell r="DR606">
            <v>-1E-3</v>
          </cell>
          <cell r="DS606">
            <v>-4.0000000000000001E-3</v>
          </cell>
          <cell r="DT606">
            <v>-3.0000000000000001E-3</v>
          </cell>
          <cell r="DU606">
            <v>-1E-3</v>
          </cell>
          <cell r="DV606">
            <v>-1E-3</v>
          </cell>
          <cell r="DW606">
            <v>0</v>
          </cell>
          <cell r="DX606">
            <v>0</v>
          </cell>
          <cell r="DY606">
            <v>0</v>
          </cell>
          <cell r="DZ606">
            <v>0</v>
          </cell>
          <cell r="EA606">
            <v>0</v>
          </cell>
          <cell r="EB606">
            <v>-1E-3</v>
          </cell>
          <cell r="EC606">
            <v>-3.0000000000000001E-3</v>
          </cell>
          <cell r="ED606">
            <v>-2E-3</v>
          </cell>
          <cell r="EE606">
            <v>0</v>
          </cell>
        </row>
        <row r="607">
          <cell r="F607">
            <v>0</v>
          </cell>
          <cell r="G607">
            <v>0</v>
          </cell>
          <cell r="H607">
            <v>0</v>
          </cell>
          <cell r="I607">
            <v>0</v>
          </cell>
          <cell r="J607">
            <v>0</v>
          </cell>
          <cell r="K607">
            <v>0</v>
          </cell>
          <cell r="L607">
            <v>0</v>
          </cell>
          <cell r="M607">
            <v>0</v>
          </cell>
          <cell r="N607">
            <v>0</v>
          </cell>
          <cell r="O607">
            <v>1E-3</v>
          </cell>
          <cell r="P607">
            <v>0</v>
          </cell>
          <cell r="Q607">
            <v>0</v>
          </cell>
          <cell r="R607">
            <v>0</v>
          </cell>
          <cell r="S607">
            <v>0</v>
          </cell>
          <cell r="T607">
            <v>0</v>
          </cell>
          <cell r="U607">
            <v>1E-3</v>
          </cell>
          <cell r="V607">
            <v>0</v>
          </cell>
          <cell r="W607">
            <v>0</v>
          </cell>
          <cell r="X607">
            <v>0</v>
          </cell>
          <cell r="Y607">
            <v>0</v>
          </cell>
          <cell r="Z607">
            <v>0</v>
          </cell>
          <cell r="AA607">
            <v>0</v>
          </cell>
          <cell r="AB607">
            <v>0</v>
          </cell>
          <cell r="AC607">
            <v>0</v>
          </cell>
          <cell r="AD607">
            <v>0</v>
          </cell>
          <cell r="AE607">
            <v>0</v>
          </cell>
          <cell r="AF607">
            <v>2E-3</v>
          </cell>
          <cell r="AG607">
            <v>0</v>
          </cell>
          <cell r="AH607">
            <v>1E-3</v>
          </cell>
          <cell r="AI607">
            <v>0</v>
          </cell>
          <cell r="AJ607">
            <v>0</v>
          </cell>
          <cell r="AK607">
            <v>0</v>
          </cell>
          <cell r="AL607">
            <v>0</v>
          </cell>
          <cell r="AM607">
            <v>0</v>
          </cell>
          <cell r="AN607">
            <v>0</v>
          </cell>
          <cell r="AO607">
            <v>0</v>
          </cell>
          <cell r="AP607">
            <v>0</v>
          </cell>
          <cell r="AQ607">
            <v>0</v>
          </cell>
          <cell r="AR607">
            <v>1E-3</v>
          </cell>
          <cell r="AS607">
            <v>5.0000000000000001E-3</v>
          </cell>
          <cell r="AT607">
            <v>-1E-3</v>
          </cell>
          <cell r="AU607">
            <v>2E-3</v>
          </cell>
          <cell r="AV607">
            <v>0</v>
          </cell>
          <cell r="AW607">
            <v>0</v>
          </cell>
          <cell r="AX607">
            <v>0</v>
          </cell>
          <cell r="AY607">
            <v>0</v>
          </cell>
          <cell r="AZ607">
            <v>0</v>
          </cell>
          <cell r="BA607">
            <v>0</v>
          </cell>
          <cell r="BB607">
            <v>-1E-3</v>
          </cell>
          <cell r="BC607">
            <v>1E-3</v>
          </cell>
          <cell r="BD607">
            <v>0</v>
          </cell>
          <cell r="BE607">
            <v>0</v>
          </cell>
          <cell r="BF607">
            <v>0</v>
          </cell>
          <cell r="BG607">
            <v>0</v>
          </cell>
          <cell r="BH607">
            <v>2E-3</v>
          </cell>
          <cell r="BI607">
            <v>0</v>
          </cell>
          <cell r="BJ607">
            <v>0</v>
          </cell>
          <cell r="BK607">
            <v>-1E-3</v>
          </cell>
          <cell r="BL607">
            <v>0</v>
          </cell>
          <cell r="BM607">
            <v>0</v>
          </cell>
          <cell r="BN607">
            <v>0</v>
          </cell>
          <cell r="BO607">
            <v>-1E-3</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CN607">
            <v>0</v>
          </cell>
          <cell r="CO607">
            <v>-1E-3</v>
          </cell>
          <cell r="CP607">
            <v>0</v>
          </cell>
          <cell r="CQ607">
            <v>-1E-3</v>
          </cell>
          <cell r="CR607">
            <v>0</v>
          </cell>
          <cell r="CS607">
            <v>0</v>
          </cell>
          <cell r="CT607">
            <v>0</v>
          </cell>
          <cell r="CU607">
            <v>0</v>
          </cell>
          <cell r="CV607">
            <v>0</v>
          </cell>
          <cell r="CW607">
            <v>0</v>
          </cell>
          <cell r="CX607">
            <v>-1E-3</v>
          </cell>
          <cell r="CY607">
            <v>0</v>
          </cell>
          <cell r="CZ607">
            <v>0</v>
          </cell>
          <cell r="DA607">
            <v>0</v>
          </cell>
          <cell r="DB607">
            <v>-1E-3</v>
          </cell>
          <cell r="DC607">
            <v>0</v>
          </cell>
          <cell r="DD607">
            <v>0</v>
          </cell>
          <cell r="DE607">
            <v>0</v>
          </cell>
          <cell r="DF607">
            <v>-1E-3</v>
          </cell>
          <cell r="DG607">
            <v>-2E-3</v>
          </cell>
          <cell r="DH607">
            <v>7.0000000000000001E-3</v>
          </cell>
          <cell r="DI607">
            <v>0</v>
          </cell>
          <cell r="DJ607">
            <v>0</v>
          </cell>
          <cell r="DK607">
            <v>0</v>
          </cell>
          <cell r="DL607">
            <v>0</v>
          </cell>
          <cell r="DM607">
            <v>0</v>
          </cell>
          <cell r="DN607">
            <v>-1E-3</v>
          </cell>
          <cell r="DO607">
            <v>-1E-3</v>
          </cell>
          <cell r="DP607">
            <v>1E-3</v>
          </cell>
          <cell r="DQ607">
            <v>-1E-3</v>
          </cell>
          <cell r="DR607">
            <v>-1E-3</v>
          </cell>
          <cell r="DS607">
            <v>-1E-3</v>
          </cell>
          <cell r="DT607">
            <v>-2E-3</v>
          </cell>
          <cell r="DU607">
            <v>-2E-3</v>
          </cell>
          <cell r="DV607">
            <v>-1E-3</v>
          </cell>
          <cell r="DW607">
            <v>0</v>
          </cell>
          <cell r="DX607">
            <v>-1E-3</v>
          </cell>
          <cell r="DY607">
            <v>0</v>
          </cell>
          <cell r="DZ607">
            <v>-1E-3</v>
          </cell>
          <cell r="EA607">
            <v>0</v>
          </cell>
          <cell r="EB607">
            <v>-2E-3</v>
          </cell>
          <cell r="EC607">
            <v>-2E-3</v>
          </cell>
          <cell r="ED607">
            <v>-2E-3</v>
          </cell>
          <cell r="EE607">
            <v>0</v>
          </cell>
        </row>
        <row r="608">
          <cell r="F608">
            <v>0</v>
          </cell>
          <cell r="G608">
            <v>0</v>
          </cell>
          <cell r="H608">
            <v>0</v>
          </cell>
          <cell r="I608">
            <v>0</v>
          </cell>
          <cell r="J608">
            <v>0</v>
          </cell>
          <cell r="K608">
            <v>1E-3</v>
          </cell>
          <cell r="L608">
            <v>0</v>
          </cell>
          <cell r="M608">
            <v>0</v>
          </cell>
          <cell r="N608">
            <v>0</v>
          </cell>
          <cell r="O608">
            <v>0</v>
          </cell>
          <cell r="P608">
            <v>0</v>
          </cell>
          <cell r="Q608">
            <v>0</v>
          </cell>
          <cell r="R608">
            <v>0</v>
          </cell>
          <cell r="S608">
            <v>0</v>
          </cell>
          <cell r="T608">
            <v>0</v>
          </cell>
          <cell r="U608">
            <v>0</v>
          </cell>
          <cell r="V608">
            <v>1E-3</v>
          </cell>
          <cell r="W608">
            <v>1E-3</v>
          </cell>
          <cell r="X608">
            <v>1E-3</v>
          </cell>
          <cell r="Y608">
            <v>0</v>
          </cell>
          <cell r="Z608">
            <v>0</v>
          </cell>
          <cell r="AA608">
            <v>0</v>
          </cell>
          <cell r="AB608">
            <v>0</v>
          </cell>
          <cell r="AC608">
            <v>0</v>
          </cell>
          <cell r="AD608">
            <v>0</v>
          </cell>
          <cell r="AE608">
            <v>0</v>
          </cell>
          <cell r="AF608">
            <v>0</v>
          </cell>
          <cell r="AG608">
            <v>0</v>
          </cell>
          <cell r="AH608">
            <v>0</v>
          </cell>
          <cell r="AI608">
            <v>1E-3</v>
          </cell>
          <cell r="AJ608">
            <v>1E-3</v>
          </cell>
          <cell r="AK608">
            <v>0</v>
          </cell>
          <cell r="AL608">
            <v>0</v>
          </cell>
          <cell r="AM608">
            <v>0</v>
          </cell>
          <cell r="AN608">
            <v>0</v>
          </cell>
          <cell r="AO608">
            <v>0</v>
          </cell>
          <cell r="AP608">
            <v>0</v>
          </cell>
          <cell r="AQ608">
            <v>0</v>
          </cell>
          <cell r="AR608">
            <v>0</v>
          </cell>
          <cell r="AS608">
            <v>0</v>
          </cell>
          <cell r="AT608">
            <v>0</v>
          </cell>
          <cell r="AU608">
            <v>0</v>
          </cell>
          <cell r="AV608">
            <v>-2E-3</v>
          </cell>
          <cell r="AW608">
            <v>-1E-3</v>
          </cell>
          <cell r="AX608">
            <v>-1E-3</v>
          </cell>
          <cell r="AY608">
            <v>0</v>
          </cell>
          <cell r="AZ608">
            <v>-1E-3</v>
          </cell>
          <cell r="BA608">
            <v>-1E-3</v>
          </cell>
          <cell r="BB608">
            <v>0</v>
          </cell>
          <cell r="BC608">
            <v>0</v>
          </cell>
          <cell r="BD608">
            <v>0</v>
          </cell>
          <cell r="BE608">
            <v>0</v>
          </cell>
          <cell r="BF608">
            <v>0</v>
          </cell>
          <cell r="BG608">
            <v>0</v>
          </cell>
          <cell r="BH608">
            <v>1E-3</v>
          </cell>
          <cell r="BI608">
            <v>-2E-3</v>
          </cell>
          <cell r="BJ608">
            <v>-1E-3</v>
          </cell>
          <cell r="BK608">
            <v>0</v>
          </cell>
          <cell r="BL608">
            <v>0</v>
          </cell>
          <cell r="BM608">
            <v>0</v>
          </cell>
          <cell r="BN608">
            <v>-1E-3</v>
          </cell>
          <cell r="BO608">
            <v>0</v>
          </cell>
          <cell r="BP608">
            <v>0</v>
          </cell>
          <cell r="BQ608">
            <v>0</v>
          </cell>
          <cell r="BR608">
            <v>0</v>
          </cell>
          <cell r="BS608">
            <v>-1E-3</v>
          </cell>
          <cell r="BT608">
            <v>0</v>
          </cell>
          <cell r="BU608">
            <v>0</v>
          </cell>
          <cell r="BV608">
            <v>-2E-3</v>
          </cell>
          <cell r="BW608">
            <v>-1E-3</v>
          </cell>
          <cell r="BX608">
            <v>-1E-3</v>
          </cell>
          <cell r="BY608">
            <v>0</v>
          </cell>
          <cell r="BZ608">
            <v>0</v>
          </cell>
          <cell r="CA608">
            <v>-1E-3</v>
          </cell>
          <cell r="CB608">
            <v>0</v>
          </cell>
          <cell r="CC608">
            <v>0</v>
          </cell>
          <cell r="CD608">
            <v>0</v>
          </cell>
          <cell r="CE608">
            <v>0</v>
          </cell>
          <cell r="CF608">
            <v>0</v>
          </cell>
          <cell r="CG608">
            <v>0</v>
          </cell>
          <cell r="CH608">
            <v>0</v>
          </cell>
          <cell r="CI608">
            <v>-2E-3</v>
          </cell>
          <cell r="CJ608">
            <v>0</v>
          </cell>
          <cell r="CK608">
            <v>-1E-3</v>
          </cell>
          <cell r="CL608">
            <v>0</v>
          </cell>
          <cell r="CM608">
            <v>0</v>
          </cell>
          <cell r="CN608">
            <v>0</v>
          </cell>
          <cell r="CO608">
            <v>0</v>
          </cell>
          <cell r="CP608">
            <v>0</v>
          </cell>
          <cell r="CQ608">
            <v>0</v>
          </cell>
          <cell r="CR608">
            <v>0</v>
          </cell>
          <cell r="CS608">
            <v>0</v>
          </cell>
          <cell r="CT608">
            <v>0</v>
          </cell>
          <cell r="CU608">
            <v>0</v>
          </cell>
          <cell r="CV608">
            <v>0</v>
          </cell>
          <cell r="CW608">
            <v>0</v>
          </cell>
          <cell r="CX608">
            <v>-1E-3</v>
          </cell>
          <cell r="CY608">
            <v>0</v>
          </cell>
          <cell r="CZ608">
            <v>0</v>
          </cell>
          <cell r="DA608">
            <v>0</v>
          </cell>
          <cell r="DB608">
            <v>0</v>
          </cell>
          <cell r="DC608">
            <v>0</v>
          </cell>
          <cell r="DD608">
            <v>0</v>
          </cell>
          <cell r="DE608">
            <v>0</v>
          </cell>
          <cell r="DF608">
            <v>0</v>
          </cell>
          <cell r="DG608">
            <v>0</v>
          </cell>
          <cell r="DH608">
            <v>0</v>
          </cell>
          <cell r="DI608">
            <v>-1E-3</v>
          </cell>
          <cell r="DJ608">
            <v>0</v>
          </cell>
          <cell r="DK608">
            <v>0</v>
          </cell>
          <cell r="DL608">
            <v>0</v>
          </cell>
          <cell r="DM608">
            <v>0</v>
          </cell>
          <cell r="DN608">
            <v>0</v>
          </cell>
          <cell r="DO608">
            <v>0</v>
          </cell>
          <cell r="DP608">
            <v>0</v>
          </cell>
          <cell r="DQ608">
            <v>0</v>
          </cell>
          <cell r="DR608">
            <v>0</v>
          </cell>
          <cell r="DS608">
            <v>0</v>
          </cell>
          <cell r="DT608">
            <v>0</v>
          </cell>
          <cell r="DU608">
            <v>0</v>
          </cell>
          <cell r="DV608">
            <v>-2E-3</v>
          </cell>
          <cell r="DW608">
            <v>0</v>
          </cell>
          <cell r="DX608">
            <v>-1E-3</v>
          </cell>
          <cell r="DY608">
            <v>0</v>
          </cell>
          <cell r="DZ608">
            <v>0</v>
          </cell>
          <cell r="EA608">
            <v>-1E-3</v>
          </cell>
          <cell r="EB608">
            <v>0</v>
          </cell>
          <cell r="EC608">
            <v>0</v>
          </cell>
          <cell r="ED608">
            <v>0</v>
          </cell>
          <cell r="EE608">
            <v>0</v>
          </cell>
        </row>
        <row r="609">
          <cell r="F609">
            <v>0</v>
          </cell>
          <cell r="G609">
            <v>0</v>
          </cell>
          <cell r="H609">
            <v>0</v>
          </cell>
          <cell r="I609">
            <v>1E-3</v>
          </cell>
          <cell r="J609">
            <v>2E-3</v>
          </cell>
          <cell r="K609">
            <v>2E-3</v>
          </cell>
          <cell r="L609">
            <v>1E-3</v>
          </cell>
          <cell r="M609">
            <v>1E-3</v>
          </cell>
          <cell r="N609">
            <v>1E-3</v>
          </cell>
          <cell r="O609">
            <v>1E-3</v>
          </cell>
          <cell r="P609">
            <v>0</v>
          </cell>
          <cell r="Q609">
            <v>0</v>
          </cell>
          <cell r="R609">
            <v>1E-3</v>
          </cell>
          <cell r="S609">
            <v>0</v>
          </cell>
          <cell r="T609">
            <v>0</v>
          </cell>
          <cell r="U609">
            <v>1E-3</v>
          </cell>
          <cell r="V609">
            <v>2E-3</v>
          </cell>
          <cell r="W609">
            <v>2E-3</v>
          </cell>
          <cell r="X609">
            <v>2E-3</v>
          </cell>
          <cell r="Y609">
            <v>1E-3</v>
          </cell>
          <cell r="Z609">
            <v>1E-3</v>
          </cell>
          <cell r="AA609">
            <v>1E-3</v>
          </cell>
          <cell r="AB609">
            <v>1E-3</v>
          </cell>
          <cell r="AC609">
            <v>1E-3</v>
          </cell>
          <cell r="AD609">
            <v>0</v>
          </cell>
          <cell r="AE609">
            <v>1E-3</v>
          </cell>
          <cell r="AF609">
            <v>0</v>
          </cell>
          <cell r="AG609">
            <v>0</v>
          </cell>
          <cell r="AH609">
            <v>0</v>
          </cell>
          <cell r="AI609">
            <v>3.0000000000000001E-3</v>
          </cell>
          <cell r="AJ609">
            <v>2E-3</v>
          </cell>
          <cell r="AK609">
            <v>3.0000000000000001E-3</v>
          </cell>
          <cell r="AL609">
            <v>0</v>
          </cell>
          <cell r="AM609">
            <v>0</v>
          </cell>
          <cell r="AN609">
            <v>1E-3</v>
          </cell>
          <cell r="AO609">
            <v>1E-3</v>
          </cell>
          <cell r="AP609">
            <v>0</v>
          </cell>
          <cell r="AQ609">
            <v>0</v>
          </cell>
          <cell r="AR609">
            <v>-1E-3</v>
          </cell>
          <cell r="AS609">
            <v>0</v>
          </cell>
          <cell r="AT609">
            <v>-1E-3</v>
          </cell>
          <cell r="AU609">
            <v>1E-3</v>
          </cell>
          <cell r="AV609">
            <v>-8.0000000000000002E-3</v>
          </cell>
          <cell r="AW609">
            <v>-1E-3</v>
          </cell>
          <cell r="AX609">
            <v>-2E-3</v>
          </cell>
          <cell r="AY609">
            <v>0</v>
          </cell>
          <cell r="AZ609">
            <v>-1E-3</v>
          </cell>
          <cell r="BA609">
            <v>-1E-3</v>
          </cell>
          <cell r="BB609">
            <v>0</v>
          </cell>
          <cell r="BC609">
            <v>0</v>
          </cell>
          <cell r="BD609">
            <v>0</v>
          </cell>
          <cell r="BE609">
            <v>0</v>
          </cell>
          <cell r="BF609">
            <v>0</v>
          </cell>
          <cell r="BG609">
            <v>0</v>
          </cell>
          <cell r="BH609">
            <v>8.0000000000000002E-3</v>
          </cell>
          <cell r="BI609">
            <v>-0.01</v>
          </cell>
          <cell r="BJ609">
            <v>-3.0000000000000001E-3</v>
          </cell>
          <cell r="BK609">
            <v>-2E-3</v>
          </cell>
          <cell r="BL609">
            <v>0</v>
          </cell>
          <cell r="BM609">
            <v>0</v>
          </cell>
          <cell r="BN609">
            <v>-1E-3</v>
          </cell>
          <cell r="BO609">
            <v>-1E-3</v>
          </cell>
          <cell r="BP609">
            <v>1E-3</v>
          </cell>
          <cell r="BQ609">
            <v>0</v>
          </cell>
          <cell r="BR609">
            <v>-1E-3</v>
          </cell>
          <cell r="BS609">
            <v>-2E-3</v>
          </cell>
          <cell r="BT609">
            <v>-1E-3</v>
          </cell>
          <cell r="BU609">
            <v>-1E-3</v>
          </cell>
          <cell r="BV609">
            <v>-7.0000000000000001E-3</v>
          </cell>
          <cell r="BW609">
            <v>-1E-3</v>
          </cell>
          <cell r="BX609">
            <v>-2E-3</v>
          </cell>
          <cell r="BY609">
            <v>0</v>
          </cell>
          <cell r="BZ609">
            <v>0</v>
          </cell>
          <cell r="CA609">
            <v>-1E-3</v>
          </cell>
          <cell r="CB609">
            <v>0</v>
          </cell>
          <cell r="CC609">
            <v>0</v>
          </cell>
          <cell r="CD609">
            <v>0</v>
          </cell>
          <cell r="CE609">
            <v>-1E-3</v>
          </cell>
          <cell r="CF609">
            <v>0</v>
          </cell>
          <cell r="CG609">
            <v>0</v>
          </cell>
          <cell r="CH609">
            <v>-1E-3</v>
          </cell>
          <cell r="CI609">
            <v>-8.0000000000000002E-3</v>
          </cell>
          <cell r="CJ609">
            <v>-1E-3</v>
          </cell>
          <cell r="CK609">
            <v>-1E-3</v>
          </cell>
          <cell r="CL609">
            <v>0</v>
          </cell>
          <cell r="CM609">
            <v>0</v>
          </cell>
          <cell r="CN609">
            <v>0</v>
          </cell>
          <cell r="CO609">
            <v>0</v>
          </cell>
          <cell r="CP609">
            <v>0</v>
          </cell>
          <cell r="CQ609">
            <v>0</v>
          </cell>
          <cell r="CR609">
            <v>0</v>
          </cell>
          <cell r="CS609">
            <v>0</v>
          </cell>
          <cell r="CT609">
            <v>1E-3</v>
          </cell>
          <cell r="CU609">
            <v>-1E-3</v>
          </cell>
          <cell r="CV609">
            <v>-1E-3</v>
          </cell>
          <cell r="CW609">
            <v>0</v>
          </cell>
          <cell r="CX609">
            <v>0</v>
          </cell>
          <cell r="CY609">
            <v>0</v>
          </cell>
          <cell r="CZ609">
            <v>0</v>
          </cell>
          <cell r="DA609">
            <v>0</v>
          </cell>
          <cell r="DB609">
            <v>0</v>
          </cell>
          <cell r="DC609">
            <v>0</v>
          </cell>
          <cell r="DD609">
            <v>0</v>
          </cell>
          <cell r="DE609">
            <v>0</v>
          </cell>
          <cell r="DF609">
            <v>0</v>
          </cell>
          <cell r="DG609">
            <v>0</v>
          </cell>
          <cell r="DH609">
            <v>1E-3</v>
          </cell>
          <cell r="DI609">
            <v>-1E-3</v>
          </cell>
          <cell r="DJ609">
            <v>0</v>
          </cell>
          <cell r="DK609">
            <v>0</v>
          </cell>
          <cell r="DL609">
            <v>0</v>
          </cell>
          <cell r="DM609">
            <v>0</v>
          </cell>
          <cell r="DN609">
            <v>0</v>
          </cell>
          <cell r="DO609">
            <v>0</v>
          </cell>
          <cell r="DP609">
            <v>1E-3</v>
          </cell>
          <cell r="DQ609">
            <v>0</v>
          </cell>
          <cell r="DR609">
            <v>0</v>
          </cell>
          <cell r="DS609">
            <v>0</v>
          </cell>
          <cell r="DT609">
            <v>0</v>
          </cell>
          <cell r="DU609">
            <v>0</v>
          </cell>
          <cell r="DV609">
            <v>0</v>
          </cell>
          <cell r="DW609">
            <v>0</v>
          </cell>
          <cell r="DX609">
            <v>0</v>
          </cell>
          <cell r="DY609">
            <v>0</v>
          </cell>
          <cell r="DZ609">
            <v>0</v>
          </cell>
          <cell r="EA609">
            <v>0</v>
          </cell>
          <cell r="EB609">
            <v>0</v>
          </cell>
          <cell r="EC609">
            <v>0</v>
          </cell>
          <cell r="ED609">
            <v>0</v>
          </cell>
          <cell r="EE609">
            <v>0</v>
          </cell>
        </row>
        <row r="610">
          <cell r="F610">
            <v>0</v>
          </cell>
          <cell r="G610">
            <v>0</v>
          </cell>
          <cell r="H610">
            <v>0</v>
          </cell>
          <cell r="I610">
            <v>1E-3</v>
          </cell>
          <cell r="J610">
            <v>1E-3</v>
          </cell>
          <cell r="K610">
            <v>1E-3</v>
          </cell>
          <cell r="L610">
            <v>0</v>
          </cell>
          <cell r="M610">
            <v>0</v>
          </cell>
          <cell r="N610">
            <v>1E-3</v>
          </cell>
          <cell r="O610">
            <v>0</v>
          </cell>
          <cell r="P610">
            <v>0</v>
          </cell>
          <cell r="Q610">
            <v>0</v>
          </cell>
          <cell r="R610">
            <v>1E-3</v>
          </cell>
          <cell r="S610">
            <v>0</v>
          </cell>
          <cell r="T610">
            <v>1E-3</v>
          </cell>
          <cell r="U610">
            <v>1E-3</v>
          </cell>
          <cell r="V610">
            <v>0</v>
          </cell>
          <cell r="W610">
            <v>0</v>
          </cell>
          <cell r="X610">
            <v>1E-3</v>
          </cell>
          <cell r="Y610">
            <v>0</v>
          </cell>
          <cell r="Z610">
            <v>1E-3</v>
          </cell>
          <cell r="AA610">
            <v>1E-3</v>
          </cell>
          <cell r="AB610">
            <v>1E-3</v>
          </cell>
          <cell r="AC610">
            <v>1E-3</v>
          </cell>
          <cell r="AD610">
            <v>1E-3</v>
          </cell>
          <cell r="AE610">
            <v>0</v>
          </cell>
          <cell r="AF610">
            <v>0</v>
          </cell>
          <cell r="AG610">
            <v>0</v>
          </cell>
          <cell r="AH610">
            <v>1E-3</v>
          </cell>
          <cell r="AI610">
            <v>2E-3</v>
          </cell>
          <cell r="AJ610">
            <v>2E-3</v>
          </cell>
          <cell r="AK610">
            <v>1E-3</v>
          </cell>
          <cell r="AL610">
            <v>0</v>
          </cell>
          <cell r="AM610">
            <v>0</v>
          </cell>
          <cell r="AN610">
            <v>1E-3</v>
          </cell>
          <cell r="AO610">
            <v>0</v>
          </cell>
          <cell r="AP610">
            <v>1E-3</v>
          </cell>
          <cell r="AQ610">
            <v>0</v>
          </cell>
          <cell r="AR610">
            <v>-2E-3</v>
          </cell>
          <cell r="AS610">
            <v>-1E-3</v>
          </cell>
          <cell r="AT610">
            <v>-1E-3</v>
          </cell>
          <cell r="AU610">
            <v>-1E-3</v>
          </cell>
          <cell r="AV610">
            <v>-3.0000000000000001E-3</v>
          </cell>
          <cell r="AW610">
            <v>-1E-3</v>
          </cell>
          <cell r="AX610">
            <v>-2E-3</v>
          </cell>
          <cell r="AY610">
            <v>-1E-3</v>
          </cell>
          <cell r="AZ610">
            <v>-1E-3</v>
          </cell>
          <cell r="BA610">
            <v>-3.0000000000000001E-3</v>
          </cell>
          <cell r="BB610">
            <v>-2E-3</v>
          </cell>
          <cell r="BC610">
            <v>-3.0000000000000001E-3</v>
          </cell>
          <cell r="BD610">
            <v>-1E-3</v>
          </cell>
          <cell r="BE610">
            <v>-2E-3</v>
          </cell>
          <cell r="BF610">
            <v>-1E-3</v>
          </cell>
          <cell r="BG610">
            <v>-1E-3</v>
          </cell>
          <cell r="BH610">
            <v>-1E-3</v>
          </cell>
          <cell r="BI610">
            <v>-4.0000000000000001E-3</v>
          </cell>
          <cell r="BJ610">
            <v>-2E-3</v>
          </cell>
          <cell r="BK610">
            <v>-1E-3</v>
          </cell>
          <cell r="BL610">
            <v>-1E-3</v>
          </cell>
          <cell r="BM610">
            <v>-1E-3</v>
          </cell>
          <cell r="BN610">
            <v>-2E-3</v>
          </cell>
          <cell r="BO610">
            <v>-2E-3</v>
          </cell>
          <cell r="BP610">
            <v>-3.0000000000000001E-3</v>
          </cell>
          <cell r="BQ610">
            <v>-1E-3</v>
          </cell>
          <cell r="BR610">
            <v>-2E-3</v>
          </cell>
          <cell r="BS610">
            <v>-2E-3</v>
          </cell>
          <cell r="BT610">
            <v>-5.0000000000000001E-3</v>
          </cell>
          <cell r="BU610">
            <v>-1E-3</v>
          </cell>
          <cell r="BV610">
            <v>-3.0000000000000001E-3</v>
          </cell>
          <cell r="BW610">
            <v>-2E-3</v>
          </cell>
          <cell r="BX610">
            <v>-2E-3</v>
          </cell>
          <cell r="BY610">
            <v>-1E-3</v>
          </cell>
          <cell r="BZ610">
            <v>-1E-3</v>
          </cell>
          <cell r="CA610">
            <v>-2E-3</v>
          </cell>
          <cell r="CB610">
            <v>-1E-3</v>
          </cell>
          <cell r="CC610">
            <v>-3.0000000000000001E-3</v>
          </cell>
          <cell r="CD610">
            <v>0</v>
          </cell>
          <cell r="CE610">
            <v>-1E-3</v>
          </cell>
          <cell r="CF610">
            <v>-1E-3</v>
          </cell>
          <cell r="CG610">
            <v>-2E-3</v>
          </cell>
          <cell r="CH610">
            <v>-1E-3</v>
          </cell>
          <cell r="CI610">
            <v>-4.0000000000000001E-3</v>
          </cell>
          <cell r="CJ610">
            <v>-1E-3</v>
          </cell>
          <cell r="CK610">
            <v>0</v>
          </cell>
          <cell r="CL610">
            <v>0</v>
          </cell>
          <cell r="CM610">
            <v>-1E-3</v>
          </cell>
          <cell r="CN610">
            <v>-1E-3</v>
          </cell>
          <cell r="CO610">
            <v>-1E-3</v>
          </cell>
          <cell r="CP610">
            <v>0</v>
          </cell>
          <cell r="CQ610">
            <v>-1E-3</v>
          </cell>
          <cell r="CR610">
            <v>-1E-3</v>
          </cell>
          <cell r="CS610">
            <v>0</v>
          </cell>
          <cell r="CT610">
            <v>-1E-3</v>
          </cell>
          <cell r="CU610">
            <v>-1E-3</v>
          </cell>
          <cell r="CV610">
            <v>-1E-3</v>
          </cell>
          <cell r="CW610">
            <v>-1E-3</v>
          </cell>
          <cell r="CX610">
            <v>-2E-3</v>
          </cell>
          <cell r="CY610">
            <v>0</v>
          </cell>
          <cell r="CZ610">
            <v>-1E-3</v>
          </cell>
          <cell r="DA610">
            <v>-1E-3</v>
          </cell>
          <cell r="DB610">
            <v>-1E-3</v>
          </cell>
          <cell r="DC610">
            <v>-2E-3</v>
          </cell>
          <cell r="DD610">
            <v>-1E-3</v>
          </cell>
          <cell r="DE610">
            <v>-1E-3</v>
          </cell>
          <cell r="DF610">
            <v>0</v>
          </cell>
          <cell r="DG610">
            <v>-1E-3</v>
          </cell>
          <cell r="DH610">
            <v>-1E-3</v>
          </cell>
          <cell r="DI610">
            <v>-3.0000000000000001E-3</v>
          </cell>
          <cell r="DJ610">
            <v>-1E-3</v>
          </cell>
          <cell r="DK610">
            <v>-1E-3</v>
          </cell>
          <cell r="DL610">
            <v>0</v>
          </cell>
          <cell r="DM610">
            <v>-1E-3</v>
          </cell>
          <cell r="DN610">
            <v>0</v>
          </cell>
          <cell r="DO610">
            <v>-1E-3</v>
          </cell>
          <cell r="DP610">
            <v>-2E-3</v>
          </cell>
          <cell r="DQ610">
            <v>0</v>
          </cell>
          <cell r="DR610">
            <v>-2E-3</v>
          </cell>
          <cell r="DS610">
            <v>-3.0000000000000001E-3</v>
          </cell>
          <cell r="DT610">
            <v>-3.0000000000000001E-3</v>
          </cell>
          <cell r="DU610">
            <v>-3.0000000000000001E-3</v>
          </cell>
          <cell r="DV610">
            <v>-2E-3</v>
          </cell>
          <cell r="DW610">
            <v>-2E-3</v>
          </cell>
          <cell r="DX610">
            <v>-2E-3</v>
          </cell>
          <cell r="DY610">
            <v>-1E-3</v>
          </cell>
          <cell r="DZ610">
            <v>-1E-3</v>
          </cell>
          <cell r="EA610">
            <v>-1E-3</v>
          </cell>
          <cell r="EB610">
            <v>-3.0000000000000001E-3</v>
          </cell>
          <cell r="EC610">
            <v>-6.0000000000000001E-3</v>
          </cell>
          <cell r="ED610">
            <v>-3.0000000000000001E-3</v>
          </cell>
          <cell r="EE610">
            <v>0</v>
          </cell>
        </row>
        <row r="611">
          <cell r="F611">
            <v>0</v>
          </cell>
          <cell r="G611">
            <v>0</v>
          </cell>
          <cell r="H611">
            <v>0</v>
          </cell>
          <cell r="I611">
            <v>0</v>
          </cell>
          <cell r="J611">
            <v>0</v>
          </cell>
          <cell r="K611">
            <v>1E-3</v>
          </cell>
          <cell r="L611">
            <v>0</v>
          </cell>
          <cell r="M611">
            <v>0</v>
          </cell>
          <cell r="N611">
            <v>0</v>
          </cell>
          <cell r="O611">
            <v>0</v>
          </cell>
          <cell r="P611">
            <v>0</v>
          </cell>
          <cell r="Q611">
            <v>0</v>
          </cell>
          <cell r="R611">
            <v>0</v>
          </cell>
          <cell r="S611">
            <v>0</v>
          </cell>
          <cell r="T611">
            <v>0</v>
          </cell>
          <cell r="U611">
            <v>0</v>
          </cell>
          <cell r="V611">
            <v>0</v>
          </cell>
          <cell r="W611">
            <v>2E-3</v>
          </cell>
          <cell r="X611">
            <v>1E-3</v>
          </cell>
          <cell r="Y611">
            <v>0</v>
          </cell>
          <cell r="Z611">
            <v>0</v>
          </cell>
          <cell r="AA611">
            <v>0</v>
          </cell>
          <cell r="AB611">
            <v>0</v>
          </cell>
          <cell r="AC611">
            <v>0</v>
          </cell>
          <cell r="AD611">
            <v>0</v>
          </cell>
          <cell r="AE611">
            <v>3.0000000000000001E-3</v>
          </cell>
          <cell r="AF611">
            <v>1.2E-2</v>
          </cell>
          <cell r="AG611">
            <v>2E-3</v>
          </cell>
          <cell r="AH611">
            <v>6.0000000000000001E-3</v>
          </cell>
          <cell r="AI611">
            <v>1E-3</v>
          </cell>
          <cell r="AJ611">
            <v>1E-3</v>
          </cell>
          <cell r="AK611">
            <v>4.0000000000000001E-3</v>
          </cell>
          <cell r="AL611">
            <v>1E-3</v>
          </cell>
          <cell r="AM611">
            <v>5.0000000000000001E-3</v>
          </cell>
          <cell r="AN611">
            <v>3.0000000000000001E-3</v>
          </cell>
          <cell r="AO611">
            <v>2E-3</v>
          </cell>
          <cell r="AP611">
            <v>3.0000000000000001E-3</v>
          </cell>
          <cell r="AQ611">
            <v>1E-3</v>
          </cell>
          <cell r="AR611">
            <v>1E-3</v>
          </cell>
          <cell r="AS611">
            <v>1.4999999999999999E-2</v>
          </cell>
          <cell r="AT611">
            <v>-4.0000000000000001E-3</v>
          </cell>
          <cell r="AU611">
            <v>7.0000000000000001E-3</v>
          </cell>
          <cell r="AV611">
            <v>-3.0000000000000001E-3</v>
          </cell>
          <cell r="AW611">
            <v>0</v>
          </cell>
          <cell r="AX611">
            <v>-3.0000000000000001E-3</v>
          </cell>
          <cell r="AY611">
            <v>0</v>
          </cell>
          <cell r="AZ611">
            <v>1E-3</v>
          </cell>
          <cell r="BA611">
            <v>-2E-3</v>
          </cell>
          <cell r="BB611">
            <v>-4.0000000000000001E-3</v>
          </cell>
          <cell r="BC611">
            <v>3.0000000000000001E-3</v>
          </cell>
          <cell r="BD611">
            <v>-2E-3</v>
          </cell>
          <cell r="BE611">
            <v>3.0000000000000001E-3</v>
          </cell>
          <cell r="BF611">
            <v>-2E-3</v>
          </cell>
          <cell r="BG611">
            <v>-2E-3</v>
          </cell>
          <cell r="BH611">
            <v>1.4999999999999999E-2</v>
          </cell>
          <cell r="BI611">
            <v>-2E-3</v>
          </cell>
          <cell r="BJ611">
            <v>-1E-3</v>
          </cell>
          <cell r="BK611">
            <v>0</v>
          </cell>
          <cell r="BL611">
            <v>-1E-3</v>
          </cell>
          <cell r="BM611">
            <v>3.0000000000000001E-3</v>
          </cell>
          <cell r="BN611">
            <v>-2E-3</v>
          </cell>
          <cell r="BO611">
            <v>-2E-3</v>
          </cell>
          <cell r="BP611">
            <v>7.0000000000000001E-3</v>
          </cell>
          <cell r="BQ611">
            <v>1.9E-2</v>
          </cell>
          <cell r="BR611">
            <v>-7.0000000000000001E-3</v>
          </cell>
          <cell r="BS611">
            <v>-2.5999999999999999E-2</v>
          </cell>
          <cell r="BT611">
            <v>-4.9000000000000002E-2</v>
          </cell>
          <cell r="BU611">
            <v>-7.0000000000000001E-3</v>
          </cell>
          <cell r="BV611">
            <v>0</v>
          </cell>
          <cell r="BW611">
            <v>0</v>
          </cell>
          <cell r="BX611">
            <v>-3.0000000000000001E-3</v>
          </cell>
          <cell r="BY611">
            <v>0</v>
          </cell>
          <cell r="BZ611">
            <v>2E-3</v>
          </cell>
          <cell r="CA611">
            <v>-2E-3</v>
          </cell>
          <cell r="CB611">
            <v>-3.0000000000000001E-3</v>
          </cell>
          <cell r="CC611">
            <v>-7.0000000000000001E-3</v>
          </cell>
          <cell r="CD611">
            <v>-2E-3</v>
          </cell>
          <cell r="CE611">
            <v>0</v>
          </cell>
          <cell r="CF611">
            <v>-5.0000000000000001E-3</v>
          </cell>
          <cell r="CG611">
            <v>-1E-3</v>
          </cell>
          <cell r="CH611">
            <v>-6.0000000000000001E-3</v>
          </cell>
          <cell r="CI611">
            <v>-3.0000000000000001E-3</v>
          </cell>
          <cell r="CJ611">
            <v>-2E-3</v>
          </cell>
          <cell r="CK611">
            <v>0</v>
          </cell>
          <cell r="CL611">
            <v>2E-3</v>
          </cell>
          <cell r="CM611">
            <v>1E-3</v>
          </cell>
          <cell r="CN611">
            <v>-2E-3</v>
          </cell>
          <cell r="CO611">
            <v>-1E-3</v>
          </cell>
          <cell r="CP611">
            <v>1.7000000000000001E-2</v>
          </cell>
          <cell r="CQ611">
            <v>-3.0000000000000001E-3</v>
          </cell>
          <cell r="CR611">
            <v>-1E-3</v>
          </cell>
          <cell r="CS611">
            <v>0</v>
          </cell>
          <cell r="CT611">
            <v>2.5999999999999999E-2</v>
          </cell>
          <cell r="CU611">
            <v>-5.0000000000000001E-3</v>
          </cell>
          <cell r="CV611">
            <v>0</v>
          </cell>
          <cell r="CW611">
            <v>-2E-3</v>
          </cell>
          <cell r="CX611">
            <v>-4.1000000000000002E-2</v>
          </cell>
          <cell r="CY611">
            <v>3.0000000000000001E-3</v>
          </cell>
          <cell r="CZ611">
            <v>8.9999999999999993E-3</v>
          </cell>
          <cell r="DA611">
            <v>-4.0000000000000001E-3</v>
          </cell>
          <cell r="DB611">
            <v>1E-3</v>
          </cell>
          <cell r="DC611">
            <v>-8.9999999999999993E-3</v>
          </cell>
          <cell r="DD611">
            <v>-2E-3</v>
          </cell>
          <cell r="DE611">
            <v>0</v>
          </cell>
          <cell r="DF611">
            <v>1E-3</v>
          </cell>
          <cell r="DG611">
            <v>4.0000000000000001E-3</v>
          </cell>
          <cell r="DH611">
            <v>1.7000000000000001E-2</v>
          </cell>
          <cell r="DI611">
            <v>0</v>
          </cell>
          <cell r="DJ611">
            <v>-1E-3</v>
          </cell>
          <cell r="DK611">
            <v>5.0000000000000001E-3</v>
          </cell>
          <cell r="DL611">
            <v>1E-3</v>
          </cell>
          <cell r="DM611">
            <v>1E-3</v>
          </cell>
          <cell r="DN611">
            <v>-5.0000000000000001E-3</v>
          </cell>
          <cell r="DO611">
            <v>-4.0000000000000001E-3</v>
          </cell>
          <cell r="DP611">
            <v>-8.0000000000000002E-3</v>
          </cell>
          <cell r="DQ611">
            <v>-4.0000000000000001E-3</v>
          </cell>
          <cell r="DR611">
            <v>-7.0000000000000001E-3</v>
          </cell>
          <cell r="DS611">
            <v>-0.01</v>
          </cell>
          <cell r="DT611">
            <v>-1.2999999999999999E-2</v>
          </cell>
          <cell r="DU611">
            <v>-4.0000000000000001E-3</v>
          </cell>
          <cell r="DV611">
            <v>-8.0000000000000002E-3</v>
          </cell>
          <cell r="DW611">
            <v>-5.0000000000000001E-3</v>
          </cell>
          <cell r="DX611">
            <v>-3.0000000000000001E-3</v>
          </cell>
          <cell r="DY611">
            <v>-3.0000000000000001E-3</v>
          </cell>
          <cell r="DZ611">
            <v>-2E-3</v>
          </cell>
          <cell r="EA611">
            <v>-5.0000000000000001E-3</v>
          </cell>
          <cell r="EB611">
            <v>-8.0000000000000002E-3</v>
          </cell>
          <cell r="EC611">
            <v>-1.6E-2</v>
          </cell>
          <cell r="ED611">
            <v>-1.0999999999999999E-2</v>
          </cell>
          <cell r="EE611">
            <v>0</v>
          </cell>
        </row>
        <row r="612">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-4.0000000000000001E-3</v>
          </cell>
          <cell r="AS612">
            <v>-0.01</v>
          </cell>
          <cell r="AT612">
            <v>-8.0000000000000002E-3</v>
          </cell>
          <cell r="AU612">
            <v>-1E-3</v>
          </cell>
          <cell r="AV612">
            <v>-4.0000000000000001E-3</v>
          </cell>
          <cell r="AW612">
            <v>-2E-3</v>
          </cell>
          <cell r="AX612">
            <v>-1E-3</v>
          </cell>
          <cell r="AY612">
            <v>-1E-3</v>
          </cell>
          <cell r="AZ612">
            <v>0</v>
          </cell>
          <cell r="BA612">
            <v>-1E-3</v>
          </cell>
          <cell r="BB612">
            <v>-3.0000000000000001E-3</v>
          </cell>
          <cell r="BC612">
            <v>-6.0000000000000001E-3</v>
          </cell>
          <cell r="BD612">
            <v>-1.0999999999999999E-2</v>
          </cell>
          <cell r="BE612">
            <v>-4.0000000000000001E-3</v>
          </cell>
          <cell r="BF612">
            <v>-1.0999999999999999E-2</v>
          </cell>
          <cell r="BG612">
            <v>-8.9999999999999993E-3</v>
          </cell>
          <cell r="BH612">
            <v>-2E-3</v>
          </cell>
          <cell r="BI612">
            <v>-4.0000000000000001E-3</v>
          </cell>
          <cell r="BJ612">
            <v>-2E-3</v>
          </cell>
          <cell r="BK612">
            <v>-1E-3</v>
          </cell>
          <cell r="BL612">
            <v>-1E-3</v>
          </cell>
          <cell r="BM612">
            <v>-1E-3</v>
          </cell>
          <cell r="BN612">
            <v>-1E-3</v>
          </cell>
          <cell r="BO612">
            <v>-3.0000000000000001E-3</v>
          </cell>
          <cell r="BP612">
            <v>-6.0000000000000001E-3</v>
          </cell>
          <cell r="BQ612">
            <v>-1.0999999999999999E-2</v>
          </cell>
          <cell r="BR612">
            <v>-4.0000000000000001E-3</v>
          </cell>
          <cell r="BS612">
            <v>-1.0999999999999999E-2</v>
          </cell>
          <cell r="BT612">
            <v>-8.0000000000000002E-3</v>
          </cell>
          <cell r="BU612">
            <v>-1E-3</v>
          </cell>
          <cell r="BV612">
            <v>-3.0000000000000001E-3</v>
          </cell>
          <cell r="BW612">
            <v>-2E-3</v>
          </cell>
          <cell r="BX612">
            <v>-1E-3</v>
          </cell>
          <cell r="BY612">
            <v>-1E-3</v>
          </cell>
          <cell r="BZ612">
            <v>-1E-3</v>
          </cell>
          <cell r="CA612">
            <v>-1E-3</v>
          </cell>
          <cell r="CB612">
            <v>-3.0000000000000001E-3</v>
          </cell>
          <cell r="CC612">
            <v>-6.0000000000000001E-3</v>
          </cell>
          <cell r="CD612">
            <v>-1.2E-2</v>
          </cell>
          <cell r="CE612">
            <v>-4.0000000000000001E-3</v>
          </cell>
          <cell r="CF612">
            <v>-1.0999999999999999E-2</v>
          </cell>
          <cell r="CG612">
            <v>-8.0000000000000002E-3</v>
          </cell>
          <cell r="CH612">
            <v>-5.0000000000000001E-3</v>
          </cell>
          <cell r="CI612">
            <v>-2E-3</v>
          </cell>
          <cell r="CJ612">
            <v>-1E-3</v>
          </cell>
          <cell r="CK612">
            <v>-1E-3</v>
          </cell>
          <cell r="CL612">
            <v>-1E-3</v>
          </cell>
          <cell r="CM612">
            <v>0</v>
          </cell>
          <cell r="CN612">
            <v>-1E-3</v>
          </cell>
          <cell r="CO612">
            <v>-2E-3</v>
          </cell>
          <cell r="CP612">
            <v>-5.0000000000000001E-3</v>
          </cell>
          <cell r="CQ612">
            <v>-0.01</v>
          </cell>
          <cell r="CR612">
            <v>-4.0000000000000001E-3</v>
          </cell>
          <cell r="CS612">
            <v>-0.01</v>
          </cell>
          <cell r="CT612">
            <v>-8.9999999999999993E-3</v>
          </cell>
          <cell r="CU612">
            <v>-5.0000000000000001E-3</v>
          </cell>
          <cell r="CV612">
            <v>-3.0000000000000001E-3</v>
          </cell>
          <cell r="CW612">
            <v>-1E-3</v>
          </cell>
          <cell r="CX612">
            <v>-1E-3</v>
          </cell>
          <cell r="CY612">
            <v>-1E-3</v>
          </cell>
          <cell r="CZ612">
            <v>0</v>
          </cell>
          <cell r="DA612">
            <v>-1E-3</v>
          </cell>
          <cell r="DB612">
            <v>-2E-3</v>
          </cell>
          <cell r="DC612">
            <v>-5.0000000000000001E-3</v>
          </cell>
          <cell r="DD612">
            <v>-0.01</v>
          </cell>
          <cell r="DE612">
            <v>-4.0000000000000001E-3</v>
          </cell>
          <cell r="DF612">
            <v>-0.01</v>
          </cell>
          <cell r="DG612">
            <v>-8.9999999999999993E-3</v>
          </cell>
          <cell r="DH612">
            <v>-4.0000000000000001E-3</v>
          </cell>
          <cell r="DI612">
            <v>-2E-3</v>
          </cell>
          <cell r="DJ612">
            <v>-1E-3</v>
          </cell>
          <cell r="DK612">
            <v>-1E-3</v>
          </cell>
          <cell r="DL612">
            <v>-1E-3</v>
          </cell>
          <cell r="DM612">
            <v>0</v>
          </cell>
          <cell r="DN612">
            <v>-1E-3</v>
          </cell>
          <cell r="DO612">
            <v>-2E-3</v>
          </cell>
          <cell r="DP612">
            <v>-6.0000000000000001E-3</v>
          </cell>
          <cell r="DQ612">
            <v>-0.01</v>
          </cell>
          <cell r="DR612">
            <v>-4.0000000000000001E-3</v>
          </cell>
          <cell r="DS612">
            <v>-0.01</v>
          </cell>
          <cell r="DT612">
            <v>-8.9999999999999993E-3</v>
          </cell>
          <cell r="DU612">
            <v>-4.0000000000000001E-3</v>
          </cell>
          <cell r="DV612">
            <v>-3.0000000000000001E-3</v>
          </cell>
          <cell r="DW612">
            <v>-1E-3</v>
          </cell>
          <cell r="DX612">
            <v>-1E-3</v>
          </cell>
          <cell r="DY612">
            <v>-1E-3</v>
          </cell>
          <cell r="DZ612">
            <v>0</v>
          </cell>
          <cell r="EA612">
            <v>-1E-3</v>
          </cell>
          <cell r="EB612">
            <v>-2E-3</v>
          </cell>
          <cell r="EC612">
            <v>-6.0000000000000001E-3</v>
          </cell>
          <cell r="ED612">
            <v>-8.9999999999999993E-3</v>
          </cell>
          <cell r="EE612">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1E-3</v>
          </cell>
          <cell r="U614">
            <v>1E-3</v>
          </cell>
          <cell r="V614">
            <v>0</v>
          </cell>
          <cell r="W614">
            <v>0</v>
          </cell>
          <cell r="X614">
            <v>0</v>
          </cell>
          <cell r="Y614">
            <v>0</v>
          </cell>
          <cell r="Z614">
            <v>0</v>
          </cell>
          <cell r="AA614">
            <v>0</v>
          </cell>
          <cell r="AB614">
            <v>0</v>
          </cell>
          <cell r="AC614">
            <v>0</v>
          </cell>
          <cell r="AD614">
            <v>0</v>
          </cell>
          <cell r="AE614">
            <v>0</v>
          </cell>
          <cell r="AF614">
            <v>0</v>
          </cell>
          <cell r="AG614">
            <v>1E-3</v>
          </cell>
          <cell r="AH614">
            <v>2E-3</v>
          </cell>
          <cell r="AI614">
            <v>0</v>
          </cell>
          <cell r="AJ614">
            <v>0</v>
          </cell>
          <cell r="AK614">
            <v>0</v>
          </cell>
          <cell r="AL614">
            <v>0</v>
          </cell>
          <cell r="AM614">
            <v>0</v>
          </cell>
          <cell r="AN614">
            <v>0</v>
          </cell>
          <cell r="AO614">
            <v>0</v>
          </cell>
          <cell r="AP614">
            <v>0</v>
          </cell>
          <cell r="AQ614">
            <v>0</v>
          </cell>
          <cell r="AR614">
            <v>0</v>
          </cell>
          <cell r="AS614">
            <v>1E-3</v>
          </cell>
          <cell r="AT614">
            <v>0</v>
          </cell>
          <cell r="AU614">
            <v>0</v>
          </cell>
          <cell r="AV614">
            <v>-2E-3</v>
          </cell>
          <cell r="AW614">
            <v>0</v>
          </cell>
          <cell r="AX614">
            <v>0</v>
          </cell>
          <cell r="AY614">
            <v>0</v>
          </cell>
          <cell r="AZ614">
            <v>0</v>
          </cell>
          <cell r="BA614">
            <v>0</v>
          </cell>
          <cell r="BB614">
            <v>0</v>
          </cell>
          <cell r="BC614">
            <v>0</v>
          </cell>
          <cell r="BD614">
            <v>0</v>
          </cell>
          <cell r="BE614">
            <v>0</v>
          </cell>
          <cell r="BF614">
            <v>0</v>
          </cell>
          <cell r="BG614">
            <v>8.0000000000000002E-3</v>
          </cell>
          <cell r="BH614">
            <v>4.0000000000000001E-3</v>
          </cell>
          <cell r="BI614">
            <v>-1E-3</v>
          </cell>
          <cell r="BJ614">
            <v>0</v>
          </cell>
          <cell r="BK614">
            <v>0</v>
          </cell>
          <cell r="BL614">
            <v>0</v>
          </cell>
          <cell r="BM614">
            <v>0</v>
          </cell>
          <cell r="BN614">
            <v>0</v>
          </cell>
          <cell r="BO614">
            <v>0</v>
          </cell>
          <cell r="BP614">
            <v>0</v>
          </cell>
          <cell r="BQ614">
            <v>0</v>
          </cell>
          <cell r="BR614">
            <v>0</v>
          </cell>
          <cell r="BS614">
            <v>-2E-3</v>
          </cell>
          <cell r="BT614">
            <v>5.0000000000000001E-3</v>
          </cell>
          <cell r="BU614">
            <v>4.0000000000000001E-3</v>
          </cell>
          <cell r="BV614">
            <v>-2E-3</v>
          </cell>
          <cell r="BW614">
            <v>0</v>
          </cell>
          <cell r="BX614">
            <v>0</v>
          </cell>
          <cell r="BY614">
            <v>0</v>
          </cell>
          <cell r="BZ614">
            <v>-1E-3</v>
          </cell>
          <cell r="CA614">
            <v>-1E-3</v>
          </cell>
          <cell r="CB614">
            <v>-1E-3</v>
          </cell>
          <cell r="CC614">
            <v>0</v>
          </cell>
          <cell r="CD614">
            <v>0</v>
          </cell>
          <cell r="CE614">
            <v>0</v>
          </cell>
          <cell r="CF614">
            <v>0</v>
          </cell>
          <cell r="CG614">
            <v>0</v>
          </cell>
          <cell r="CH614">
            <v>0</v>
          </cell>
          <cell r="CI614">
            <v>-1E-3</v>
          </cell>
          <cell r="CJ614">
            <v>0</v>
          </cell>
          <cell r="CK614">
            <v>0</v>
          </cell>
          <cell r="CL614">
            <v>0</v>
          </cell>
          <cell r="CM614">
            <v>0</v>
          </cell>
          <cell r="CN614">
            <v>-1E-3</v>
          </cell>
          <cell r="CO614">
            <v>-1E-3</v>
          </cell>
          <cell r="CP614">
            <v>0</v>
          </cell>
          <cell r="CQ614">
            <v>0</v>
          </cell>
          <cell r="CR614">
            <v>0</v>
          </cell>
          <cell r="CS614">
            <v>-1E-3</v>
          </cell>
          <cell r="CT614">
            <v>0</v>
          </cell>
          <cell r="CU614">
            <v>-1E-3</v>
          </cell>
          <cell r="CV614">
            <v>0</v>
          </cell>
          <cell r="CW614">
            <v>0</v>
          </cell>
          <cell r="CX614">
            <v>0</v>
          </cell>
          <cell r="CY614">
            <v>0</v>
          </cell>
          <cell r="CZ614">
            <v>0</v>
          </cell>
          <cell r="DA614">
            <v>-1E-3</v>
          </cell>
          <cell r="DB614">
            <v>-2E-3</v>
          </cell>
          <cell r="DC614">
            <v>0</v>
          </cell>
          <cell r="DD614">
            <v>0</v>
          </cell>
          <cell r="DE614">
            <v>0</v>
          </cell>
          <cell r="DF614">
            <v>0</v>
          </cell>
          <cell r="DG614">
            <v>0</v>
          </cell>
          <cell r="DH614">
            <v>2E-3</v>
          </cell>
          <cell r="DI614">
            <v>-1E-3</v>
          </cell>
          <cell r="DJ614">
            <v>0</v>
          </cell>
          <cell r="DK614">
            <v>-1E-3</v>
          </cell>
          <cell r="DL614">
            <v>0</v>
          </cell>
          <cell r="DM614">
            <v>0</v>
          </cell>
          <cell r="DN614">
            <v>-1E-3</v>
          </cell>
          <cell r="DO614">
            <v>-2E-3</v>
          </cell>
          <cell r="DP614">
            <v>0</v>
          </cell>
          <cell r="DQ614">
            <v>0</v>
          </cell>
          <cell r="DR614">
            <v>-1E-3</v>
          </cell>
          <cell r="DS614">
            <v>-2E-3</v>
          </cell>
          <cell r="DT614">
            <v>3.0000000000000001E-3</v>
          </cell>
          <cell r="DU614">
            <v>-2E-3</v>
          </cell>
          <cell r="DV614">
            <v>-1E-3</v>
          </cell>
          <cell r="DW614">
            <v>0</v>
          </cell>
          <cell r="DX614">
            <v>-2E-3</v>
          </cell>
          <cell r="DY614">
            <v>-1E-3</v>
          </cell>
          <cell r="DZ614">
            <v>-2E-3</v>
          </cell>
          <cell r="EA614">
            <v>-2E-3</v>
          </cell>
          <cell r="EB614">
            <v>-2E-3</v>
          </cell>
          <cell r="EC614">
            <v>0</v>
          </cell>
          <cell r="ED614">
            <v>-2E-3</v>
          </cell>
          <cell r="EE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CN615">
            <v>0</v>
          </cell>
          <cell r="CO615">
            <v>0</v>
          </cell>
          <cell r="CP615">
            <v>0</v>
          </cell>
          <cell r="CQ615">
            <v>0</v>
          </cell>
          <cell r="CR615">
            <v>0</v>
          </cell>
          <cell r="CS615">
            <v>0</v>
          </cell>
          <cell r="CT615">
            <v>0</v>
          </cell>
          <cell r="CU615">
            <v>0</v>
          </cell>
          <cell r="CV615">
            <v>0</v>
          </cell>
          <cell r="CW615">
            <v>0</v>
          </cell>
          <cell r="CX615">
            <v>0</v>
          </cell>
          <cell r="CY615">
            <v>0</v>
          </cell>
          <cell r="CZ615">
            <v>0</v>
          </cell>
          <cell r="DA615">
            <v>0</v>
          </cell>
          <cell r="DB615">
            <v>0</v>
          </cell>
          <cell r="DC615">
            <v>0</v>
          </cell>
          <cell r="DD615">
            <v>0</v>
          </cell>
          <cell r="DE615">
            <v>0</v>
          </cell>
          <cell r="DF615">
            <v>0</v>
          </cell>
          <cell r="DG615">
            <v>0</v>
          </cell>
          <cell r="DH615">
            <v>0</v>
          </cell>
          <cell r="DI615">
            <v>0</v>
          </cell>
          <cell r="DJ615">
            <v>0</v>
          </cell>
          <cell r="DK615">
            <v>0</v>
          </cell>
          <cell r="DL615">
            <v>0</v>
          </cell>
          <cell r="DM615">
            <v>0</v>
          </cell>
          <cell r="DN615">
            <v>0</v>
          </cell>
          <cell r="DO615">
            <v>0</v>
          </cell>
          <cell r="DP615">
            <v>0</v>
          </cell>
          <cell r="DQ615">
            <v>0</v>
          </cell>
          <cell r="DR615">
            <v>0</v>
          </cell>
          <cell r="DS615">
            <v>0</v>
          </cell>
          <cell r="DT615">
            <v>0</v>
          </cell>
          <cell r="DU615">
            <v>0</v>
          </cell>
          <cell r="DV615">
            <v>0</v>
          </cell>
          <cell r="DW615">
            <v>0</v>
          </cell>
          <cell r="DX615">
            <v>0</v>
          </cell>
          <cell r="DY615">
            <v>0</v>
          </cell>
          <cell r="DZ615">
            <v>0</v>
          </cell>
          <cell r="EA615">
            <v>0</v>
          </cell>
          <cell r="EB615">
            <v>0</v>
          </cell>
          <cell r="EC615">
            <v>0</v>
          </cell>
          <cell r="ED615">
            <v>0</v>
          </cell>
          <cell r="EE615">
            <v>0</v>
          </cell>
        </row>
        <row r="616">
          <cell r="F616">
            <v>0</v>
          </cell>
          <cell r="G616">
            <v>1E-3</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1E-3</v>
          </cell>
          <cell r="AG616">
            <v>1E-3</v>
          </cell>
          <cell r="AH616">
            <v>0</v>
          </cell>
          <cell r="AI616">
            <v>-1E-3</v>
          </cell>
          <cell r="AJ616">
            <v>0</v>
          </cell>
          <cell r="AK616">
            <v>-1E-3</v>
          </cell>
          <cell r="AL616">
            <v>0</v>
          </cell>
          <cell r="AM616">
            <v>0</v>
          </cell>
          <cell r="AN616">
            <v>0</v>
          </cell>
          <cell r="AO616">
            <v>0</v>
          </cell>
          <cell r="AP616">
            <v>0</v>
          </cell>
          <cell r="AQ616">
            <v>0</v>
          </cell>
          <cell r="AR616">
            <v>0</v>
          </cell>
          <cell r="AS616">
            <v>0</v>
          </cell>
          <cell r="AT616">
            <v>-1E-3</v>
          </cell>
          <cell r="AU616">
            <v>1.0999999999999999E-2</v>
          </cell>
          <cell r="AV616">
            <v>0</v>
          </cell>
          <cell r="AW616">
            <v>0</v>
          </cell>
          <cell r="AX616">
            <v>0</v>
          </cell>
          <cell r="AY616">
            <v>0</v>
          </cell>
          <cell r="AZ616">
            <v>0</v>
          </cell>
          <cell r="BA616">
            <v>0</v>
          </cell>
          <cell r="BB616">
            <v>0</v>
          </cell>
          <cell r="BC616">
            <v>-2E-3</v>
          </cell>
          <cell r="BD616">
            <v>0</v>
          </cell>
          <cell r="BE616">
            <v>0</v>
          </cell>
          <cell r="BF616">
            <v>0</v>
          </cell>
          <cell r="BG616">
            <v>0</v>
          </cell>
          <cell r="BH616">
            <v>-1E-3</v>
          </cell>
          <cell r="BI616">
            <v>0</v>
          </cell>
          <cell r="BJ616">
            <v>0</v>
          </cell>
          <cell r="BK616">
            <v>0</v>
          </cell>
          <cell r="BL616">
            <v>0</v>
          </cell>
          <cell r="BM616">
            <v>0</v>
          </cell>
          <cell r="BN616">
            <v>0</v>
          </cell>
          <cell r="BO616">
            <v>0</v>
          </cell>
          <cell r="BP616">
            <v>-1E-3</v>
          </cell>
          <cell r="BQ616">
            <v>-2E-3</v>
          </cell>
          <cell r="BR616">
            <v>-1E-3</v>
          </cell>
          <cell r="BS616">
            <v>-4.0000000000000001E-3</v>
          </cell>
          <cell r="BT616">
            <v>2E-3</v>
          </cell>
          <cell r="BU616">
            <v>-1E-3</v>
          </cell>
          <cell r="BV616">
            <v>-1E-3</v>
          </cell>
          <cell r="BW616">
            <v>-1E-3</v>
          </cell>
          <cell r="BX616">
            <v>0</v>
          </cell>
          <cell r="BY616">
            <v>0</v>
          </cell>
          <cell r="BZ616">
            <v>0</v>
          </cell>
          <cell r="CA616">
            <v>0</v>
          </cell>
          <cell r="CB616">
            <v>0</v>
          </cell>
          <cell r="CC616">
            <v>-1E-3</v>
          </cell>
          <cell r="CD616">
            <v>-4.0000000000000001E-3</v>
          </cell>
          <cell r="CE616">
            <v>0</v>
          </cell>
          <cell r="CF616">
            <v>-1E-3</v>
          </cell>
          <cell r="CG616">
            <v>-1E-3</v>
          </cell>
          <cell r="CH616">
            <v>-1E-3</v>
          </cell>
          <cell r="CI616">
            <v>0</v>
          </cell>
          <cell r="CJ616">
            <v>-1E-3</v>
          </cell>
          <cell r="CK616">
            <v>1E-3</v>
          </cell>
          <cell r="CL616">
            <v>0</v>
          </cell>
          <cell r="CM616">
            <v>0</v>
          </cell>
          <cell r="CN616">
            <v>1E-3</v>
          </cell>
          <cell r="CO616">
            <v>2E-3</v>
          </cell>
          <cell r="CP616">
            <v>-1E-3</v>
          </cell>
          <cell r="CQ616">
            <v>0</v>
          </cell>
          <cell r="CR616">
            <v>1E-3</v>
          </cell>
          <cell r="CS616">
            <v>0</v>
          </cell>
          <cell r="CT616">
            <v>4.0000000000000001E-3</v>
          </cell>
          <cell r="CU616">
            <v>-1E-3</v>
          </cell>
          <cell r="CV616">
            <v>0</v>
          </cell>
          <cell r="CW616">
            <v>0</v>
          </cell>
          <cell r="CX616">
            <v>4.0000000000000001E-3</v>
          </cell>
          <cell r="CY616">
            <v>0</v>
          </cell>
          <cell r="CZ616">
            <v>0</v>
          </cell>
          <cell r="DA616">
            <v>0</v>
          </cell>
          <cell r="DB616">
            <v>0</v>
          </cell>
          <cell r="DC616">
            <v>-1E-3</v>
          </cell>
          <cell r="DD616">
            <v>0</v>
          </cell>
          <cell r="DE616">
            <v>0</v>
          </cell>
          <cell r="DF616">
            <v>0</v>
          </cell>
          <cell r="DG616">
            <v>4.0000000000000001E-3</v>
          </cell>
          <cell r="DH616">
            <v>-1E-3</v>
          </cell>
          <cell r="DI616">
            <v>0</v>
          </cell>
          <cell r="DJ616">
            <v>0</v>
          </cell>
          <cell r="DK616">
            <v>0</v>
          </cell>
          <cell r="DL616">
            <v>0</v>
          </cell>
          <cell r="DM616">
            <v>0</v>
          </cell>
          <cell r="DN616">
            <v>0</v>
          </cell>
          <cell r="DO616">
            <v>0</v>
          </cell>
          <cell r="DP616">
            <v>2E-3</v>
          </cell>
          <cell r="DQ616">
            <v>-1E-3</v>
          </cell>
          <cell r="DR616">
            <v>-1E-3</v>
          </cell>
          <cell r="DS616">
            <v>-2E-3</v>
          </cell>
          <cell r="DT616">
            <v>2E-3</v>
          </cell>
          <cell r="DU616">
            <v>0</v>
          </cell>
          <cell r="DV616">
            <v>0</v>
          </cell>
          <cell r="DW616">
            <v>0</v>
          </cell>
          <cell r="DX616">
            <v>0</v>
          </cell>
          <cell r="DY616">
            <v>0</v>
          </cell>
          <cell r="DZ616">
            <v>-1E-3</v>
          </cell>
          <cell r="EA616">
            <v>0</v>
          </cell>
          <cell r="EB616">
            <v>0</v>
          </cell>
          <cell r="EC616">
            <v>-2E-3</v>
          </cell>
          <cell r="ED616">
            <v>-2E-3</v>
          </cell>
          <cell r="EE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1E-3</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1E-3</v>
          </cell>
          <cell r="CS617">
            <v>0</v>
          </cell>
          <cell r="CT617">
            <v>-14.712</v>
          </cell>
          <cell r="CU617">
            <v>0</v>
          </cell>
          <cell r="CV617">
            <v>0</v>
          </cell>
          <cell r="CW617">
            <v>0</v>
          </cell>
          <cell r="CX617">
            <v>0</v>
          </cell>
          <cell r="CY617">
            <v>0</v>
          </cell>
          <cell r="CZ617">
            <v>0</v>
          </cell>
          <cell r="DA617">
            <v>0</v>
          </cell>
          <cell r="DB617">
            <v>0</v>
          </cell>
          <cell r="DC617">
            <v>0</v>
          </cell>
          <cell r="DD617">
            <v>0</v>
          </cell>
          <cell r="DE617">
            <v>1E-3</v>
          </cell>
          <cell r="DF617">
            <v>0</v>
          </cell>
          <cell r="DG617">
            <v>0</v>
          </cell>
          <cell r="DH617">
            <v>-14.712</v>
          </cell>
          <cell r="DI617">
            <v>0</v>
          </cell>
          <cell r="DJ617">
            <v>0</v>
          </cell>
          <cell r="DK617">
            <v>0</v>
          </cell>
          <cell r="DL617">
            <v>0</v>
          </cell>
          <cell r="DM617">
            <v>0</v>
          </cell>
          <cell r="DN617">
            <v>0</v>
          </cell>
          <cell r="DO617">
            <v>0</v>
          </cell>
          <cell r="DP617">
            <v>0</v>
          </cell>
          <cell r="DQ617">
            <v>0</v>
          </cell>
          <cell r="DR617">
            <v>0</v>
          </cell>
          <cell r="DS617">
            <v>0</v>
          </cell>
          <cell r="DT617">
            <v>0</v>
          </cell>
          <cell r="DU617">
            <v>0</v>
          </cell>
          <cell r="DV617">
            <v>0</v>
          </cell>
          <cell r="DW617">
            <v>0</v>
          </cell>
          <cell r="DX617">
            <v>0</v>
          </cell>
          <cell r="DY617">
            <v>0</v>
          </cell>
          <cell r="DZ617">
            <v>0</v>
          </cell>
          <cell r="EA617">
            <v>0</v>
          </cell>
          <cell r="EB617">
            <v>0</v>
          </cell>
          <cell r="EC617">
            <v>0</v>
          </cell>
          <cell r="ED617">
            <v>0</v>
          </cell>
          <cell r="EE617">
            <v>0</v>
          </cell>
        </row>
        <row r="618">
          <cell r="F618">
            <v>0</v>
          </cell>
          <cell r="G618">
            <v>0</v>
          </cell>
          <cell r="H618">
            <v>0</v>
          </cell>
          <cell r="I618">
            <v>0</v>
          </cell>
          <cell r="J618">
            <v>0</v>
          </cell>
          <cell r="K618">
            <v>0</v>
          </cell>
          <cell r="L618">
            <v>0</v>
          </cell>
          <cell r="M618">
            <v>0</v>
          </cell>
          <cell r="N618">
            <v>0</v>
          </cell>
          <cell r="O618">
            <v>0</v>
          </cell>
          <cell r="P618">
            <v>0</v>
          </cell>
          <cell r="Q618">
            <v>0</v>
          </cell>
          <cell r="R618">
            <v>1E-3</v>
          </cell>
          <cell r="S618">
            <v>0</v>
          </cell>
          <cell r="T618">
            <v>0</v>
          </cell>
          <cell r="U618">
            <v>0</v>
          </cell>
          <cell r="V618">
            <v>0</v>
          </cell>
          <cell r="W618">
            <v>0</v>
          </cell>
          <cell r="X618">
            <v>3.0000000000000001E-3</v>
          </cell>
          <cell r="Y618">
            <v>1E-3</v>
          </cell>
          <cell r="Z618">
            <v>0</v>
          </cell>
          <cell r="AA618">
            <v>1E-3</v>
          </cell>
          <cell r="AB618">
            <v>1E-3</v>
          </cell>
          <cell r="AC618">
            <v>0</v>
          </cell>
          <cell r="AD618">
            <v>0</v>
          </cell>
          <cell r="AE618">
            <v>3.0000000000000001E-3</v>
          </cell>
          <cell r="AF618">
            <v>0</v>
          </cell>
          <cell r="AG618">
            <v>0</v>
          </cell>
          <cell r="AH618">
            <v>0</v>
          </cell>
          <cell r="AI618">
            <v>1E-3</v>
          </cell>
          <cell r="AJ618">
            <v>0</v>
          </cell>
          <cell r="AK618">
            <v>3.0000000000000001E-3</v>
          </cell>
          <cell r="AL618">
            <v>0</v>
          </cell>
          <cell r="AM618">
            <v>2E-3</v>
          </cell>
          <cell r="AN618">
            <v>4.0000000000000001E-3</v>
          </cell>
          <cell r="AO618">
            <v>7.0000000000000001E-3</v>
          </cell>
          <cell r="AP618">
            <v>0</v>
          </cell>
          <cell r="AQ618">
            <v>0</v>
          </cell>
          <cell r="AR618">
            <v>-3.0000000000000001E-3</v>
          </cell>
          <cell r="AS618">
            <v>0</v>
          </cell>
          <cell r="AT618">
            <v>0</v>
          </cell>
          <cell r="AU618">
            <v>0</v>
          </cell>
          <cell r="AV618">
            <v>-5.0000000000000001E-3</v>
          </cell>
          <cell r="AW618">
            <v>1E-3</v>
          </cell>
          <cell r="AX618">
            <v>-1E-3</v>
          </cell>
          <cell r="AY618">
            <v>-1E-3</v>
          </cell>
          <cell r="AZ618">
            <v>-2E-3</v>
          </cell>
          <cell r="BA618">
            <v>-0.01</v>
          </cell>
          <cell r="BB618">
            <v>-1.2E-2</v>
          </cell>
          <cell r="BC618">
            <v>0</v>
          </cell>
          <cell r="BD618">
            <v>0</v>
          </cell>
          <cell r="BE618">
            <v>-4.0000000000000001E-3</v>
          </cell>
          <cell r="BF618">
            <v>-2E-3</v>
          </cell>
          <cell r="BG618">
            <v>-1.7999999999999999E-2</v>
          </cell>
          <cell r="BH618">
            <v>-0.01</v>
          </cell>
          <cell r="BI618">
            <v>-5.0000000000000001E-3</v>
          </cell>
          <cell r="BJ618">
            <v>1E-3</v>
          </cell>
          <cell r="BK618">
            <v>1E-3</v>
          </cell>
          <cell r="BL618">
            <v>-2E-3</v>
          </cell>
          <cell r="BM618">
            <v>-1E-3</v>
          </cell>
          <cell r="BN618">
            <v>-1.2E-2</v>
          </cell>
          <cell r="BO618">
            <v>-0.01</v>
          </cell>
          <cell r="BP618">
            <v>1.4999999999999999E-2</v>
          </cell>
          <cell r="BQ618">
            <v>0</v>
          </cell>
          <cell r="BR618">
            <v>-0.01</v>
          </cell>
          <cell r="BS618">
            <v>-2E-3</v>
          </cell>
          <cell r="BT618">
            <v>-7.0999999999999994E-2</v>
          </cell>
          <cell r="BU618">
            <v>-1.2E-2</v>
          </cell>
          <cell r="BV618">
            <v>-1.0999999999999999E-2</v>
          </cell>
          <cell r="BW618">
            <v>-1E-3</v>
          </cell>
          <cell r="BX618">
            <v>-5.0000000000000001E-3</v>
          </cell>
          <cell r="BY618">
            <v>0</v>
          </cell>
          <cell r="BZ618">
            <v>-5.0000000000000001E-3</v>
          </cell>
          <cell r="CA618">
            <v>-4.0000000000000001E-3</v>
          </cell>
          <cell r="CB618">
            <v>-8.0000000000000002E-3</v>
          </cell>
          <cell r="CC618">
            <v>0</v>
          </cell>
          <cell r="CD618">
            <v>0</v>
          </cell>
          <cell r="CE618">
            <v>-2E-3</v>
          </cell>
          <cell r="CF618">
            <v>0</v>
          </cell>
          <cell r="CG618">
            <v>0</v>
          </cell>
          <cell r="CH618">
            <v>0</v>
          </cell>
          <cell r="CI618">
            <v>-2E-3</v>
          </cell>
          <cell r="CJ618">
            <v>-1E-3</v>
          </cell>
          <cell r="CK618">
            <v>-2E-3</v>
          </cell>
          <cell r="CL618">
            <v>0</v>
          </cell>
          <cell r="CM618">
            <v>0</v>
          </cell>
          <cell r="CN618">
            <v>-1.2E-2</v>
          </cell>
          <cell r="CO618">
            <v>0</v>
          </cell>
          <cell r="CP618">
            <v>0</v>
          </cell>
          <cell r="CQ618">
            <v>0</v>
          </cell>
          <cell r="CR618">
            <v>0</v>
          </cell>
          <cell r="CS618">
            <v>0</v>
          </cell>
          <cell r="CT618">
            <v>0</v>
          </cell>
          <cell r="CU618">
            <v>0</v>
          </cell>
          <cell r="CV618">
            <v>1.2999999999999999E-2</v>
          </cell>
          <cell r="CW618">
            <v>-2E-3</v>
          </cell>
          <cell r="CX618">
            <v>-3.0000000000000001E-3</v>
          </cell>
          <cell r="CY618">
            <v>1E-3</v>
          </cell>
          <cell r="CZ618">
            <v>-2E-3</v>
          </cell>
          <cell r="DA618">
            <v>-1E-3</v>
          </cell>
          <cell r="DB618">
            <v>0</v>
          </cell>
          <cell r="DC618">
            <v>0</v>
          </cell>
          <cell r="DD618">
            <v>0</v>
          </cell>
          <cell r="DE618">
            <v>3.0000000000000001E-3</v>
          </cell>
          <cell r="DF618">
            <v>0</v>
          </cell>
          <cell r="DG618">
            <v>0</v>
          </cell>
          <cell r="DH618">
            <v>6.4000000000000001E-2</v>
          </cell>
          <cell r="DI618">
            <v>-6.0000000000000001E-3</v>
          </cell>
          <cell r="DJ618">
            <v>-1E-3</v>
          </cell>
          <cell r="DK618">
            <v>-1E-3</v>
          </cell>
          <cell r="DL618">
            <v>4.0000000000000001E-3</v>
          </cell>
          <cell r="DM618">
            <v>0</v>
          </cell>
          <cell r="DN618">
            <v>-3.0000000000000001E-3</v>
          </cell>
          <cell r="DO618">
            <v>0</v>
          </cell>
          <cell r="DP618">
            <v>0</v>
          </cell>
          <cell r="DQ618">
            <v>0</v>
          </cell>
          <cell r="DR618">
            <v>0</v>
          </cell>
          <cell r="DS618">
            <v>0</v>
          </cell>
          <cell r="DT618">
            <v>0</v>
          </cell>
          <cell r="DU618">
            <v>0</v>
          </cell>
          <cell r="DV618">
            <v>-6.0000000000000001E-3</v>
          </cell>
          <cell r="DW618">
            <v>-4.0000000000000001E-3</v>
          </cell>
          <cell r="DX618">
            <v>-1E-3</v>
          </cell>
          <cell r="DY618">
            <v>2E-3</v>
          </cell>
          <cell r="DZ618">
            <v>0</v>
          </cell>
          <cell r="EA618">
            <v>-3.0000000000000001E-3</v>
          </cell>
          <cell r="EB618">
            <v>0</v>
          </cell>
          <cell r="EC618">
            <v>0</v>
          </cell>
          <cell r="ED618">
            <v>0</v>
          </cell>
          <cell r="EE618">
            <v>0</v>
          </cell>
        </row>
        <row r="619">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-1E-3</v>
          </cell>
          <cell r="BD619">
            <v>0</v>
          </cell>
          <cell r="BE619">
            <v>0</v>
          </cell>
          <cell r="BF619">
            <v>0</v>
          </cell>
          <cell r="BG619">
            <v>0</v>
          </cell>
          <cell r="BH619">
            <v>0</v>
          </cell>
          <cell r="BI619">
            <v>0</v>
          </cell>
          <cell r="BJ619">
            <v>0</v>
          </cell>
          <cell r="BK619">
            <v>0</v>
          </cell>
          <cell r="BL619">
            <v>0</v>
          </cell>
          <cell r="BM619">
            <v>0</v>
          </cell>
          <cell r="BN619">
            <v>0</v>
          </cell>
          <cell r="BO619">
            <v>0</v>
          </cell>
          <cell r="BP619">
            <v>1E-3</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cell r="CN619">
            <v>0</v>
          </cell>
          <cell r="CO619">
            <v>0</v>
          </cell>
          <cell r="CP619">
            <v>0</v>
          </cell>
          <cell r="CQ619">
            <v>0</v>
          </cell>
          <cell r="CR619">
            <v>0</v>
          </cell>
          <cell r="CS619">
            <v>0</v>
          </cell>
          <cell r="CT619">
            <v>0</v>
          </cell>
          <cell r="CU619">
            <v>0</v>
          </cell>
          <cell r="CV619">
            <v>0</v>
          </cell>
          <cell r="CW619">
            <v>0</v>
          </cell>
          <cell r="CX619">
            <v>0</v>
          </cell>
          <cell r="CY619">
            <v>0</v>
          </cell>
          <cell r="CZ619">
            <v>0</v>
          </cell>
          <cell r="DA619">
            <v>0</v>
          </cell>
          <cell r="DB619">
            <v>0</v>
          </cell>
          <cell r="DC619">
            <v>0</v>
          </cell>
          <cell r="DD619">
            <v>0</v>
          </cell>
          <cell r="DE619">
            <v>0</v>
          </cell>
          <cell r="DF619">
            <v>0</v>
          </cell>
          <cell r="DG619">
            <v>0</v>
          </cell>
          <cell r="DH619">
            <v>0</v>
          </cell>
          <cell r="DI619">
            <v>0</v>
          </cell>
          <cell r="DJ619">
            <v>0</v>
          </cell>
          <cell r="DK619">
            <v>0</v>
          </cell>
          <cell r="DL619">
            <v>0</v>
          </cell>
          <cell r="DM619">
            <v>0</v>
          </cell>
          <cell r="DN619">
            <v>0</v>
          </cell>
          <cell r="DO619">
            <v>0</v>
          </cell>
          <cell r="DP619">
            <v>0</v>
          </cell>
          <cell r="DQ619">
            <v>0</v>
          </cell>
          <cell r="DR619">
            <v>0</v>
          </cell>
          <cell r="DS619">
            <v>0</v>
          </cell>
          <cell r="DT619">
            <v>1E-3</v>
          </cell>
          <cell r="DU619">
            <v>3.0000000000000001E-3</v>
          </cell>
          <cell r="DV619">
            <v>0</v>
          </cell>
          <cell r="DW619">
            <v>0</v>
          </cell>
          <cell r="DX619">
            <v>1E-3</v>
          </cell>
          <cell r="DY619">
            <v>0</v>
          </cell>
          <cell r="DZ619">
            <v>0</v>
          </cell>
          <cell r="EA619">
            <v>0</v>
          </cell>
          <cell r="EB619">
            <v>0</v>
          </cell>
          <cell r="EC619">
            <v>0</v>
          </cell>
          <cell r="ED619">
            <v>0</v>
          </cell>
          <cell r="EE619">
            <v>0</v>
          </cell>
        </row>
        <row r="620">
          <cell r="F620">
            <v>2E-3</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1E-3</v>
          </cell>
          <cell r="AT620">
            <v>-1E-3</v>
          </cell>
          <cell r="AU620">
            <v>0.01</v>
          </cell>
          <cell r="AV620">
            <v>0</v>
          </cell>
          <cell r="AW620">
            <v>0</v>
          </cell>
          <cell r="AX620">
            <v>0</v>
          </cell>
          <cell r="AY620">
            <v>0</v>
          </cell>
          <cell r="AZ620">
            <v>0</v>
          </cell>
          <cell r="BA620">
            <v>0</v>
          </cell>
          <cell r="BB620">
            <v>0</v>
          </cell>
          <cell r="BC620">
            <v>-2E-3</v>
          </cell>
          <cell r="BD620">
            <v>-1E-3</v>
          </cell>
          <cell r="BE620">
            <v>0</v>
          </cell>
          <cell r="BF620">
            <v>0</v>
          </cell>
          <cell r="BG620">
            <v>1E-3</v>
          </cell>
          <cell r="BH620">
            <v>0</v>
          </cell>
          <cell r="BI620">
            <v>0</v>
          </cell>
          <cell r="BJ620">
            <v>0</v>
          </cell>
          <cell r="BK620">
            <v>0</v>
          </cell>
          <cell r="BL620">
            <v>0</v>
          </cell>
          <cell r="BM620">
            <v>0</v>
          </cell>
          <cell r="BN620">
            <v>0</v>
          </cell>
          <cell r="BO620">
            <v>0</v>
          </cell>
          <cell r="BP620">
            <v>0</v>
          </cell>
          <cell r="BQ620">
            <v>-1E-3</v>
          </cell>
          <cell r="BR620">
            <v>-1E-3</v>
          </cell>
          <cell r="BS620">
            <v>-3.0000000000000001E-3</v>
          </cell>
          <cell r="BT620">
            <v>1E-3</v>
          </cell>
          <cell r="BU620">
            <v>-1E-3</v>
          </cell>
          <cell r="BV620">
            <v>-1E-3</v>
          </cell>
          <cell r="BW620">
            <v>-1E-3</v>
          </cell>
          <cell r="BX620">
            <v>0</v>
          </cell>
          <cell r="BY620">
            <v>0</v>
          </cell>
          <cell r="BZ620">
            <v>0</v>
          </cell>
          <cell r="CA620">
            <v>0</v>
          </cell>
          <cell r="CB620">
            <v>0</v>
          </cell>
          <cell r="CC620">
            <v>-2E-3</v>
          </cell>
          <cell r="CD620">
            <v>-1E-3</v>
          </cell>
          <cell r="CE620">
            <v>0</v>
          </cell>
          <cell r="CF620">
            <v>0</v>
          </cell>
          <cell r="CG620">
            <v>0</v>
          </cell>
          <cell r="CH620">
            <v>-1E-3</v>
          </cell>
          <cell r="CI620">
            <v>0</v>
          </cell>
          <cell r="CJ620">
            <v>-1E-3</v>
          </cell>
          <cell r="CK620">
            <v>0</v>
          </cell>
          <cell r="CL620">
            <v>0</v>
          </cell>
          <cell r="CM620">
            <v>0</v>
          </cell>
          <cell r="CN620">
            <v>-1E-3</v>
          </cell>
          <cell r="CO620">
            <v>0</v>
          </cell>
          <cell r="CP620">
            <v>0</v>
          </cell>
          <cell r="CQ620">
            <v>0</v>
          </cell>
          <cell r="CR620">
            <v>0</v>
          </cell>
          <cell r="CS620">
            <v>0</v>
          </cell>
          <cell r="CT620">
            <v>4.0000000000000001E-3</v>
          </cell>
          <cell r="CU620">
            <v>-1E-3</v>
          </cell>
          <cell r="CV620">
            <v>-1E-3</v>
          </cell>
          <cell r="CW620">
            <v>-1E-3</v>
          </cell>
          <cell r="CX620">
            <v>-4.0000000000000001E-3</v>
          </cell>
          <cell r="CY620">
            <v>0</v>
          </cell>
          <cell r="CZ620">
            <v>1E-3</v>
          </cell>
          <cell r="DA620">
            <v>-1E-3</v>
          </cell>
          <cell r="DB620">
            <v>0</v>
          </cell>
          <cell r="DC620">
            <v>0</v>
          </cell>
          <cell r="DD620">
            <v>-1E-3</v>
          </cell>
          <cell r="DE620">
            <v>0</v>
          </cell>
          <cell r="DF620">
            <v>0</v>
          </cell>
          <cell r="DG620">
            <v>1E-3</v>
          </cell>
          <cell r="DH620">
            <v>-1E-3</v>
          </cell>
          <cell r="DI620">
            <v>-2E-3</v>
          </cell>
          <cell r="DJ620">
            <v>-1E-3</v>
          </cell>
          <cell r="DK620">
            <v>2E-3</v>
          </cell>
          <cell r="DL620">
            <v>0</v>
          </cell>
          <cell r="DM620">
            <v>0</v>
          </cell>
          <cell r="DN620">
            <v>-1E-3</v>
          </cell>
          <cell r="DO620">
            <v>0</v>
          </cell>
          <cell r="DP620">
            <v>0</v>
          </cell>
          <cell r="DQ620">
            <v>-1E-3</v>
          </cell>
          <cell r="DR620">
            <v>0</v>
          </cell>
          <cell r="DS620">
            <v>-1E-3</v>
          </cell>
          <cell r="DT620">
            <v>2E-3</v>
          </cell>
          <cell r="DU620">
            <v>1E-3</v>
          </cell>
          <cell r="DV620">
            <v>0</v>
          </cell>
          <cell r="DW620">
            <v>-1E-3</v>
          </cell>
          <cell r="DX620">
            <v>0</v>
          </cell>
          <cell r="DY620">
            <v>0</v>
          </cell>
          <cell r="DZ620">
            <v>-1E-3</v>
          </cell>
          <cell r="EA620">
            <v>0</v>
          </cell>
          <cell r="EB620">
            <v>-1E-3</v>
          </cell>
          <cell r="EC620">
            <v>-4.0000000000000001E-3</v>
          </cell>
          <cell r="ED620">
            <v>-1E-3</v>
          </cell>
          <cell r="EE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1E-3</v>
          </cell>
          <cell r="AH621">
            <v>1E-3</v>
          </cell>
          <cell r="AI621">
            <v>0</v>
          </cell>
          <cell r="AJ621">
            <v>0</v>
          </cell>
          <cell r="AK621">
            <v>0</v>
          </cell>
          <cell r="AL621">
            <v>0</v>
          </cell>
          <cell r="AM621">
            <v>0</v>
          </cell>
          <cell r="AN621">
            <v>-1E-3</v>
          </cell>
          <cell r="AO621">
            <v>0</v>
          </cell>
          <cell r="AP621">
            <v>0</v>
          </cell>
          <cell r="AQ621">
            <v>0</v>
          </cell>
          <cell r="AR621">
            <v>0</v>
          </cell>
          <cell r="AS621">
            <v>-2E-3</v>
          </cell>
          <cell r="AT621">
            <v>0</v>
          </cell>
          <cell r="AU621">
            <v>2E-3</v>
          </cell>
          <cell r="AV621">
            <v>0</v>
          </cell>
          <cell r="AW621">
            <v>0</v>
          </cell>
          <cell r="AX621">
            <v>1E-3</v>
          </cell>
          <cell r="AY621">
            <v>0</v>
          </cell>
          <cell r="AZ621">
            <v>0</v>
          </cell>
          <cell r="BA621">
            <v>0</v>
          </cell>
          <cell r="BB621">
            <v>0</v>
          </cell>
          <cell r="BC621">
            <v>0</v>
          </cell>
          <cell r="BD621">
            <v>-1E-3</v>
          </cell>
          <cell r="BE621">
            <v>0</v>
          </cell>
          <cell r="BF621">
            <v>-1E-3</v>
          </cell>
          <cell r="BG621">
            <v>-3.0000000000000001E-3</v>
          </cell>
          <cell r="BH621">
            <v>-1E-3</v>
          </cell>
          <cell r="BI621">
            <v>1E-3</v>
          </cell>
          <cell r="BJ621">
            <v>0</v>
          </cell>
          <cell r="BK621">
            <v>0</v>
          </cell>
          <cell r="BL621">
            <v>0</v>
          </cell>
          <cell r="BM621">
            <v>0</v>
          </cell>
          <cell r="BN621">
            <v>0</v>
          </cell>
          <cell r="BO621">
            <v>0</v>
          </cell>
          <cell r="BP621">
            <v>-2E-3</v>
          </cell>
          <cell r="BQ621">
            <v>-1E-3</v>
          </cell>
          <cell r="BR621">
            <v>-1E-3</v>
          </cell>
          <cell r="BS621">
            <v>-5.0000000000000001E-3</v>
          </cell>
          <cell r="BT621">
            <v>-1E-3</v>
          </cell>
          <cell r="BU621">
            <v>-4.0000000000000001E-3</v>
          </cell>
          <cell r="BV621">
            <v>0</v>
          </cell>
          <cell r="BW621">
            <v>-1E-3</v>
          </cell>
          <cell r="BX621">
            <v>0</v>
          </cell>
          <cell r="BY621">
            <v>0</v>
          </cell>
          <cell r="BZ621">
            <v>0</v>
          </cell>
          <cell r="CA621">
            <v>0</v>
          </cell>
          <cell r="CB621">
            <v>0</v>
          </cell>
          <cell r="CC621">
            <v>-2E-3</v>
          </cell>
          <cell r="CD621">
            <v>0</v>
          </cell>
          <cell r="CE621">
            <v>-1E-3</v>
          </cell>
          <cell r="CF621">
            <v>-1E-3</v>
          </cell>
          <cell r="CG621">
            <v>-1E-3</v>
          </cell>
          <cell r="CH621">
            <v>-2E-3</v>
          </cell>
          <cell r="CI621">
            <v>0</v>
          </cell>
          <cell r="CJ621">
            <v>-1E-3</v>
          </cell>
          <cell r="CK621">
            <v>0</v>
          </cell>
          <cell r="CL621">
            <v>0</v>
          </cell>
          <cell r="CM621">
            <v>0</v>
          </cell>
          <cell r="CN621">
            <v>0</v>
          </cell>
          <cell r="CO621">
            <v>-1E-3</v>
          </cell>
          <cell r="CP621">
            <v>-4.0000000000000001E-3</v>
          </cell>
          <cell r="CQ621">
            <v>-1E-3</v>
          </cell>
          <cell r="CR621">
            <v>0</v>
          </cell>
          <cell r="CS621">
            <v>-1E-3</v>
          </cell>
          <cell r="CT621">
            <v>-1E-3</v>
          </cell>
          <cell r="CU621">
            <v>-1E-3</v>
          </cell>
          <cell r="CV621">
            <v>-1E-3</v>
          </cell>
          <cell r="CW621">
            <v>0</v>
          </cell>
          <cell r="CX621">
            <v>5.0000000000000001E-3</v>
          </cell>
          <cell r="CY621">
            <v>0</v>
          </cell>
          <cell r="CZ621">
            <v>1E-3</v>
          </cell>
          <cell r="DA621">
            <v>0</v>
          </cell>
          <cell r="DB621">
            <v>0</v>
          </cell>
          <cell r="DC621">
            <v>-1E-3</v>
          </cell>
          <cell r="DD621">
            <v>-1E-3</v>
          </cell>
          <cell r="DE621">
            <v>0</v>
          </cell>
          <cell r="DF621">
            <v>-1E-3</v>
          </cell>
          <cell r="DG621">
            <v>2E-3</v>
          </cell>
          <cell r="DH621">
            <v>-5.0000000000000001E-3</v>
          </cell>
          <cell r="DI621">
            <v>-2E-3</v>
          </cell>
          <cell r="DJ621">
            <v>0</v>
          </cell>
          <cell r="DK621">
            <v>-1E-3</v>
          </cell>
          <cell r="DL621">
            <v>0</v>
          </cell>
          <cell r="DM621">
            <v>0</v>
          </cell>
          <cell r="DN621">
            <v>0</v>
          </cell>
          <cell r="DO621">
            <v>0</v>
          </cell>
          <cell r="DP621">
            <v>4.0000000000000001E-3</v>
          </cell>
          <cell r="DQ621">
            <v>-1E-3</v>
          </cell>
          <cell r="DR621">
            <v>0</v>
          </cell>
          <cell r="DS621">
            <v>-1E-3</v>
          </cell>
          <cell r="DT621">
            <v>1E-3</v>
          </cell>
          <cell r="DU621">
            <v>0</v>
          </cell>
          <cell r="DV621">
            <v>0</v>
          </cell>
          <cell r="DW621">
            <v>0</v>
          </cell>
          <cell r="DX621">
            <v>0</v>
          </cell>
          <cell r="DY621">
            <v>0</v>
          </cell>
          <cell r="DZ621">
            <v>-1E-3</v>
          </cell>
          <cell r="EA621">
            <v>-1E-3</v>
          </cell>
          <cell r="EB621">
            <v>-1E-3</v>
          </cell>
          <cell r="EC621">
            <v>-1E-3</v>
          </cell>
          <cell r="ED621">
            <v>-1E-3</v>
          </cell>
          <cell r="EE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cell r="CN622">
            <v>0</v>
          </cell>
          <cell r="CO622">
            <v>0</v>
          </cell>
          <cell r="CP622">
            <v>0</v>
          </cell>
          <cell r="CQ622">
            <v>0</v>
          </cell>
          <cell r="CR622">
            <v>0</v>
          </cell>
          <cell r="CS622">
            <v>0</v>
          </cell>
          <cell r="CT622">
            <v>0</v>
          </cell>
          <cell r="CU622">
            <v>0</v>
          </cell>
          <cell r="CV622">
            <v>0</v>
          </cell>
          <cell r="CW622">
            <v>0</v>
          </cell>
          <cell r="CX622">
            <v>0</v>
          </cell>
          <cell r="CY622">
            <v>0</v>
          </cell>
          <cell r="CZ622">
            <v>0</v>
          </cell>
          <cell r="DA622">
            <v>0</v>
          </cell>
          <cell r="DB622">
            <v>0</v>
          </cell>
          <cell r="DC622">
            <v>0</v>
          </cell>
          <cell r="DD622">
            <v>0</v>
          </cell>
          <cell r="DE622">
            <v>0</v>
          </cell>
          <cell r="DF622">
            <v>0</v>
          </cell>
          <cell r="DG622">
            <v>0</v>
          </cell>
          <cell r="DH622">
            <v>0</v>
          </cell>
          <cell r="DI622">
            <v>0</v>
          </cell>
          <cell r="DJ622">
            <v>0</v>
          </cell>
          <cell r="DK622">
            <v>0</v>
          </cell>
          <cell r="DL622">
            <v>0</v>
          </cell>
          <cell r="DM622">
            <v>0</v>
          </cell>
          <cell r="DN622">
            <v>0</v>
          </cell>
          <cell r="DO622">
            <v>0</v>
          </cell>
          <cell r="DP622">
            <v>0</v>
          </cell>
          <cell r="DQ622">
            <v>0</v>
          </cell>
          <cell r="DR622">
            <v>0</v>
          </cell>
          <cell r="DS622">
            <v>0</v>
          </cell>
          <cell r="DT622">
            <v>0</v>
          </cell>
          <cell r="DU622">
            <v>0</v>
          </cell>
          <cell r="DV622">
            <v>0</v>
          </cell>
          <cell r="DW622">
            <v>0</v>
          </cell>
          <cell r="DX622">
            <v>0</v>
          </cell>
          <cell r="DY622">
            <v>0</v>
          </cell>
          <cell r="DZ622">
            <v>0</v>
          </cell>
          <cell r="EA622">
            <v>0</v>
          </cell>
          <cell r="EB622">
            <v>0</v>
          </cell>
          <cell r="EC622">
            <v>0</v>
          </cell>
          <cell r="ED622">
            <v>0</v>
          </cell>
          <cell r="EE622">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v>
          </cell>
          <cell r="DL624">
            <v>0</v>
          </cell>
          <cell r="DM624">
            <v>0</v>
          </cell>
          <cell r="DN624">
            <v>0</v>
          </cell>
          <cell r="DO624">
            <v>0</v>
          </cell>
          <cell r="DP624">
            <v>0</v>
          </cell>
          <cell r="DQ624">
            <v>0</v>
          </cell>
          <cell r="DR624">
            <v>0</v>
          </cell>
          <cell r="DS624">
            <v>0</v>
          </cell>
          <cell r="DT624">
            <v>0</v>
          </cell>
          <cell r="DU624">
            <v>0</v>
          </cell>
          <cell r="DV624">
            <v>0</v>
          </cell>
          <cell r="DW624">
            <v>0</v>
          </cell>
          <cell r="DX624">
            <v>0</v>
          </cell>
          <cell r="DY624">
            <v>0</v>
          </cell>
          <cell r="DZ624">
            <v>0</v>
          </cell>
          <cell r="EA624">
            <v>0</v>
          </cell>
          <cell r="EB624">
            <v>0</v>
          </cell>
          <cell r="EC624">
            <v>0</v>
          </cell>
          <cell r="ED624">
            <v>0</v>
          </cell>
          <cell r="EE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CN625">
            <v>0</v>
          </cell>
          <cell r="CO625">
            <v>0</v>
          </cell>
          <cell r="CP625">
            <v>0</v>
          </cell>
          <cell r="CQ625">
            <v>0</v>
          </cell>
          <cell r="CR625">
            <v>0</v>
          </cell>
          <cell r="CS625">
            <v>0</v>
          </cell>
          <cell r="CT625">
            <v>0</v>
          </cell>
          <cell r="CU625">
            <v>0</v>
          </cell>
          <cell r="CV625">
            <v>0</v>
          </cell>
          <cell r="CW625">
            <v>0</v>
          </cell>
          <cell r="CX625">
            <v>0</v>
          </cell>
          <cell r="CY625">
            <v>0</v>
          </cell>
          <cell r="CZ625">
            <v>0</v>
          </cell>
          <cell r="DA625">
            <v>0</v>
          </cell>
          <cell r="DB625">
            <v>0</v>
          </cell>
          <cell r="DC625">
            <v>0</v>
          </cell>
          <cell r="DD625">
            <v>0</v>
          </cell>
          <cell r="DE625">
            <v>0</v>
          </cell>
          <cell r="DF625">
            <v>0</v>
          </cell>
          <cell r="DG625">
            <v>0</v>
          </cell>
          <cell r="DH625">
            <v>0</v>
          </cell>
          <cell r="DI625">
            <v>0</v>
          </cell>
          <cell r="DJ625">
            <v>0</v>
          </cell>
          <cell r="DK625">
            <v>0</v>
          </cell>
          <cell r="DL625">
            <v>0</v>
          </cell>
          <cell r="DM625">
            <v>0</v>
          </cell>
          <cell r="DN625">
            <v>0</v>
          </cell>
          <cell r="DO625">
            <v>0</v>
          </cell>
          <cell r="DP625">
            <v>0</v>
          </cell>
          <cell r="DQ625">
            <v>0</v>
          </cell>
          <cell r="DR625">
            <v>0</v>
          </cell>
          <cell r="DS625">
            <v>0</v>
          </cell>
          <cell r="DT625">
            <v>0</v>
          </cell>
          <cell r="DU625">
            <v>0</v>
          </cell>
          <cell r="DV625">
            <v>0</v>
          </cell>
          <cell r="DW625">
            <v>0</v>
          </cell>
          <cell r="DX625">
            <v>0</v>
          </cell>
          <cell r="DY625">
            <v>0</v>
          </cell>
          <cell r="DZ625">
            <v>0</v>
          </cell>
          <cell r="EA625">
            <v>0</v>
          </cell>
          <cell r="EB625">
            <v>0</v>
          </cell>
          <cell r="EC625">
            <v>0</v>
          </cell>
          <cell r="ED625">
            <v>0</v>
          </cell>
          <cell r="EE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v>0</v>
          </cell>
          <cell r="CE626">
            <v>0</v>
          </cell>
          <cell r="CF626">
            <v>0</v>
          </cell>
          <cell r="CG626">
            <v>0</v>
          </cell>
          <cell r="CH626">
            <v>0</v>
          </cell>
          <cell r="CI626">
            <v>0</v>
          </cell>
          <cell r="CJ626">
            <v>0</v>
          </cell>
          <cell r="CK626">
            <v>0</v>
          </cell>
          <cell r="CL626">
            <v>0</v>
          </cell>
          <cell r="CM626">
            <v>0</v>
          </cell>
          <cell r="CN626">
            <v>0</v>
          </cell>
          <cell r="CO626">
            <v>0</v>
          </cell>
          <cell r="CP626">
            <v>0</v>
          </cell>
          <cell r="CQ626">
            <v>0</v>
          </cell>
          <cell r="CR626">
            <v>0</v>
          </cell>
          <cell r="CS626">
            <v>0</v>
          </cell>
          <cell r="CT626">
            <v>0</v>
          </cell>
          <cell r="CU626">
            <v>0</v>
          </cell>
          <cell r="CV626">
            <v>0</v>
          </cell>
          <cell r="CW626">
            <v>0</v>
          </cell>
          <cell r="CX626">
            <v>0</v>
          </cell>
          <cell r="CY626">
            <v>0</v>
          </cell>
          <cell r="CZ626">
            <v>0</v>
          </cell>
          <cell r="DA626">
            <v>0</v>
          </cell>
          <cell r="DB626">
            <v>0</v>
          </cell>
          <cell r="DC626">
            <v>0</v>
          </cell>
          <cell r="DD626">
            <v>0</v>
          </cell>
          <cell r="DE626">
            <v>0</v>
          </cell>
          <cell r="DF626">
            <v>0</v>
          </cell>
          <cell r="DG626">
            <v>0</v>
          </cell>
          <cell r="DH626">
            <v>0</v>
          </cell>
          <cell r="DI626">
            <v>0</v>
          </cell>
          <cell r="DJ626">
            <v>0</v>
          </cell>
          <cell r="DK626">
            <v>0</v>
          </cell>
          <cell r="DL626">
            <v>0</v>
          </cell>
          <cell r="DM626">
            <v>0</v>
          </cell>
          <cell r="DN626">
            <v>0</v>
          </cell>
          <cell r="DO626">
            <v>0</v>
          </cell>
          <cell r="DP626">
            <v>0</v>
          </cell>
          <cell r="DQ626">
            <v>0</v>
          </cell>
          <cell r="DR626">
            <v>0</v>
          </cell>
          <cell r="DS626">
            <v>0</v>
          </cell>
          <cell r="DT626">
            <v>0</v>
          </cell>
          <cell r="DU626">
            <v>0</v>
          </cell>
          <cell r="DV626">
            <v>0</v>
          </cell>
          <cell r="DW626">
            <v>0</v>
          </cell>
          <cell r="DX626">
            <v>0</v>
          </cell>
          <cell r="DY626">
            <v>0</v>
          </cell>
          <cell r="DZ626">
            <v>0</v>
          </cell>
          <cell r="EA626">
            <v>0</v>
          </cell>
          <cell r="EB626">
            <v>0</v>
          </cell>
          <cell r="EC626">
            <v>0</v>
          </cell>
          <cell r="ED626">
            <v>0</v>
          </cell>
          <cell r="EE626">
            <v>0</v>
          </cell>
        </row>
        <row r="627">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cell r="CK627">
            <v>0</v>
          </cell>
          <cell r="CL627">
            <v>0</v>
          </cell>
          <cell r="CM627">
            <v>0</v>
          </cell>
          <cell r="CN627">
            <v>0</v>
          </cell>
          <cell r="CO627">
            <v>0</v>
          </cell>
          <cell r="CP627">
            <v>0</v>
          </cell>
          <cell r="CQ627">
            <v>0</v>
          </cell>
          <cell r="CR627">
            <v>0</v>
          </cell>
          <cell r="CS627">
            <v>0</v>
          </cell>
          <cell r="CT627">
            <v>0</v>
          </cell>
          <cell r="CU627">
            <v>0</v>
          </cell>
          <cell r="CV627">
            <v>0</v>
          </cell>
          <cell r="CW627">
            <v>0</v>
          </cell>
          <cell r="CX627">
            <v>0</v>
          </cell>
          <cell r="CY627">
            <v>0</v>
          </cell>
          <cell r="CZ627">
            <v>0</v>
          </cell>
          <cell r="DA627">
            <v>0</v>
          </cell>
          <cell r="DB627">
            <v>0</v>
          </cell>
          <cell r="DC627">
            <v>0</v>
          </cell>
          <cell r="DD627">
            <v>0</v>
          </cell>
          <cell r="DE627">
            <v>0</v>
          </cell>
          <cell r="DF627">
            <v>0</v>
          </cell>
          <cell r="DG627">
            <v>0</v>
          </cell>
          <cell r="DH627">
            <v>0</v>
          </cell>
          <cell r="DI627">
            <v>0</v>
          </cell>
          <cell r="DJ627">
            <v>0</v>
          </cell>
          <cell r="DK627">
            <v>0</v>
          </cell>
          <cell r="DL627">
            <v>0</v>
          </cell>
          <cell r="DM627">
            <v>0</v>
          </cell>
          <cell r="DN627">
            <v>0</v>
          </cell>
          <cell r="DO627">
            <v>0</v>
          </cell>
          <cell r="DP627">
            <v>0</v>
          </cell>
          <cell r="DQ627">
            <v>0</v>
          </cell>
          <cell r="DR627">
            <v>0</v>
          </cell>
          <cell r="DS627">
            <v>0</v>
          </cell>
          <cell r="DT627">
            <v>0</v>
          </cell>
          <cell r="DU627">
            <v>0</v>
          </cell>
          <cell r="DV627">
            <v>0</v>
          </cell>
          <cell r="DW627">
            <v>0</v>
          </cell>
          <cell r="DX627">
            <v>0</v>
          </cell>
          <cell r="DY627">
            <v>0</v>
          </cell>
          <cell r="DZ627">
            <v>0</v>
          </cell>
          <cell r="EA627">
            <v>0</v>
          </cell>
          <cell r="EB627">
            <v>0</v>
          </cell>
          <cell r="EC627">
            <v>0</v>
          </cell>
          <cell r="ED627">
            <v>0</v>
          </cell>
          <cell r="EE627">
            <v>0</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cell r="CJ628">
            <v>0</v>
          </cell>
          <cell r="CK628">
            <v>0</v>
          </cell>
          <cell r="CL628">
            <v>0</v>
          </cell>
          <cell r="CM628">
            <v>0</v>
          </cell>
          <cell r="CN628">
            <v>0</v>
          </cell>
          <cell r="CO628">
            <v>0</v>
          </cell>
          <cell r="CP628">
            <v>0</v>
          </cell>
          <cell r="CQ628">
            <v>0</v>
          </cell>
          <cell r="CR628">
            <v>0</v>
          </cell>
          <cell r="CS628">
            <v>0</v>
          </cell>
          <cell r="CT628">
            <v>0</v>
          </cell>
          <cell r="CU628">
            <v>0</v>
          </cell>
          <cell r="CV628">
            <v>0</v>
          </cell>
          <cell r="CW628">
            <v>0</v>
          </cell>
          <cell r="CX628">
            <v>0</v>
          </cell>
          <cell r="CY628">
            <v>0</v>
          </cell>
          <cell r="CZ628">
            <v>0</v>
          </cell>
          <cell r="DA628">
            <v>0</v>
          </cell>
          <cell r="DB628">
            <v>0</v>
          </cell>
          <cell r="DC628">
            <v>0</v>
          </cell>
          <cell r="DD628">
            <v>0</v>
          </cell>
          <cell r="DE628">
            <v>0</v>
          </cell>
          <cell r="DF628">
            <v>0</v>
          </cell>
          <cell r="DG628">
            <v>0</v>
          </cell>
          <cell r="DH628">
            <v>0</v>
          </cell>
          <cell r="DI628">
            <v>0</v>
          </cell>
          <cell r="DJ628">
            <v>0</v>
          </cell>
          <cell r="DK628">
            <v>0</v>
          </cell>
          <cell r="DL628">
            <v>0</v>
          </cell>
          <cell r="DM628">
            <v>0</v>
          </cell>
          <cell r="DN628">
            <v>0</v>
          </cell>
          <cell r="DO628">
            <v>0</v>
          </cell>
          <cell r="DP628">
            <v>0</v>
          </cell>
          <cell r="DQ628">
            <v>0</v>
          </cell>
          <cell r="DR628">
            <v>0</v>
          </cell>
          <cell r="DS628">
            <v>0</v>
          </cell>
          <cell r="DT628">
            <v>0</v>
          </cell>
          <cell r="DU628">
            <v>0</v>
          </cell>
          <cell r="DV628">
            <v>0</v>
          </cell>
          <cell r="DW628">
            <v>0</v>
          </cell>
          <cell r="DX628">
            <v>0</v>
          </cell>
          <cell r="DY628">
            <v>0</v>
          </cell>
          <cell r="DZ628">
            <v>0</v>
          </cell>
          <cell r="EA628">
            <v>0</v>
          </cell>
          <cell r="EB628">
            <v>0</v>
          </cell>
          <cell r="EC628">
            <v>0</v>
          </cell>
          <cell r="ED628">
            <v>0</v>
          </cell>
          <cell r="EE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0</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cell r="CK630">
            <v>0</v>
          </cell>
          <cell r="CL630">
            <v>0</v>
          </cell>
          <cell r="CM630">
            <v>0</v>
          </cell>
          <cell r="CN630">
            <v>0</v>
          </cell>
          <cell r="CO630">
            <v>0</v>
          </cell>
          <cell r="CP630">
            <v>0</v>
          </cell>
          <cell r="CQ630">
            <v>0</v>
          </cell>
          <cell r="CR630">
            <v>0</v>
          </cell>
          <cell r="CS630">
            <v>0</v>
          </cell>
          <cell r="CT630">
            <v>0</v>
          </cell>
          <cell r="CU630">
            <v>0</v>
          </cell>
          <cell r="CV630">
            <v>0</v>
          </cell>
          <cell r="CW630">
            <v>0</v>
          </cell>
          <cell r="CX630">
            <v>0</v>
          </cell>
          <cell r="CY630">
            <v>0</v>
          </cell>
          <cell r="CZ630">
            <v>0</v>
          </cell>
          <cell r="DA630">
            <v>0</v>
          </cell>
          <cell r="DB630">
            <v>0</v>
          </cell>
          <cell r="DC630">
            <v>0</v>
          </cell>
          <cell r="DD630">
            <v>0</v>
          </cell>
          <cell r="DE630">
            <v>0</v>
          </cell>
          <cell r="DF630">
            <v>0</v>
          </cell>
          <cell r="DG630">
            <v>0</v>
          </cell>
          <cell r="DH630">
            <v>0</v>
          </cell>
          <cell r="DI630">
            <v>0</v>
          </cell>
          <cell r="DJ630">
            <v>0</v>
          </cell>
          <cell r="DK630">
            <v>0</v>
          </cell>
          <cell r="DL630">
            <v>0</v>
          </cell>
          <cell r="DM630">
            <v>0</v>
          </cell>
          <cell r="DN630">
            <v>0</v>
          </cell>
          <cell r="DO630">
            <v>0</v>
          </cell>
          <cell r="DP630">
            <v>0</v>
          </cell>
          <cell r="DQ630">
            <v>0</v>
          </cell>
          <cell r="DR630">
            <v>0</v>
          </cell>
          <cell r="DS630">
            <v>0</v>
          </cell>
          <cell r="DT630">
            <v>0</v>
          </cell>
          <cell r="DU630">
            <v>0</v>
          </cell>
          <cell r="DV630">
            <v>0</v>
          </cell>
          <cell r="DW630">
            <v>0</v>
          </cell>
          <cell r="DX630">
            <v>0</v>
          </cell>
          <cell r="DY630">
            <v>0</v>
          </cell>
          <cell r="DZ630">
            <v>0</v>
          </cell>
          <cell r="EA630">
            <v>0</v>
          </cell>
          <cell r="EB630">
            <v>0</v>
          </cell>
          <cell r="EC630">
            <v>0</v>
          </cell>
          <cell r="ED630">
            <v>0</v>
          </cell>
          <cell r="EE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cell r="CK631">
            <v>0</v>
          </cell>
          <cell r="CL631">
            <v>0</v>
          </cell>
          <cell r="CM631">
            <v>0</v>
          </cell>
          <cell r="CN631">
            <v>0</v>
          </cell>
          <cell r="CO631">
            <v>0</v>
          </cell>
          <cell r="CP631">
            <v>0</v>
          </cell>
          <cell r="CQ631">
            <v>0</v>
          </cell>
          <cell r="CR631">
            <v>0</v>
          </cell>
          <cell r="CS631">
            <v>0</v>
          </cell>
          <cell r="CT631">
            <v>0</v>
          </cell>
          <cell r="CU631">
            <v>0</v>
          </cell>
          <cell r="CV631">
            <v>0</v>
          </cell>
          <cell r="CW631">
            <v>0</v>
          </cell>
          <cell r="CX631">
            <v>0</v>
          </cell>
          <cell r="CY631">
            <v>0</v>
          </cell>
          <cell r="CZ631">
            <v>0</v>
          </cell>
          <cell r="DA631">
            <v>0</v>
          </cell>
          <cell r="DB631">
            <v>0</v>
          </cell>
          <cell r="DC631">
            <v>0</v>
          </cell>
          <cell r="DD631">
            <v>0</v>
          </cell>
          <cell r="DE631">
            <v>0</v>
          </cell>
          <cell r="DF631">
            <v>0</v>
          </cell>
          <cell r="DG631">
            <v>0</v>
          </cell>
          <cell r="DH631">
            <v>0</v>
          </cell>
          <cell r="DI631">
            <v>0</v>
          </cell>
          <cell r="DJ631">
            <v>0</v>
          </cell>
          <cell r="DK631">
            <v>0</v>
          </cell>
          <cell r="DL631">
            <v>0</v>
          </cell>
          <cell r="DM631">
            <v>0</v>
          </cell>
          <cell r="DN631">
            <v>0</v>
          </cell>
          <cell r="DO631">
            <v>0</v>
          </cell>
          <cell r="DP631">
            <v>0</v>
          </cell>
          <cell r="DQ631">
            <v>0</v>
          </cell>
          <cell r="DR631">
            <v>0</v>
          </cell>
          <cell r="DS631">
            <v>0</v>
          </cell>
          <cell r="DT631">
            <v>0</v>
          </cell>
          <cell r="DU631">
            <v>0</v>
          </cell>
          <cell r="DV631">
            <v>0</v>
          </cell>
          <cell r="DW631">
            <v>0</v>
          </cell>
          <cell r="DX631">
            <v>0</v>
          </cell>
          <cell r="DY631">
            <v>0</v>
          </cell>
          <cell r="DZ631">
            <v>0</v>
          </cell>
          <cell r="EA631">
            <v>0</v>
          </cell>
          <cell r="EB631">
            <v>0</v>
          </cell>
          <cell r="EC631">
            <v>0</v>
          </cell>
          <cell r="ED631">
            <v>0</v>
          </cell>
          <cell r="EE631">
            <v>0</v>
          </cell>
        </row>
        <row r="633">
          <cell r="A633" t="str">
            <v>Average Fuel Cost ($/MMBtu)</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CX634">
            <v>0</v>
          </cell>
          <cell r="CY634">
            <v>0</v>
          </cell>
          <cell r="CZ634">
            <v>0</v>
          </cell>
          <cell r="DA634">
            <v>0</v>
          </cell>
          <cell r="DB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cell r="DV634">
            <v>0</v>
          </cell>
          <cell r="DW634">
            <v>0</v>
          </cell>
          <cell r="DX634">
            <v>0</v>
          </cell>
          <cell r="DY634">
            <v>0</v>
          </cell>
          <cell r="DZ634">
            <v>0</v>
          </cell>
          <cell r="EA634">
            <v>0</v>
          </cell>
          <cell r="EB634">
            <v>0</v>
          </cell>
          <cell r="EC634">
            <v>0</v>
          </cell>
          <cell r="ED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CX635">
            <v>0</v>
          </cell>
          <cell r="CY635">
            <v>0</v>
          </cell>
          <cell r="CZ635">
            <v>0</v>
          </cell>
          <cell r="DA635">
            <v>0</v>
          </cell>
          <cell r="DB635">
            <v>0</v>
          </cell>
          <cell r="DC635">
            <v>0</v>
          </cell>
          <cell r="DD635">
            <v>0</v>
          </cell>
          <cell r="DE635">
            <v>0</v>
          </cell>
          <cell r="DF635">
            <v>0</v>
          </cell>
          <cell r="DG635">
            <v>0</v>
          </cell>
          <cell r="DH635">
            <v>0</v>
          </cell>
          <cell r="DI635">
            <v>0</v>
          </cell>
          <cell r="DJ635">
            <v>0</v>
          </cell>
          <cell r="DK635">
            <v>0</v>
          </cell>
          <cell r="DL635">
            <v>0</v>
          </cell>
          <cell r="DM635">
            <v>0</v>
          </cell>
          <cell r="DN635">
            <v>0</v>
          </cell>
          <cell r="DO635">
            <v>0</v>
          </cell>
          <cell r="DP635">
            <v>0</v>
          </cell>
          <cell r="DQ635">
            <v>0</v>
          </cell>
          <cell r="DR635">
            <v>0</v>
          </cell>
          <cell r="DS635">
            <v>0</v>
          </cell>
          <cell r="DT635">
            <v>0</v>
          </cell>
          <cell r="DU635">
            <v>0</v>
          </cell>
          <cell r="DV635">
            <v>0</v>
          </cell>
          <cell r="DW635">
            <v>0</v>
          </cell>
          <cell r="DX635">
            <v>0</v>
          </cell>
          <cell r="DY635">
            <v>0</v>
          </cell>
          <cell r="DZ635">
            <v>0</v>
          </cell>
          <cell r="EA635">
            <v>0</v>
          </cell>
          <cell r="EB635">
            <v>0</v>
          </cell>
          <cell r="EC635">
            <v>0</v>
          </cell>
          <cell r="ED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v>0</v>
          </cell>
          <cell r="DB636">
            <v>0</v>
          </cell>
          <cell r="DC636">
            <v>0</v>
          </cell>
          <cell r="DD636">
            <v>0</v>
          </cell>
          <cell r="DE636">
            <v>0</v>
          </cell>
          <cell r="DF636">
            <v>0</v>
          </cell>
          <cell r="DG636">
            <v>0</v>
          </cell>
          <cell r="DH636">
            <v>0</v>
          </cell>
          <cell r="DI636">
            <v>0</v>
          </cell>
          <cell r="DJ636">
            <v>0</v>
          </cell>
          <cell r="DK636">
            <v>0</v>
          </cell>
          <cell r="DL636">
            <v>0</v>
          </cell>
          <cell r="DM636">
            <v>0</v>
          </cell>
          <cell r="DN636">
            <v>0</v>
          </cell>
          <cell r="DO636">
            <v>0</v>
          </cell>
          <cell r="DP636">
            <v>0</v>
          </cell>
          <cell r="DQ636">
            <v>0</v>
          </cell>
          <cell r="DR636">
            <v>0</v>
          </cell>
          <cell r="DS636">
            <v>0</v>
          </cell>
          <cell r="DT636">
            <v>0</v>
          </cell>
          <cell r="DU636">
            <v>0</v>
          </cell>
          <cell r="DV636">
            <v>0</v>
          </cell>
          <cell r="DW636">
            <v>0</v>
          </cell>
          <cell r="DX636">
            <v>0</v>
          </cell>
          <cell r="DY636">
            <v>0</v>
          </cell>
          <cell r="DZ636">
            <v>0</v>
          </cell>
          <cell r="EA636">
            <v>0</v>
          </cell>
          <cell r="EB636">
            <v>0</v>
          </cell>
          <cell r="EC636">
            <v>0</v>
          </cell>
          <cell r="ED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cell r="CK637">
            <v>0</v>
          </cell>
          <cell r="CL637">
            <v>0</v>
          </cell>
          <cell r="CM637">
            <v>0</v>
          </cell>
          <cell r="CN637">
            <v>0</v>
          </cell>
          <cell r="CO637">
            <v>0</v>
          </cell>
          <cell r="CP637">
            <v>0</v>
          </cell>
          <cell r="CQ637">
            <v>0</v>
          </cell>
          <cell r="CR637">
            <v>0</v>
          </cell>
          <cell r="CS637">
            <v>0</v>
          </cell>
          <cell r="CT637">
            <v>0</v>
          </cell>
          <cell r="CU637">
            <v>0</v>
          </cell>
          <cell r="CV637">
            <v>0</v>
          </cell>
          <cell r="CW637">
            <v>0</v>
          </cell>
          <cell r="CX637">
            <v>0</v>
          </cell>
          <cell r="CY637">
            <v>0</v>
          </cell>
          <cell r="CZ637">
            <v>0</v>
          </cell>
          <cell r="DA637">
            <v>0</v>
          </cell>
          <cell r="DB637">
            <v>0</v>
          </cell>
          <cell r="DC637">
            <v>0</v>
          </cell>
          <cell r="DD637">
            <v>0</v>
          </cell>
          <cell r="DE637">
            <v>0</v>
          </cell>
          <cell r="DF637">
            <v>0</v>
          </cell>
          <cell r="DG637">
            <v>0</v>
          </cell>
          <cell r="DH637">
            <v>0</v>
          </cell>
          <cell r="DI637">
            <v>0</v>
          </cell>
          <cell r="DJ637">
            <v>0</v>
          </cell>
          <cell r="DK637">
            <v>0</v>
          </cell>
          <cell r="DL637">
            <v>0</v>
          </cell>
          <cell r="DM637">
            <v>0</v>
          </cell>
          <cell r="DN637">
            <v>0</v>
          </cell>
          <cell r="DO637">
            <v>0</v>
          </cell>
          <cell r="DP637">
            <v>0</v>
          </cell>
          <cell r="DQ637">
            <v>0</v>
          </cell>
          <cell r="DR637">
            <v>0</v>
          </cell>
          <cell r="DS637">
            <v>0</v>
          </cell>
          <cell r="DT637">
            <v>0</v>
          </cell>
          <cell r="DU637">
            <v>0</v>
          </cell>
          <cell r="DV637">
            <v>0</v>
          </cell>
          <cell r="DW637">
            <v>0</v>
          </cell>
          <cell r="DX637">
            <v>0</v>
          </cell>
          <cell r="DY637">
            <v>0</v>
          </cell>
          <cell r="DZ637">
            <v>0</v>
          </cell>
          <cell r="EA637">
            <v>0</v>
          </cell>
          <cell r="EB637">
            <v>0</v>
          </cell>
          <cell r="EC637">
            <v>0</v>
          </cell>
          <cell r="ED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cell r="CN638">
            <v>0</v>
          </cell>
          <cell r="CO638">
            <v>0</v>
          </cell>
          <cell r="CP638">
            <v>0</v>
          </cell>
          <cell r="CQ638">
            <v>0</v>
          </cell>
          <cell r="CR638">
            <v>0</v>
          </cell>
          <cell r="CS638">
            <v>0</v>
          </cell>
          <cell r="CT638">
            <v>0</v>
          </cell>
          <cell r="CU638">
            <v>0</v>
          </cell>
          <cell r="CV638">
            <v>0</v>
          </cell>
          <cell r="CW638">
            <v>0</v>
          </cell>
          <cell r="CX638">
            <v>0</v>
          </cell>
          <cell r="CY638">
            <v>0</v>
          </cell>
          <cell r="CZ638">
            <v>0</v>
          </cell>
          <cell r="DA638">
            <v>0</v>
          </cell>
          <cell r="DB638">
            <v>0</v>
          </cell>
          <cell r="DC638">
            <v>0</v>
          </cell>
          <cell r="DD638">
            <v>0</v>
          </cell>
          <cell r="DE638">
            <v>0</v>
          </cell>
          <cell r="DF638">
            <v>0</v>
          </cell>
          <cell r="DG638">
            <v>0</v>
          </cell>
          <cell r="DH638">
            <v>0</v>
          </cell>
          <cell r="DI638">
            <v>0</v>
          </cell>
          <cell r="DJ638">
            <v>0</v>
          </cell>
          <cell r="DK638">
            <v>0</v>
          </cell>
          <cell r="DL638">
            <v>0</v>
          </cell>
          <cell r="DM638">
            <v>0</v>
          </cell>
          <cell r="DN638">
            <v>0</v>
          </cell>
          <cell r="DO638">
            <v>0</v>
          </cell>
          <cell r="DP638">
            <v>0</v>
          </cell>
          <cell r="DQ638">
            <v>0</v>
          </cell>
          <cell r="DR638">
            <v>0</v>
          </cell>
          <cell r="DS638">
            <v>0</v>
          </cell>
          <cell r="DT638">
            <v>0</v>
          </cell>
          <cell r="DU638">
            <v>0</v>
          </cell>
          <cell r="DV638">
            <v>0</v>
          </cell>
          <cell r="DW638">
            <v>0</v>
          </cell>
          <cell r="DX638">
            <v>0</v>
          </cell>
          <cell r="DY638">
            <v>0</v>
          </cell>
          <cell r="DZ638">
            <v>0</v>
          </cell>
          <cell r="EA638">
            <v>0</v>
          </cell>
          <cell r="EB638">
            <v>0</v>
          </cell>
          <cell r="EC638">
            <v>0</v>
          </cell>
          <cell r="ED638">
            <v>0</v>
          </cell>
        </row>
        <row r="639">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v>
          </cell>
          <cell r="CS639">
            <v>0</v>
          </cell>
          <cell r="CT639">
            <v>0</v>
          </cell>
          <cell r="CU639">
            <v>0</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DW639">
            <v>0</v>
          </cell>
          <cell r="DX639">
            <v>0</v>
          </cell>
          <cell r="DY639">
            <v>0</v>
          </cell>
          <cell r="DZ639">
            <v>0</v>
          </cell>
          <cell r="EA639">
            <v>0</v>
          </cell>
          <cell r="EB639">
            <v>0</v>
          </cell>
          <cell r="EC639">
            <v>0</v>
          </cell>
          <cell r="ED639">
            <v>0</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L640">
            <v>0</v>
          </cell>
          <cell r="DM640">
            <v>0</v>
          </cell>
          <cell r="DN640">
            <v>0</v>
          </cell>
          <cell r="DO640">
            <v>0</v>
          </cell>
          <cell r="DP640">
            <v>0</v>
          </cell>
          <cell r="DQ640">
            <v>0</v>
          </cell>
          <cell r="DR640">
            <v>0</v>
          </cell>
          <cell r="DS640">
            <v>0</v>
          </cell>
          <cell r="DT640">
            <v>0</v>
          </cell>
          <cell r="DU640">
            <v>0</v>
          </cell>
          <cell r="DV640">
            <v>0</v>
          </cell>
          <cell r="DW640">
            <v>0</v>
          </cell>
          <cell r="DX640">
            <v>0</v>
          </cell>
          <cell r="DY640">
            <v>0</v>
          </cell>
          <cell r="DZ640">
            <v>0</v>
          </cell>
          <cell r="EA640">
            <v>0</v>
          </cell>
          <cell r="EB640">
            <v>0</v>
          </cell>
          <cell r="EC640">
            <v>0</v>
          </cell>
          <cell r="ED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CN641">
            <v>0</v>
          </cell>
          <cell r="CO641">
            <v>0</v>
          </cell>
          <cell r="CP641">
            <v>0</v>
          </cell>
          <cell r="CQ641">
            <v>0</v>
          </cell>
          <cell r="CR641">
            <v>0</v>
          </cell>
          <cell r="CS641">
            <v>0</v>
          </cell>
          <cell r="CT641">
            <v>0</v>
          </cell>
          <cell r="CU641">
            <v>0</v>
          </cell>
          <cell r="CV641">
            <v>0</v>
          </cell>
          <cell r="CW641">
            <v>0</v>
          </cell>
          <cell r="CX641">
            <v>0</v>
          </cell>
          <cell r="CY641">
            <v>0</v>
          </cell>
          <cell r="CZ641">
            <v>0</v>
          </cell>
          <cell r="DA641">
            <v>0</v>
          </cell>
          <cell r="DB641">
            <v>0</v>
          </cell>
          <cell r="DC641">
            <v>0</v>
          </cell>
          <cell r="DD641">
            <v>0</v>
          </cell>
          <cell r="DE641">
            <v>0</v>
          </cell>
          <cell r="DF641">
            <v>0</v>
          </cell>
          <cell r="DG641">
            <v>0</v>
          </cell>
          <cell r="DH641">
            <v>0</v>
          </cell>
          <cell r="DI641">
            <v>0</v>
          </cell>
          <cell r="DJ641">
            <v>0</v>
          </cell>
          <cell r="DK641">
            <v>0</v>
          </cell>
          <cell r="DL641">
            <v>0</v>
          </cell>
          <cell r="DM641">
            <v>0</v>
          </cell>
          <cell r="DN641">
            <v>0</v>
          </cell>
          <cell r="DO641">
            <v>0</v>
          </cell>
          <cell r="DP641">
            <v>0</v>
          </cell>
          <cell r="DQ641">
            <v>0</v>
          </cell>
          <cell r="DR641">
            <v>0</v>
          </cell>
          <cell r="DS641">
            <v>0</v>
          </cell>
          <cell r="DT641">
            <v>0</v>
          </cell>
          <cell r="DU641">
            <v>0</v>
          </cell>
          <cell r="DV641">
            <v>0</v>
          </cell>
          <cell r="DW641">
            <v>0</v>
          </cell>
          <cell r="DX641">
            <v>0</v>
          </cell>
          <cell r="DY641">
            <v>0</v>
          </cell>
          <cell r="DZ641">
            <v>0</v>
          </cell>
          <cell r="EA641">
            <v>0</v>
          </cell>
          <cell r="EB641">
            <v>0</v>
          </cell>
          <cell r="EC641">
            <v>0</v>
          </cell>
          <cell r="ED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B642">
            <v>0</v>
          </cell>
          <cell r="DC642">
            <v>0</v>
          </cell>
          <cell r="DD642">
            <v>0</v>
          </cell>
          <cell r="DE642">
            <v>0</v>
          </cell>
          <cell r="DF642">
            <v>0</v>
          </cell>
          <cell r="DG642">
            <v>0</v>
          </cell>
          <cell r="DH642">
            <v>0</v>
          </cell>
          <cell r="DI642">
            <v>0</v>
          </cell>
          <cell r="DJ642">
            <v>0</v>
          </cell>
          <cell r="DK642">
            <v>0</v>
          </cell>
          <cell r="DL642">
            <v>0</v>
          </cell>
          <cell r="DM642">
            <v>0</v>
          </cell>
          <cell r="DN642">
            <v>0</v>
          </cell>
          <cell r="DO642">
            <v>0</v>
          </cell>
          <cell r="DP642">
            <v>0</v>
          </cell>
          <cell r="DQ642">
            <v>0</v>
          </cell>
          <cell r="DR642">
            <v>0</v>
          </cell>
          <cell r="DS642">
            <v>0</v>
          </cell>
          <cell r="DT642">
            <v>0</v>
          </cell>
          <cell r="DU642">
            <v>0</v>
          </cell>
          <cell r="DV642">
            <v>0</v>
          </cell>
          <cell r="DW642">
            <v>0</v>
          </cell>
          <cell r="DX642">
            <v>0</v>
          </cell>
          <cell r="DY642">
            <v>0</v>
          </cell>
          <cell r="DZ642">
            <v>0</v>
          </cell>
          <cell r="EA642">
            <v>0</v>
          </cell>
          <cell r="EB642">
            <v>0</v>
          </cell>
          <cell r="EC642">
            <v>0</v>
          </cell>
          <cell r="ED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cell r="CJ643">
            <v>0</v>
          </cell>
          <cell r="CK643">
            <v>0</v>
          </cell>
          <cell r="CL643">
            <v>0</v>
          </cell>
          <cell r="CM643">
            <v>0</v>
          </cell>
          <cell r="CN643">
            <v>0</v>
          </cell>
          <cell r="CO643">
            <v>0</v>
          </cell>
          <cell r="CP643">
            <v>0</v>
          </cell>
          <cell r="CQ643">
            <v>0</v>
          </cell>
          <cell r="CR643">
            <v>0</v>
          </cell>
          <cell r="CS643">
            <v>0</v>
          </cell>
          <cell r="CT643">
            <v>0</v>
          </cell>
          <cell r="CU643">
            <v>0</v>
          </cell>
          <cell r="CV643">
            <v>0</v>
          </cell>
          <cell r="CW643">
            <v>0</v>
          </cell>
          <cell r="CX643">
            <v>0</v>
          </cell>
          <cell r="CY643">
            <v>0</v>
          </cell>
          <cell r="CZ643">
            <v>0</v>
          </cell>
          <cell r="DA643">
            <v>0</v>
          </cell>
          <cell r="DB643">
            <v>0</v>
          </cell>
          <cell r="DC643">
            <v>0</v>
          </cell>
          <cell r="DD643">
            <v>0</v>
          </cell>
          <cell r="DE643">
            <v>0</v>
          </cell>
          <cell r="DF643">
            <v>0</v>
          </cell>
          <cell r="DG643">
            <v>0</v>
          </cell>
          <cell r="DH643">
            <v>0</v>
          </cell>
          <cell r="DI643">
            <v>0</v>
          </cell>
          <cell r="DJ643">
            <v>0</v>
          </cell>
          <cell r="DK643">
            <v>0</v>
          </cell>
          <cell r="DL643">
            <v>0</v>
          </cell>
          <cell r="DM643">
            <v>0</v>
          </cell>
          <cell r="DN643">
            <v>0</v>
          </cell>
          <cell r="DO643">
            <v>0</v>
          </cell>
          <cell r="DP643">
            <v>0</v>
          </cell>
          <cell r="DQ643">
            <v>0</v>
          </cell>
          <cell r="DR643">
            <v>0</v>
          </cell>
          <cell r="DS643">
            <v>0</v>
          </cell>
          <cell r="DT643">
            <v>0</v>
          </cell>
          <cell r="DU643">
            <v>0</v>
          </cell>
          <cell r="DV643">
            <v>0</v>
          </cell>
          <cell r="DW643">
            <v>0</v>
          </cell>
          <cell r="DX643">
            <v>0</v>
          </cell>
          <cell r="DY643">
            <v>0</v>
          </cell>
          <cell r="DZ643">
            <v>0</v>
          </cell>
          <cell r="EA643">
            <v>0</v>
          </cell>
          <cell r="EB643">
            <v>0</v>
          </cell>
          <cell r="EC643">
            <v>0</v>
          </cell>
          <cell r="ED643">
            <v>0</v>
          </cell>
        </row>
        <row r="645">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v>0</v>
          </cell>
          <cell r="DB645">
            <v>0</v>
          </cell>
          <cell r="DC645">
            <v>0</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v>
          </cell>
          <cell r="DY645">
            <v>0</v>
          </cell>
          <cell r="DZ645">
            <v>0</v>
          </cell>
          <cell r="EA645">
            <v>0</v>
          </cell>
          <cell r="EB645">
            <v>0</v>
          </cell>
          <cell r="EC645">
            <v>0</v>
          </cell>
          <cell r="ED645">
            <v>0</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v>0</v>
          </cell>
          <cell r="ED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cell r="DA647">
            <v>0</v>
          </cell>
          <cell r="DB647">
            <v>0</v>
          </cell>
          <cell r="DC647">
            <v>0</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0</v>
          </cell>
          <cell r="DY647">
            <v>0</v>
          </cell>
          <cell r="DZ647">
            <v>0</v>
          </cell>
          <cell r="EA647">
            <v>0</v>
          </cell>
          <cell r="EB647">
            <v>0</v>
          </cell>
          <cell r="EC647">
            <v>0</v>
          </cell>
          <cell r="ED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cell r="DV648">
            <v>0</v>
          </cell>
          <cell r="DW648">
            <v>0</v>
          </cell>
          <cell r="DX648">
            <v>0</v>
          </cell>
          <cell r="DY648">
            <v>0</v>
          </cell>
          <cell r="DZ648">
            <v>0</v>
          </cell>
          <cell r="EA648">
            <v>0</v>
          </cell>
          <cell r="EB648">
            <v>0</v>
          </cell>
          <cell r="EC648">
            <v>0</v>
          </cell>
          <cell r="ED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0</v>
          </cell>
          <cell r="DZ649">
            <v>0</v>
          </cell>
          <cell r="EA649">
            <v>0</v>
          </cell>
          <cell r="EB649">
            <v>0</v>
          </cell>
          <cell r="EC649">
            <v>0</v>
          </cell>
          <cell r="ED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cell r="CK650">
            <v>0</v>
          </cell>
          <cell r="CL650">
            <v>0</v>
          </cell>
          <cell r="CM650">
            <v>0</v>
          </cell>
          <cell r="CN650">
            <v>0</v>
          </cell>
          <cell r="CO650">
            <v>0</v>
          </cell>
          <cell r="CP650">
            <v>0</v>
          </cell>
          <cell r="CQ650">
            <v>0</v>
          </cell>
          <cell r="CR650">
            <v>0</v>
          </cell>
          <cell r="CS650">
            <v>0</v>
          </cell>
          <cell r="CT650">
            <v>0</v>
          </cell>
          <cell r="CU650">
            <v>0</v>
          </cell>
          <cell r="CV650">
            <v>0</v>
          </cell>
          <cell r="CW650">
            <v>0</v>
          </cell>
          <cell r="CX650">
            <v>0</v>
          </cell>
          <cell r="CY650">
            <v>0</v>
          </cell>
          <cell r="CZ650">
            <v>0</v>
          </cell>
          <cell r="DA650">
            <v>0</v>
          </cell>
          <cell r="DB650">
            <v>0</v>
          </cell>
          <cell r="DC650">
            <v>0</v>
          </cell>
          <cell r="DD650">
            <v>0</v>
          </cell>
          <cell r="DE650">
            <v>0</v>
          </cell>
          <cell r="DF650">
            <v>0</v>
          </cell>
          <cell r="DG650">
            <v>0</v>
          </cell>
          <cell r="DH650">
            <v>0</v>
          </cell>
          <cell r="DI650">
            <v>0</v>
          </cell>
          <cell r="DJ650">
            <v>0</v>
          </cell>
          <cell r="DK650">
            <v>0</v>
          </cell>
          <cell r="DL650">
            <v>0</v>
          </cell>
          <cell r="DM650">
            <v>0</v>
          </cell>
          <cell r="DN650">
            <v>0</v>
          </cell>
          <cell r="DO650">
            <v>0</v>
          </cell>
          <cell r="DP650">
            <v>0</v>
          </cell>
          <cell r="DQ650">
            <v>0</v>
          </cell>
          <cell r="DR650">
            <v>0</v>
          </cell>
          <cell r="DS650">
            <v>0</v>
          </cell>
          <cell r="DT650">
            <v>0</v>
          </cell>
          <cell r="DU650">
            <v>0</v>
          </cell>
          <cell r="DV650">
            <v>0</v>
          </cell>
          <cell r="DW650">
            <v>0</v>
          </cell>
          <cell r="DX650">
            <v>0</v>
          </cell>
          <cell r="DY650">
            <v>0</v>
          </cell>
          <cell r="DZ650">
            <v>0</v>
          </cell>
          <cell r="EA650">
            <v>0</v>
          </cell>
          <cell r="EB650">
            <v>0</v>
          </cell>
          <cell r="EC650">
            <v>0</v>
          </cell>
          <cell r="ED650">
            <v>0</v>
          </cell>
        </row>
        <row r="651">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v>
          </cell>
          <cell r="DY651">
            <v>0</v>
          </cell>
          <cell r="DZ651">
            <v>0</v>
          </cell>
          <cell r="EA651">
            <v>0</v>
          </cell>
          <cell r="EB651">
            <v>0</v>
          </cell>
          <cell r="EC651">
            <v>0</v>
          </cell>
          <cell r="ED651">
            <v>0</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v>
          </cell>
          <cell r="DY652">
            <v>0</v>
          </cell>
          <cell r="DZ652">
            <v>0</v>
          </cell>
          <cell r="EA652">
            <v>0</v>
          </cell>
          <cell r="EB652">
            <v>0</v>
          </cell>
          <cell r="EC652">
            <v>0</v>
          </cell>
          <cell r="ED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v>0</v>
          </cell>
          <cell r="DB653">
            <v>0</v>
          </cell>
          <cell r="DC653">
            <v>0</v>
          </cell>
          <cell r="DD653">
            <v>0</v>
          </cell>
          <cell r="DE653">
            <v>0</v>
          </cell>
          <cell r="DF653">
            <v>0</v>
          </cell>
          <cell r="DG653">
            <v>0</v>
          </cell>
          <cell r="DH653">
            <v>0</v>
          </cell>
          <cell r="DI653">
            <v>0</v>
          </cell>
          <cell r="DJ653">
            <v>0</v>
          </cell>
          <cell r="DK653">
            <v>0</v>
          </cell>
          <cell r="DL653">
            <v>0</v>
          </cell>
          <cell r="DM653">
            <v>0</v>
          </cell>
          <cell r="DN653">
            <v>0</v>
          </cell>
          <cell r="DO653">
            <v>0</v>
          </cell>
          <cell r="DP653">
            <v>0</v>
          </cell>
          <cell r="DQ653">
            <v>0</v>
          </cell>
          <cell r="DR653">
            <v>0</v>
          </cell>
          <cell r="DS653">
            <v>0</v>
          </cell>
          <cell r="DT653">
            <v>0</v>
          </cell>
          <cell r="DU653">
            <v>0</v>
          </cell>
          <cell r="DV653">
            <v>0</v>
          </cell>
          <cell r="DW653">
            <v>0</v>
          </cell>
          <cell r="DX653">
            <v>0</v>
          </cell>
          <cell r="DY653">
            <v>0</v>
          </cell>
          <cell r="DZ653">
            <v>0</v>
          </cell>
          <cell r="EA653">
            <v>0</v>
          </cell>
          <cell r="EB653">
            <v>0</v>
          </cell>
          <cell r="EC653">
            <v>0</v>
          </cell>
          <cell r="ED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cell r="DK654">
            <v>0</v>
          </cell>
          <cell r="DL654">
            <v>0</v>
          </cell>
          <cell r="DM654">
            <v>0</v>
          </cell>
          <cell r="DN654">
            <v>0</v>
          </cell>
          <cell r="DO654">
            <v>0</v>
          </cell>
          <cell r="DP654">
            <v>0</v>
          </cell>
          <cell r="DQ654">
            <v>0</v>
          </cell>
          <cell r="DR654">
            <v>0</v>
          </cell>
          <cell r="DS654">
            <v>0</v>
          </cell>
          <cell r="DT654">
            <v>0</v>
          </cell>
          <cell r="DU654">
            <v>0</v>
          </cell>
          <cell r="DV654">
            <v>0</v>
          </cell>
          <cell r="DW654">
            <v>0</v>
          </cell>
          <cell r="DX654">
            <v>0</v>
          </cell>
          <cell r="DY654">
            <v>0</v>
          </cell>
          <cell r="DZ654">
            <v>0</v>
          </cell>
          <cell r="EA654">
            <v>0</v>
          </cell>
          <cell r="EB654">
            <v>0</v>
          </cell>
          <cell r="EC654">
            <v>0</v>
          </cell>
          <cell r="ED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cell r="DA655">
            <v>0</v>
          </cell>
          <cell r="DB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cell r="DV655">
            <v>0</v>
          </cell>
          <cell r="DW655">
            <v>0</v>
          </cell>
          <cell r="DX655">
            <v>0</v>
          </cell>
          <cell r="DY655">
            <v>0</v>
          </cell>
          <cell r="DZ655">
            <v>0</v>
          </cell>
          <cell r="EA655">
            <v>0</v>
          </cell>
          <cell r="EB655">
            <v>0</v>
          </cell>
          <cell r="EC655">
            <v>0</v>
          </cell>
          <cell r="ED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cell r="DA656">
            <v>0</v>
          </cell>
          <cell r="DB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cell r="DV656">
            <v>0</v>
          </cell>
          <cell r="DW656">
            <v>0</v>
          </cell>
          <cell r="DX656">
            <v>0</v>
          </cell>
          <cell r="DY656">
            <v>0</v>
          </cell>
          <cell r="DZ656">
            <v>0</v>
          </cell>
          <cell r="EA656">
            <v>0</v>
          </cell>
          <cell r="EB656">
            <v>0</v>
          </cell>
          <cell r="EC656">
            <v>0</v>
          </cell>
          <cell r="ED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cell r="DV657">
            <v>0</v>
          </cell>
          <cell r="DW657">
            <v>0</v>
          </cell>
          <cell r="DX657">
            <v>0</v>
          </cell>
          <cell r="DY657">
            <v>0</v>
          </cell>
          <cell r="DZ657">
            <v>0</v>
          </cell>
          <cell r="EA657">
            <v>0</v>
          </cell>
          <cell r="EB657">
            <v>0</v>
          </cell>
          <cell r="EC657">
            <v>0</v>
          </cell>
          <cell r="ED657">
            <v>0</v>
          </cell>
        </row>
        <row r="658">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0</v>
          </cell>
          <cell r="DL658">
            <v>0</v>
          </cell>
          <cell r="DM658">
            <v>0</v>
          </cell>
          <cell r="DN658">
            <v>0</v>
          </cell>
          <cell r="DO658">
            <v>0</v>
          </cell>
          <cell r="DP658">
            <v>0</v>
          </cell>
          <cell r="DQ658">
            <v>0</v>
          </cell>
          <cell r="DR658">
            <v>0</v>
          </cell>
          <cell r="DS658">
            <v>0</v>
          </cell>
          <cell r="DT658">
            <v>0</v>
          </cell>
          <cell r="DU658">
            <v>0</v>
          </cell>
          <cell r="DV658">
            <v>0</v>
          </cell>
          <cell r="DW658">
            <v>0</v>
          </cell>
          <cell r="DX658">
            <v>0</v>
          </cell>
          <cell r="DY658">
            <v>0</v>
          </cell>
          <cell r="DZ658">
            <v>0</v>
          </cell>
          <cell r="EA658">
            <v>0</v>
          </cell>
          <cell r="EB658">
            <v>0</v>
          </cell>
          <cell r="EC658">
            <v>0</v>
          </cell>
          <cell r="ED658">
            <v>0</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0</v>
          </cell>
          <cell r="DS659">
            <v>0</v>
          </cell>
          <cell r="DT659">
            <v>0</v>
          </cell>
          <cell r="DU659">
            <v>0</v>
          </cell>
          <cell r="DV659">
            <v>0</v>
          </cell>
          <cell r="DW659">
            <v>0</v>
          </cell>
          <cell r="DX659">
            <v>0</v>
          </cell>
          <cell r="DY659">
            <v>0</v>
          </cell>
          <cell r="DZ659">
            <v>0</v>
          </cell>
          <cell r="EA659">
            <v>0</v>
          </cell>
          <cell r="EB659">
            <v>0</v>
          </cell>
          <cell r="EC659">
            <v>0</v>
          </cell>
          <cell r="ED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0</v>
          </cell>
          <cell r="DL660">
            <v>0</v>
          </cell>
          <cell r="DM660">
            <v>0</v>
          </cell>
          <cell r="DN660">
            <v>0</v>
          </cell>
          <cell r="DO660">
            <v>0</v>
          </cell>
          <cell r="DP660">
            <v>0</v>
          </cell>
          <cell r="DQ660">
            <v>0</v>
          </cell>
          <cell r="DR660">
            <v>0</v>
          </cell>
          <cell r="DS660">
            <v>0</v>
          </cell>
          <cell r="DT660">
            <v>0</v>
          </cell>
          <cell r="DU660">
            <v>0</v>
          </cell>
          <cell r="DV660">
            <v>0</v>
          </cell>
          <cell r="DW660">
            <v>0</v>
          </cell>
          <cell r="DX660">
            <v>0</v>
          </cell>
          <cell r="DY660">
            <v>0</v>
          </cell>
          <cell r="DZ660">
            <v>0</v>
          </cell>
          <cell r="EA660">
            <v>0</v>
          </cell>
          <cell r="EB660">
            <v>0</v>
          </cell>
          <cell r="EC660">
            <v>0</v>
          </cell>
          <cell r="ED660">
            <v>0</v>
          </cell>
        </row>
        <row r="661">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M661">
            <v>0</v>
          </cell>
          <cell r="DN661">
            <v>0</v>
          </cell>
          <cell r="DO661">
            <v>0</v>
          </cell>
          <cell r="DP661">
            <v>0</v>
          </cell>
          <cell r="DQ661">
            <v>0</v>
          </cell>
          <cell r="DR661">
            <v>0</v>
          </cell>
          <cell r="DS661">
            <v>0</v>
          </cell>
          <cell r="DT661">
            <v>0</v>
          </cell>
          <cell r="DU661">
            <v>0</v>
          </cell>
          <cell r="DV661">
            <v>0</v>
          </cell>
          <cell r="DW661">
            <v>0</v>
          </cell>
          <cell r="DX661">
            <v>0</v>
          </cell>
          <cell r="DY661">
            <v>0</v>
          </cell>
          <cell r="DZ661">
            <v>0</v>
          </cell>
          <cell r="EA661">
            <v>0</v>
          </cell>
          <cell r="EB661">
            <v>0</v>
          </cell>
          <cell r="EC661">
            <v>0</v>
          </cell>
          <cell r="ED661">
            <v>0</v>
          </cell>
        </row>
        <row r="663">
          <cell r="A663" t="str">
            <v>Peak Capacity (Nameplate)</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Y664">
            <v>0</v>
          </cell>
          <cell r="DZ664">
            <v>0</v>
          </cell>
          <cell r="EA664">
            <v>0</v>
          </cell>
          <cell r="EB664">
            <v>0</v>
          </cell>
          <cell r="EC664">
            <v>0</v>
          </cell>
          <cell r="ED664">
            <v>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cell r="DK666">
            <v>0</v>
          </cell>
          <cell r="DL666">
            <v>0</v>
          </cell>
          <cell r="DM666">
            <v>0</v>
          </cell>
          <cell r="DN666">
            <v>0</v>
          </cell>
          <cell r="DO666">
            <v>0</v>
          </cell>
          <cell r="DP666">
            <v>0</v>
          </cell>
          <cell r="DQ666">
            <v>0</v>
          </cell>
          <cell r="DR666">
            <v>0</v>
          </cell>
          <cell r="DS666">
            <v>0</v>
          </cell>
          <cell r="DT666">
            <v>0</v>
          </cell>
          <cell r="DU666">
            <v>0</v>
          </cell>
          <cell r="DV666">
            <v>0</v>
          </cell>
          <cell r="DW666">
            <v>0</v>
          </cell>
          <cell r="DX666">
            <v>0</v>
          </cell>
          <cell r="DY666">
            <v>0</v>
          </cell>
          <cell r="DZ666">
            <v>0</v>
          </cell>
          <cell r="EA666">
            <v>0</v>
          </cell>
          <cell r="EB666">
            <v>0</v>
          </cell>
          <cell r="EC666">
            <v>0</v>
          </cell>
          <cell r="ED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v>0</v>
          </cell>
          <cell r="CE667">
            <v>0</v>
          </cell>
          <cell r="CF667">
            <v>0</v>
          </cell>
          <cell r="CG667">
            <v>0</v>
          </cell>
          <cell r="CH667">
            <v>0</v>
          </cell>
          <cell r="CI667">
            <v>0</v>
          </cell>
          <cell r="CJ667">
            <v>0</v>
          </cell>
          <cell r="CK667">
            <v>0</v>
          </cell>
          <cell r="CL667">
            <v>0</v>
          </cell>
          <cell r="CM667">
            <v>0</v>
          </cell>
          <cell r="CN667">
            <v>0</v>
          </cell>
          <cell r="CO667">
            <v>0</v>
          </cell>
          <cell r="CP667">
            <v>0</v>
          </cell>
          <cell r="CQ667">
            <v>0</v>
          </cell>
          <cell r="CR667">
            <v>0</v>
          </cell>
          <cell r="CS667">
            <v>0</v>
          </cell>
          <cell r="CT667">
            <v>0</v>
          </cell>
          <cell r="CU667">
            <v>0</v>
          </cell>
          <cell r="CV667">
            <v>0</v>
          </cell>
          <cell r="CW667">
            <v>0</v>
          </cell>
          <cell r="CX667">
            <v>0</v>
          </cell>
          <cell r="CY667">
            <v>0</v>
          </cell>
          <cell r="CZ667">
            <v>0</v>
          </cell>
          <cell r="DA667">
            <v>0</v>
          </cell>
          <cell r="DB667">
            <v>0</v>
          </cell>
          <cell r="DC667">
            <v>0</v>
          </cell>
          <cell r="DD667">
            <v>0</v>
          </cell>
          <cell r="DE667">
            <v>0</v>
          </cell>
          <cell r="DF667">
            <v>0</v>
          </cell>
          <cell r="DG667">
            <v>0</v>
          </cell>
          <cell r="DH667">
            <v>0</v>
          </cell>
          <cell r="DI667">
            <v>0</v>
          </cell>
          <cell r="DJ667">
            <v>0</v>
          </cell>
          <cell r="DK667">
            <v>0</v>
          </cell>
          <cell r="DL667">
            <v>0</v>
          </cell>
          <cell r="DM667">
            <v>0</v>
          </cell>
          <cell r="DN667">
            <v>0</v>
          </cell>
          <cell r="DO667">
            <v>0</v>
          </cell>
          <cell r="DP667">
            <v>0</v>
          </cell>
          <cell r="DQ667">
            <v>0</v>
          </cell>
          <cell r="DR667">
            <v>0</v>
          </cell>
          <cell r="DS667">
            <v>0</v>
          </cell>
          <cell r="DT667">
            <v>0</v>
          </cell>
          <cell r="DU667">
            <v>0</v>
          </cell>
          <cell r="DV667">
            <v>0</v>
          </cell>
          <cell r="DW667">
            <v>0</v>
          </cell>
          <cell r="DX667">
            <v>0</v>
          </cell>
          <cell r="DY667">
            <v>0</v>
          </cell>
          <cell r="DZ667">
            <v>0</v>
          </cell>
          <cell r="EA667">
            <v>0</v>
          </cell>
          <cell r="EB667">
            <v>0</v>
          </cell>
          <cell r="EC667">
            <v>0</v>
          </cell>
          <cell r="ED667">
            <v>0</v>
          </cell>
        </row>
        <row r="668">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v>
          </cell>
          <cell r="CB668">
            <v>0</v>
          </cell>
          <cell r="CC668">
            <v>0</v>
          </cell>
          <cell r="CD668">
            <v>0</v>
          </cell>
          <cell r="CE668">
            <v>0</v>
          </cell>
          <cell r="CF668">
            <v>0</v>
          </cell>
          <cell r="CG668">
            <v>0</v>
          </cell>
          <cell r="CH668">
            <v>0</v>
          </cell>
          <cell r="CI668">
            <v>0</v>
          </cell>
          <cell r="CJ668">
            <v>0</v>
          </cell>
          <cell r="CK668">
            <v>0</v>
          </cell>
          <cell r="CL668">
            <v>0</v>
          </cell>
          <cell r="CM668">
            <v>0</v>
          </cell>
          <cell r="CN668">
            <v>0</v>
          </cell>
          <cell r="CO668">
            <v>0</v>
          </cell>
          <cell r="CP668">
            <v>0</v>
          </cell>
          <cell r="CQ668">
            <v>0</v>
          </cell>
          <cell r="CR668">
            <v>0</v>
          </cell>
          <cell r="CS668">
            <v>0</v>
          </cell>
          <cell r="CT668">
            <v>0</v>
          </cell>
          <cell r="CU668">
            <v>0</v>
          </cell>
          <cell r="CV668">
            <v>0</v>
          </cell>
          <cell r="CW668">
            <v>0</v>
          </cell>
          <cell r="CX668">
            <v>0</v>
          </cell>
          <cell r="CY668">
            <v>0</v>
          </cell>
          <cell r="CZ668">
            <v>0</v>
          </cell>
          <cell r="DA668">
            <v>0</v>
          </cell>
          <cell r="DB668">
            <v>0</v>
          </cell>
          <cell r="DC668">
            <v>0</v>
          </cell>
          <cell r="DD668">
            <v>0</v>
          </cell>
          <cell r="DE668">
            <v>0</v>
          </cell>
          <cell r="DF668">
            <v>0</v>
          </cell>
          <cell r="DG668">
            <v>0</v>
          </cell>
          <cell r="DH668">
            <v>0</v>
          </cell>
          <cell r="DI668">
            <v>0</v>
          </cell>
          <cell r="DJ668">
            <v>0</v>
          </cell>
          <cell r="DK668">
            <v>0</v>
          </cell>
          <cell r="DL668">
            <v>0</v>
          </cell>
          <cell r="DM668">
            <v>0</v>
          </cell>
          <cell r="DN668">
            <v>0</v>
          </cell>
          <cell r="DO668">
            <v>0</v>
          </cell>
          <cell r="DP668">
            <v>0</v>
          </cell>
          <cell r="DQ668">
            <v>0</v>
          </cell>
          <cell r="DR668">
            <v>0</v>
          </cell>
          <cell r="DS668">
            <v>0</v>
          </cell>
          <cell r="DT668">
            <v>0</v>
          </cell>
          <cell r="DU668">
            <v>0</v>
          </cell>
          <cell r="DV668">
            <v>0</v>
          </cell>
          <cell r="DW668">
            <v>0</v>
          </cell>
          <cell r="DX668">
            <v>0</v>
          </cell>
          <cell r="DY668">
            <v>0</v>
          </cell>
          <cell r="DZ668">
            <v>0</v>
          </cell>
          <cell r="EA668">
            <v>0</v>
          </cell>
          <cell r="EB668">
            <v>0</v>
          </cell>
          <cell r="EC668">
            <v>0</v>
          </cell>
          <cell r="ED668">
            <v>0</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J669">
            <v>0</v>
          </cell>
          <cell r="CK669">
            <v>0</v>
          </cell>
          <cell r="CL669">
            <v>0</v>
          </cell>
          <cell r="CM669">
            <v>0</v>
          </cell>
          <cell r="CN669">
            <v>0</v>
          </cell>
          <cell r="CO669">
            <v>0</v>
          </cell>
          <cell r="CP669">
            <v>0</v>
          </cell>
          <cell r="CQ669">
            <v>0</v>
          </cell>
          <cell r="CR669">
            <v>0</v>
          </cell>
          <cell r="CS669">
            <v>0</v>
          </cell>
          <cell r="CT669">
            <v>0</v>
          </cell>
          <cell r="CU669">
            <v>0</v>
          </cell>
          <cell r="CV669">
            <v>0</v>
          </cell>
          <cell r="CW669">
            <v>0</v>
          </cell>
          <cell r="CX669">
            <v>0</v>
          </cell>
          <cell r="CY669">
            <v>0</v>
          </cell>
          <cell r="CZ669">
            <v>0</v>
          </cell>
          <cell r="DA669">
            <v>0</v>
          </cell>
          <cell r="DB669">
            <v>0</v>
          </cell>
          <cell r="DC669">
            <v>0</v>
          </cell>
          <cell r="DD669">
            <v>0</v>
          </cell>
          <cell r="DE669">
            <v>0</v>
          </cell>
          <cell r="DF669">
            <v>0</v>
          </cell>
          <cell r="DG669">
            <v>0</v>
          </cell>
          <cell r="DH669">
            <v>0</v>
          </cell>
          <cell r="DI669">
            <v>0</v>
          </cell>
          <cell r="DJ669">
            <v>0</v>
          </cell>
          <cell r="DK669">
            <v>0</v>
          </cell>
          <cell r="DL669">
            <v>0</v>
          </cell>
          <cell r="DM669">
            <v>0</v>
          </cell>
          <cell r="DN669">
            <v>0</v>
          </cell>
          <cell r="DO669">
            <v>0</v>
          </cell>
          <cell r="DP669">
            <v>0</v>
          </cell>
          <cell r="DQ669">
            <v>0</v>
          </cell>
          <cell r="DR669">
            <v>0</v>
          </cell>
          <cell r="DS669">
            <v>0</v>
          </cell>
          <cell r="DT669">
            <v>0</v>
          </cell>
          <cell r="DU669">
            <v>0</v>
          </cell>
          <cell r="DV669">
            <v>0</v>
          </cell>
          <cell r="DW669">
            <v>0</v>
          </cell>
          <cell r="DX669">
            <v>0</v>
          </cell>
          <cell r="DY669">
            <v>0</v>
          </cell>
          <cell r="DZ669">
            <v>0</v>
          </cell>
          <cell r="EA669">
            <v>0</v>
          </cell>
          <cell r="EB669">
            <v>0</v>
          </cell>
          <cell r="EC669">
            <v>0</v>
          </cell>
          <cell r="ED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0</v>
          </cell>
          <cell r="CB670">
            <v>0</v>
          </cell>
          <cell r="CC670">
            <v>0</v>
          </cell>
          <cell r="CD670">
            <v>0</v>
          </cell>
          <cell r="CE670">
            <v>0</v>
          </cell>
          <cell r="CF670">
            <v>0</v>
          </cell>
          <cell r="CG670">
            <v>0</v>
          </cell>
          <cell r="CH670">
            <v>0</v>
          </cell>
          <cell r="CI670">
            <v>0</v>
          </cell>
          <cell r="CJ670">
            <v>0</v>
          </cell>
          <cell r="CK670">
            <v>0</v>
          </cell>
          <cell r="CL670">
            <v>0</v>
          </cell>
          <cell r="CM670">
            <v>0</v>
          </cell>
          <cell r="CN670">
            <v>0</v>
          </cell>
          <cell r="CO670">
            <v>0</v>
          </cell>
          <cell r="CP670">
            <v>0</v>
          </cell>
          <cell r="CQ670">
            <v>0</v>
          </cell>
          <cell r="CR670">
            <v>0</v>
          </cell>
          <cell r="CS670">
            <v>0</v>
          </cell>
          <cell r="CT670">
            <v>0</v>
          </cell>
          <cell r="CU670">
            <v>0</v>
          </cell>
          <cell r="CV670">
            <v>0</v>
          </cell>
          <cell r="CW670">
            <v>0</v>
          </cell>
          <cell r="CX670">
            <v>0</v>
          </cell>
          <cell r="CY670">
            <v>0</v>
          </cell>
          <cell r="CZ670">
            <v>0</v>
          </cell>
          <cell r="DA670">
            <v>0</v>
          </cell>
          <cell r="DB670">
            <v>0</v>
          </cell>
          <cell r="DC670">
            <v>0</v>
          </cell>
          <cell r="DD670">
            <v>0</v>
          </cell>
          <cell r="DE670">
            <v>0</v>
          </cell>
          <cell r="DF670">
            <v>0</v>
          </cell>
          <cell r="DG670">
            <v>0</v>
          </cell>
          <cell r="DH670">
            <v>0</v>
          </cell>
          <cell r="DI670">
            <v>0</v>
          </cell>
          <cell r="DJ670">
            <v>0</v>
          </cell>
          <cell r="DK670">
            <v>0</v>
          </cell>
          <cell r="DL670">
            <v>0</v>
          </cell>
          <cell r="DM670">
            <v>0</v>
          </cell>
          <cell r="DN670">
            <v>0</v>
          </cell>
          <cell r="DO670">
            <v>0</v>
          </cell>
          <cell r="DP670">
            <v>0</v>
          </cell>
          <cell r="DQ670">
            <v>0</v>
          </cell>
          <cell r="DR670">
            <v>0</v>
          </cell>
          <cell r="DS670">
            <v>0</v>
          </cell>
          <cell r="DT670">
            <v>0</v>
          </cell>
          <cell r="DU670">
            <v>0</v>
          </cell>
          <cell r="DV670">
            <v>0</v>
          </cell>
          <cell r="DW670">
            <v>0</v>
          </cell>
          <cell r="DX670">
            <v>0</v>
          </cell>
          <cell r="DY670">
            <v>0</v>
          </cell>
          <cell r="DZ670">
            <v>0</v>
          </cell>
          <cell r="EA670">
            <v>0</v>
          </cell>
          <cell r="EB670">
            <v>0</v>
          </cell>
          <cell r="EC670">
            <v>0</v>
          </cell>
          <cell r="ED670">
            <v>0</v>
          </cell>
        </row>
        <row r="671">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cell r="CJ671">
            <v>0</v>
          </cell>
          <cell r="CK671">
            <v>0</v>
          </cell>
          <cell r="CL671">
            <v>0</v>
          </cell>
          <cell r="CM671">
            <v>0</v>
          </cell>
          <cell r="CN671">
            <v>0</v>
          </cell>
          <cell r="CO671">
            <v>0</v>
          </cell>
          <cell r="CP671">
            <v>0</v>
          </cell>
          <cell r="CQ671">
            <v>0</v>
          </cell>
          <cell r="CR671">
            <v>0</v>
          </cell>
          <cell r="CS671">
            <v>0</v>
          </cell>
          <cell r="CT671">
            <v>0</v>
          </cell>
          <cell r="CU671">
            <v>0</v>
          </cell>
          <cell r="CV671">
            <v>0</v>
          </cell>
          <cell r="CW671">
            <v>0</v>
          </cell>
          <cell r="CX671">
            <v>0</v>
          </cell>
          <cell r="CY671">
            <v>0</v>
          </cell>
          <cell r="CZ671">
            <v>0</v>
          </cell>
          <cell r="DA671">
            <v>0</v>
          </cell>
          <cell r="DB671">
            <v>0</v>
          </cell>
          <cell r="DC671">
            <v>0</v>
          </cell>
          <cell r="DD671">
            <v>0</v>
          </cell>
          <cell r="DE671">
            <v>0</v>
          </cell>
          <cell r="DF671">
            <v>0</v>
          </cell>
          <cell r="DG671">
            <v>0</v>
          </cell>
          <cell r="DH671">
            <v>0</v>
          </cell>
          <cell r="DI671">
            <v>0</v>
          </cell>
          <cell r="DJ671">
            <v>0</v>
          </cell>
          <cell r="DK671">
            <v>0</v>
          </cell>
          <cell r="DL671">
            <v>0</v>
          </cell>
          <cell r="DM671">
            <v>0</v>
          </cell>
          <cell r="DN671">
            <v>0</v>
          </cell>
          <cell r="DO671">
            <v>0</v>
          </cell>
          <cell r="DP671">
            <v>0</v>
          </cell>
          <cell r="DQ671">
            <v>0</v>
          </cell>
          <cell r="DR671">
            <v>0</v>
          </cell>
          <cell r="DS671">
            <v>0</v>
          </cell>
          <cell r="DT671">
            <v>0</v>
          </cell>
          <cell r="DU671">
            <v>0</v>
          </cell>
          <cell r="DV671">
            <v>0</v>
          </cell>
          <cell r="DW671">
            <v>0</v>
          </cell>
          <cell r="DX671">
            <v>0</v>
          </cell>
          <cell r="DY671">
            <v>0</v>
          </cell>
          <cell r="DZ671">
            <v>0</v>
          </cell>
          <cell r="EA671">
            <v>0</v>
          </cell>
          <cell r="EB671">
            <v>0</v>
          </cell>
          <cell r="EC671">
            <v>0</v>
          </cell>
          <cell r="ED671">
            <v>0</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0</v>
          </cell>
          <cell r="CB672">
            <v>0</v>
          </cell>
          <cell r="CC672">
            <v>0</v>
          </cell>
          <cell r="CD672">
            <v>0</v>
          </cell>
          <cell r="CE672">
            <v>0</v>
          </cell>
          <cell r="CF672">
            <v>0</v>
          </cell>
          <cell r="CG672">
            <v>0</v>
          </cell>
          <cell r="CH672">
            <v>0</v>
          </cell>
          <cell r="CI672">
            <v>0</v>
          </cell>
          <cell r="CJ672">
            <v>0</v>
          </cell>
          <cell r="CK672">
            <v>0</v>
          </cell>
          <cell r="CL672">
            <v>0</v>
          </cell>
          <cell r="CM672">
            <v>0</v>
          </cell>
          <cell r="CN672">
            <v>0</v>
          </cell>
          <cell r="CO672">
            <v>0</v>
          </cell>
          <cell r="CP672">
            <v>0</v>
          </cell>
          <cell r="CQ672">
            <v>0</v>
          </cell>
          <cell r="CR672">
            <v>0</v>
          </cell>
          <cell r="CS672">
            <v>0</v>
          </cell>
          <cell r="CT672">
            <v>0</v>
          </cell>
          <cell r="CU672">
            <v>0</v>
          </cell>
          <cell r="CV672">
            <v>0</v>
          </cell>
          <cell r="CW672">
            <v>0</v>
          </cell>
          <cell r="CX672">
            <v>0</v>
          </cell>
          <cell r="CY672">
            <v>0</v>
          </cell>
          <cell r="CZ672">
            <v>0</v>
          </cell>
          <cell r="DA672">
            <v>0</v>
          </cell>
          <cell r="DB672">
            <v>0</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cell r="DV672">
            <v>0</v>
          </cell>
          <cell r="DW672">
            <v>0</v>
          </cell>
          <cell r="DX672">
            <v>0</v>
          </cell>
          <cell r="DY672">
            <v>0</v>
          </cell>
          <cell r="DZ672">
            <v>0</v>
          </cell>
          <cell r="EA672">
            <v>0</v>
          </cell>
          <cell r="EB672">
            <v>0</v>
          </cell>
          <cell r="EC672">
            <v>0</v>
          </cell>
          <cell r="ED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CX673">
            <v>0</v>
          </cell>
          <cell r="CY673">
            <v>0</v>
          </cell>
          <cell r="CZ673">
            <v>0</v>
          </cell>
          <cell r="DA673">
            <v>0</v>
          </cell>
          <cell r="DB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cell r="DV673">
            <v>0</v>
          </cell>
          <cell r="DW673">
            <v>0</v>
          </cell>
          <cell r="DX673">
            <v>0</v>
          </cell>
          <cell r="DY673">
            <v>0</v>
          </cell>
          <cell r="DZ673">
            <v>0</v>
          </cell>
          <cell r="EA673">
            <v>0</v>
          </cell>
          <cell r="EB673">
            <v>0</v>
          </cell>
          <cell r="EC673">
            <v>0</v>
          </cell>
          <cell r="ED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cell r="CK674">
            <v>0</v>
          </cell>
          <cell r="CL674">
            <v>0</v>
          </cell>
          <cell r="CM674">
            <v>0</v>
          </cell>
          <cell r="CN674">
            <v>0</v>
          </cell>
          <cell r="CO674">
            <v>0</v>
          </cell>
          <cell r="CP674">
            <v>0</v>
          </cell>
          <cell r="CQ674">
            <v>0</v>
          </cell>
          <cell r="CR674">
            <v>0</v>
          </cell>
          <cell r="CS674">
            <v>0</v>
          </cell>
          <cell r="CT674">
            <v>0</v>
          </cell>
          <cell r="CU674">
            <v>0</v>
          </cell>
          <cell r="CV674">
            <v>0</v>
          </cell>
          <cell r="CW674">
            <v>0</v>
          </cell>
          <cell r="CX674">
            <v>0</v>
          </cell>
          <cell r="CY674">
            <v>0</v>
          </cell>
          <cell r="CZ674">
            <v>0</v>
          </cell>
          <cell r="DA674">
            <v>0</v>
          </cell>
          <cell r="DB674">
            <v>0</v>
          </cell>
          <cell r="DC674">
            <v>0</v>
          </cell>
          <cell r="DD674">
            <v>0</v>
          </cell>
          <cell r="DE674">
            <v>0</v>
          </cell>
          <cell r="DF674">
            <v>0</v>
          </cell>
          <cell r="DG674">
            <v>0</v>
          </cell>
          <cell r="DH674">
            <v>0</v>
          </cell>
          <cell r="DI674">
            <v>0</v>
          </cell>
          <cell r="DJ674">
            <v>0</v>
          </cell>
          <cell r="DK674">
            <v>0</v>
          </cell>
          <cell r="DL674">
            <v>0</v>
          </cell>
          <cell r="DM674">
            <v>0</v>
          </cell>
          <cell r="DN674">
            <v>0</v>
          </cell>
          <cell r="DO674">
            <v>0</v>
          </cell>
          <cell r="DP674">
            <v>0</v>
          </cell>
          <cell r="DQ674">
            <v>0</v>
          </cell>
          <cell r="DR674">
            <v>0</v>
          </cell>
          <cell r="DS674">
            <v>0</v>
          </cell>
          <cell r="DT674">
            <v>0</v>
          </cell>
          <cell r="DU674">
            <v>0</v>
          </cell>
          <cell r="DV674">
            <v>0</v>
          </cell>
          <cell r="DW674">
            <v>0</v>
          </cell>
          <cell r="DX674">
            <v>0</v>
          </cell>
          <cell r="DY674">
            <v>0</v>
          </cell>
          <cell r="DZ674">
            <v>0</v>
          </cell>
          <cell r="EA674">
            <v>0</v>
          </cell>
          <cell r="EB674">
            <v>0</v>
          </cell>
          <cell r="EC674">
            <v>0</v>
          </cell>
          <cell r="ED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I675">
            <v>0</v>
          </cell>
          <cell r="CJ675">
            <v>0</v>
          </cell>
          <cell r="CK675">
            <v>0</v>
          </cell>
          <cell r="CL675">
            <v>0</v>
          </cell>
          <cell r="CM675">
            <v>0</v>
          </cell>
          <cell r="CN675">
            <v>0</v>
          </cell>
          <cell r="CO675">
            <v>0</v>
          </cell>
          <cell r="CP675">
            <v>0</v>
          </cell>
          <cell r="CQ675">
            <v>0</v>
          </cell>
          <cell r="CR675">
            <v>0</v>
          </cell>
          <cell r="CS675">
            <v>0</v>
          </cell>
          <cell r="CT675">
            <v>0</v>
          </cell>
          <cell r="CU675">
            <v>0</v>
          </cell>
          <cell r="CV675">
            <v>0</v>
          </cell>
          <cell r="CW675">
            <v>0</v>
          </cell>
          <cell r="CX675">
            <v>0</v>
          </cell>
          <cell r="CY675">
            <v>0</v>
          </cell>
          <cell r="CZ675">
            <v>0</v>
          </cell>
          <cell r="DA675">
            <v>0</v>
          </cell>
          <cell r="DB675">
            <v>0</v>
          </cell>
          <cell r="DC675">
            <v>0</v>
          </cell>
          <cell r="DD675">
            <v>0</v>
          </cell>
          <cell r="DE675">
            <v>0</v>
          </cell>
          <cell r="DF675">
            <v>0</v>
          </cell>
          <cell r="DG675">
            <v>0</v>
          </cell>
          <cell r="DH675">
            <v>0</v>
          </cell>
          <cell r="DI675">
            <v>0</v>
          </cell>
          <cell r="DJ675">
            <v>0</v>
          </cell>
          <cell r="DK675">
            <v>0</v>
          </cell>
          <cell r="DL675">
            <v>0</v>
          </cell>
          <cell r="DM675">
            <v>0</v>
          </cell>
          <cell r="DN675">
            <v>0</v>
          </cell>
          <cell r="DO675">
            <v>0</v>
          </cell>
          <cell r="DP675">
            <v>0</v>
          </cell>
          <cell r="DQ675">
            <v>0</v>
          </cell>
          <cell r="DR675">
            <v>0</v>
          </cell>
          <cell r="DS675">
            <v>0</v>
          </cell>
          <cell r="DT675">
            <v>0</v>
          </cell>
          <cell r="DU675">
            <v>0</v>
          </cell>
          <cell r="DV675">
            <v>0</v>
          </cell>
          <cell r="DW675">
            <v>0</v>
          </cell>
          <cell r="DX675">
            <v>0</v>
          </cell>
          <cell r="DY675">
            <v>0</v>
          </cell>
          <cell r="DZ675">
            <v>0</v>
          </cell>
          <cell r="EA675">
            <v>0</v>
          </cell>
          <cell r="EB675">
            <v>0</v>
          </cell>
          <cell r="EC675">
            <v>0</v>
          </cell>
          <cell r="ED675">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CX677">
            <v>0</v>
          </cell>
          <cell r="CY677">
            <v>0</v>
          </cell>
          <cell r="CZ677">
            <v>0</v>
          </cell>
          <cell r="DA677">
            <v>0</v>
          </cell>
          <cell r="DB677">
            <v>0</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cell r="DV677">
            <v>0</v>
          </cell>
          <cell r="DW677">
            <v>0</v>
          </cell>
          <cell r="DX677">
            <v>0</v>
          </cell>
          <cell r="DY677">
            <v>0</v>
          </cell>
          <cell r="DZ677">
            <v>0</v>
          </cell>
          <cell r="EA677">
            <v>0</v>
          </cell>
          <cell r="EB677">
            <v>0</v>
          </cell>
          <cell r="EC677">
            <v>0</v>
          </cell>
          <cell r="ED677">
            <v>0</v>
          </cell>
        </row>
        <row r="678">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cell r="DA678">
            <v>0</v>
          </cell>
          <cell r="DB678">
            <v>0</v>
          </cell>
          <cell r="DC678">
            <v>0</v>
          </cell>
          <cell r="DD678">
            <v>0</v>
          </cell>
          <cell r="DE678">
            <v>0</v>
          </cell>
          <cell r="DF678">
            <v>0</v>
          </cell>
          <cell r="DG678">
            <v>0</v>
          </cell>
          <cell r="DH678">
            <v>0</v>
          </cell>
          <cell r="DI678">
            <v>0</v>
          </cell>
          <cell r="DJ678">
            <v>0</v>
          </cell>
          <cell r="DK678">
            <v>0</v>
          </cell>
          <cell r="DL678">
            <v>0</v>
          </cell>
          <cell r="DM678">
            <v>0</v>
          </cell>
          <cell r="DN678">
            <v>0</v>
          </cell>
          <cell r="DO678">
            <v>0</v>
          </cell>
          <cell r="DP678">
            <v>0</v>
          </cell>
          <cell r="DQ678">
            <v>0</v>
          </cell>
          <cell r="DR678">
            <v>0</v>
          </cell>
          <cell r="DS678">
            <v>0</v>
          </cell>
          <cell r="DT678">
            <v>0</v>
          </cell>
          <cell r="DU678">
            <v>0</v>
          </cell>
          <cell r="DV678">
            <v>0</v>
          </cell>
          <cell r="DW678">
            <v>0</v>
          </cell>
          <cell r="DX678">
            <v>0</v>
          </cell>
          <cell r="DY678">
            <v>0</v>
          </cell>
          <cell r="DZ678">
            <v>0</v>
          </cell>
          <cell r="EA678">
            <v>0</v>
          </cell>
          <cell r="EB678">
            <v>0</v>
          </cell>
          <cell r="EC678">
            <v>0</v>
          </cell>
          <cell r="ED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cell r="CJ679">
            <v>0</v>
          </cell>
          <cell r="CK679">
            <v>0</v>
          </cell>
          <cell r="CL679">
            <v>0</v>
          </cell>
          <cell r="CM679">
            <v>0</v>
          </cell>
          <cell r="CN679">
            <v>0</v>
          </cell>
          <cell r="CO679">
            <v>0</v>
          </cell>
          <cell r="CP679">
            <v>0</v>
          </cell>
          <cell r="CQ679">
            <v>0</v>
          </cell>
          <cell r="CR679">
            <v>0</v>
          </cell>
          <cell r="CS679">
            <v>0</v>
          </cell>
          <cell r="CT679">
            <v>0</v>
          </cell>
          <cell r="CU679">
            <v>0</v>
          </cell>
          <cell r="CV679">
            <v>0</v>
          </cell>
          <cell r="CW679">
            <v>0</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0</v>
          </cell>
          <cell r="DS679">
            <v>0</v>
          </cell>
          <cell r="DT679">
            <v>0</v>
          </cell>
          <cell r="DU679">
            <v>0</v>
          </cell>
          <cell r="DV679">
            <v>0</v>
          </cell>
          <cell r="DW679">
            <v>0</v>
          </cell>
          <cell r="DX679">
            <v>0</v>
          </cell>
          <cell r="DY679">
            <v>0</v>
          </cell>
          <cell r="DZ679">
            <v>0</v>
          </cell>
          <cell r="EA679">
            <v>0</v>
          </cell>
          <cell r="EB679">
            <v>0</v>
          </cell>
          <cell r="EC679">
            <v>0</v>
          </cell>
          <cell r="ED679">
            <v>0</v>
          </cell>
        </row>
        <row r="680">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I680">
            <v>0</v>
          </cell>
          <cell r="CJ680">
            <v>0</v>
          </cell>
          <cell r="CK680">
            <v>0</v>
          </cell>
          <cell r="CL680">
            <v>0</v>
          </cell>
          <cell r="CM680">
            <v>0</v>
          </cell>
          <cell r="CN680">
            <v>0</v>
          </cell>
          <cell r="CO680">
            <v>0</v>
          </cell>
          <cell r="CP680">
            <v>0</v>
          </cell>
          <cell r="CQ680">
            <v>0</v>
          </cell>
          <cell r="CR680">
            <v>0</v>
          </cell>
          <cell r="CS680">
            <v>0</v>
          </cell>
          <cell r="CT680">
            <v>0</v>
          </cell>
          <cell r="CU680">
            <v>0</v>
          </cell>
          <cell r="CV680">
            <v>0</v>
          </cell>
          <cell r="CW680">
            <v>0</v>
          </cell>
          <cell r="CX680">
            <v>0</v>
          </cell>
          <cell r="CY680">
            <v>0</v>
          </cell>
          <cell r="CZ680">
            <v>0</v>
          </cell>
          <cell r="DA680">
            <v>0</v>
          </cell>
          <cell r="DB680">
            <v>0</v>
          </cell>
          <cell r="DC680">
            <v>0</v>
          </cell>
          <cell r="DD680">
            <v>0</v>
          </cell>
          <cell r="DE680">
            <v>0</v>
          </cell>
          <cell r="DF680">
            <v>0</v>
          </cell>
          <cell r="DG680">
            <v>0</v>
          </cell>
          <cell r="DH680">
            <v>0</v>
          </cell>
          <cell r="DI680">
            <v>0</v>
          </cell>
          <cell r="DJ680">
            <v>0</v>
          </cell>
          <cell r="DK680">
            <v>0</v>
          </cell>
          <cell r="DL680">
            <v>0</v>
          </cell>
          <cell r="DM680">
            <v>0</v>
          </cell>
          <cell r="DN680">
            <v>0</v>
          </cell>
          <cell r="DO680">
            <v>0</v>
          </cell>
          <cell r="DP680">
            <v>0</v>
          </cell>
          <cell r="DQ680">
            <v>0</v>
          </cell>
          <cell r="DR680">
            <v>0</v>
          </cell>
          <cell r="DS680">
            <v>0</v>
          </cell>
          <cell r="DT680">
            <v>0</v>
          </cell>
          <cell r="DU680">
            <v>0</v>
          </cell>
          <cell r="DV680">
            <v>0</v>
          </cell>
          <cell r="DW680">
            <v>0</v>
          </cell>
          <cell r="DX680">
            <v>0</v>
          </cell>
          <cell r="DY680">
            <v>0</v>
          </cell>
          <cell r="DZ680">
            <v>0</v>
          </cell>
          <cell r="EA680">
            <v>0</v>
          </cell>
          <cell r="EB680">
            <v>0</v>
          </cell>
          <cell r="EC680">
            <v>0</v>
          </cell>
          <cell r="ED680">
            <v>0</v>
          </cell>
        </row>
        <row r="681">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0</v>
          </cell>
          <cell r="DQ681">
            <v>0</v>
          </cell>
          <cell r="DR681">
            <v>0</v>
          </cell>
          <cell r="DS681">
            <v>0</v>
          </cell>
          <cell r="DT681">
            <v>0</v>
          </cell>
          <cell r="DU681">
            <v>0</v>
          </cell>
          <cell r="DV681">
            <v>0</v>
          </cell>
          <cell r="DW681">
            <v>0</v>
          </cell>
          <cell r="DX681">
            <v>0</v>
          </cell>
          <cell r="DY681">
            <v>0</v>
          </cell>
          <cell r="DZ681">
            <v>0</v>
          </cell>
          <cell r="EA681">
            <v>0</v>
          </cell>
          <cell r="EB681">
            <v>0</v>
          </cell>
          <cell r="EC681">
            <v>0</v>
          </cell>
          <cell r="ED681">
            <v>0</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cell r="DV682">
            <v>0</v>
          </cell>
          <cell r="DW682">
            <v>0</v>
          </cell>
          <cell r="DX682">
            <v>0</v>
          </cell>
          <cell r="DY682">
            <v>0</v>
          </cell>
          <cell r="DZ682">
            <v>0</v>
          </cell>
          <cell r="EA682">
            <v>0</v>
          </cell>
          <cell r="EB682">
            <v>0</v>
          </cell>
          <cell r="EC682">
            <v>0</v>
          </cell>
          <cell r="ED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0</v>
          </cell>
          <cell r="DL683">
            <v>0</v>
          </cell>
          <cell r="DM683">
            <v>0</v>
          </cell>
          <cell r="DN683">
            <v>0</v>
          </cell>
          <cell r="DO683">
            <v>0</v>
          </cell>
          <cell r="DP683">
            <v>0</v>
          </cell>
          <cell r="DQ683">
            <v>0</v>
          </cell>
          <cell r="DR683">
            <v>0</v>
          </cell>
          <cell r="DS683">
            <v>0</v>
          </cell>
          <cell r="DT683">
            <v>0</v>
          </cell>
          <cell r="DU683">
            <v>0</v>
          </cell>
          <cell r="DV683">
            <v>0</v>
          </cell>
          <cell r="DW683">
            <v>0</v>
          </cell>
          <cell r="DX683">
            <v>0</v>
          </cell>
          <cell r="DY683">
            <v>0</v>
          </cell>
          <cell r="DZ683">
            <v>0</v>
          </cell>
          <cell r="EA683">
            <v>0</v>
          </cell>
          <cell r="EB683">
            <v>0</v>
          </cell>
          <cell r="EC683">
            <v>0</v>
          </cell>
          <cell r="ED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cell r="DA684">
            <v>0</v>
          </cell>
          <cell r="DB684">
            <v>0</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cell r="DV684">
            <v>0</v>
          </cell>
          <cell r="DW684">
            <v>0</v>
          </cell>
          <cell r="DX684">
            <v>0</v>
          </cell>
          <cell r="DY684">
            <v>0</v>
          </cell>
          <cell r="DZ684">
            <v>0</v>
          </cell>
          <cell r="EA684">
            <v>0</v>
          </cell>
          <cell r="EB684">
            <v>0</v>
          </cell>
          <cell r="EC684">
            <v>0</v>
          </cell>
          <cell r="ED684">
            <v>0</v>
          </cell>
        </row>
        <row r="685">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cell r="DX685">
            <v>0</v>
          </cell>
          <cell r="DY685">
            <v>0</v>
          </cell>
          <cell r="DZ685">
            <v>0</v>
          </cell>
          <cell r="EA685">
            <v>0</v>
          </cell>
          <cell r="EB685">
            <v>0</v>
          </cell>
          <cell r="EC685">
            <v>0</v>
          </cell>
          <cell r="ED685">
            <v>0</v>
          </cell>
        </row>
        <row r="696">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v>
          </cell>
          <cell r="DC696">
            <v>0</v>
          </cell>
          <cell r="DD696">
            <v>0</v>
          </cell>
          <cell r="DE696">
            <v>0</v>
          </cell>
          <cell r="DF696">
            <v>0</v>
          </cell>
          <cell r="DG696">
            <v>0</v>
          </cell>
          <cell r="DH696">
            <v>0</v>
          </cell>
          <cell r="DI696">
            <v>0</v>
          </cell>
          <cell r="DJ696">
            <v>0</v>
          </cell>
          <cell r="DK696">
            <v>0</v>
          </cell>
          <cell r="DL696">
            <v>0</v>
          </cell>
          <cell r="DM696">
            <v>0</v>
          </cell>
          <cell r="DN696">
            <v>0</v>
          </cell>
          <cell r="DO696">
            <v>0</v>
          </cell>
          <cell r="DP696">
            <v>0</v>
          </cell>
          <cell r="DQ696">
            <v>0</v>
          </cell>
          <cell r="DR696">
            <v>0</v>
          </cell>
          <cell r="DS696">
            <v>0</v>
          </cell>
          <cell r="DT696">
            <v>0</v>
          </cell>
          <cell r="DU696">
            <v>0</v>
          </cell>
          <cell r="DV696">
            <v>0</v>
          </cell>
          <cell r="DW696">
            <v>0</v>
          </cell>
          <cell r="DX696">
            <v>0</v>
          </cell>
          <cell r="DY696">
            <v>0</v>
          </cell>
          <cell r="DZ696">
            <v>0</v>
          </cell>
          <cell r="EA696">
            <v>0</v>
          </cell>
          <cell r="EB696">
            <v>0</v>
          </cell>
          <cell r="EC696">
            <v>0</v>
          </cell>
          <cell r="ED696">
            <v>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CX697">
            <v>0</v>
          </cell>
          <cell r="CY697">
            <v>0</v>
          </cell>
          <cell r="CZ697">
            <v>0</v>
          </cell>
          <cell r="DA697">
            <v>0</v>
          </cell>
          <cell r="DB697">
            <v>0</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cell r="DV697">
            <v>0</v>
          </cell>
          <cell r="DW697">
            <v>0</v>
          </cell>
          <cell r="DX697">
            <v>0</v>
          </cell>
          <cell r="DY697">
            <v>0</v>
          </cell>
          <cell r="DZ697">
            <v>0</v>
          </cell>
          <cell r="EA697">
            <v>0</v>
          </cell>
          <cell r="EB697">
            <v>0</v>
          </cell>
          <cell r="EC697">
            <v>0</v>
          </cell>
          <cell r="ED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CX698">
            <v>0</v>
          </cell>
          <cell r="CY698">
            <v>0</v>
          </cell>
          <cell r="CZ698">
            <v>0</v>
          </cell>
          <cell r="DA698">
            <v>0</v>
          </cell>
          <cell r="DB698">
            <v>0</v>
          </cell>
          <cell r="DC698">
            <v>0</v>
          </cell>
          <cell r="DD698">
            <v>0</v>
          </cell>
          <cell r="DE698">
            <v>0</v>
          </cell>
          <cell r="DF698">
            <v>0</v>
          </cell>
          <cell r="DG698">
            <v>0</v>
          </cell>
          <cell r="DH698">
            <v>0</v>
          </cell>
          <cell r="DI698">
            <v>0</v>
          </cell>
          <cell r="DJ698">
            <v>0</v>
          </cell>
          <cell r="DK698">
            <v>0</v>
          </cell>
          <cell r="DL698">
            <v>0</v>
          </cell>
          <cell r="DM698">
            <v>0</v>
          </cell>
          <cell r="DN698">
            <v>0</v>
          </cell>
          <cell r="DO698">
            <v>0</v>
          </cell>
          <cell r="DP698">
            <v>0</v>
          </cell>
          <cell r="DQ698">
            <v>0</v>
          </cell>
          <cell r="DR698">
            <v>0</v>
          </cell>
          <cell r="DS698">
            <v>0</v>
          </cell>
          <cell r="DT698">
            <v>0</v>
          </cell>
          <cell r="DU698">
            <v>0</v>
          </cell>
          <cell r="DV698">
            <v>0</v>
          </cell>
          <cell r="DW698">
            <v>0</v>
          </cell>
          <cell r="DX698">
            <v>0</v>
          </cell>
          <cell r="DY698">
            <v>0</v>
          </cell>
          <cell r="DZ698">
            <v>0</v>
          </cell>
          <cell r="EA698">
            <v>0</v>
          </cell>
          <cell r="EB698">
            <v>0</v>
          </cell>
          <cell r="EC698">
            <v>0</v>
          </cell>
          <cell r="ED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v>0</v>
          </cell>
          <cell r="DB699">
            <v>0</v>
          </cell>
          <cell r="DC699">
            <v>0</v>
          </cell>
          <cell r="DD699">
            <v>0</v>
          </cell>
          <cell r="DE699">
            <v>0</v>
          </cell>
          <cell r="DF699">
            <v>0</v>
          </cell>
          <cell r="DG699">
            <v>0</v>
          </cell>
          <cell r="DH699">
            <v>0</v>
          </cell>
          <cell r="DI699">
            <v>0</v>
          </cell>
          <cell r="DJ699">
            <v>0</v>
          </cell>
          <cell r="DK699">
            <v>0</v>
          </cell>
          <cell r="DL699">
            <v>0</v>
          </cell>
          <cell r="DM699">
            <v>0</v>
          </cell>
          <cell r="DN699">
            <v>0</v>
          </cell>
          <cell r="DO699">
            <v>0</v>
          </cell>
          <cell r="DP699">
            <v>0</v>
          </cell>
          <cell r="DQ699">
            <v>0</v>
          </cell>
          <cell r="DR699">
            <v>0</v>
          </cell>
          <cell r="DS699">
            <v>0</v>
          </cell>
          <cell r="DT699">
            <v>0</v>
          </cell>
          <cell r="DU699">
            <v>0</v>
          </cell>
          <cell r="DV699">
            <v>0</v>
          </cell>
          <cell r="DW699">
            <v>0</v>
          </cell>
          <cell r="DX699">
            <v>0</v>
          </cell>
          <cell r="DY699">
            <v>0</v>
          </cell>
          <cell r="DZ699">
            <v>0</v>
          </cell>
          <cell r="EA699">
            <v>0</v>
          </cell>
          <cell r="EB699">
            <v>0</v>
          </cell>
          <cell r="EC699">
            <v>0</v>
          </cell>
          <cell r="ED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0</v>
          </cell>
          <cell r="CG700">
            <v>0</v>
          </cell>
          <cell r="CH700">
            <v>0</v>
          </cell>
          <cell r="CI700">
            <v>0</v>
          </cell>
          <cell r="CJ700">
            <v>0</v>
          </cell>
          <cell r="CK700">
            <v>0</v>
          </cell>
          <cell r="CL700">
            <v>0</v>
          </cell>
          <cell r="CM700">
            <v>0</v>
          </cell>
          <cell r="CN700">
            <v>0</v>
          </cell>
          <cell r="CO700">
            <v>0</v>
          </cell>
          <cell r="CP700">
            <v>0</v>
          </cell>
          <cell r="CQ700">
            <v>0</v>
          </cell>
          <cell r="CR700">
            <v>0</v>
          </cell>
          <cell r="CS700">
            <v>0</v>
          </cell>
          <cell r="CT700">
            <v>0</v>
          </cell>
          <cell r="CU700">
            <v>0</v>
          </cell>
          <cell r="CV700">
            <v>0</v>
          </cell>
          <cell r="CW700">
            <v>0</v>
          </cell>
          <cell r="CX700">
            <v>0</v>
          </cell>
          <cell r="CY700">
            <v>0</v>
          </cell>
          <cell r="CZ700">
            <v>0</v>
          </cell>
          <cell r="DA700">
            <v>0</v>
          </cell>
          <cell r="DB700">
            <v>0</v>
          </cell>
          <cell r="DC700">
            <v>0</v>
          </cell>
          <cell r="DD700">
            <v>0</v>
          </cell>
          <cell r="DE700">
            <v>0</v>
          </cell>
          <cell r="DF700">
            <v>0</v>
          </cell>
          <cell r="DG700">
            <v>0</v>
          </cell>
          <cell r="DH700">
            <v>0</v>
          </cell>
          <cell r="DI700">
            <v>0</v>
          </cell>
          <cell r="DJ700">
            <v>0</v>
          </cell>
          <cell r="DK700">
            <v>0</v>
          </cell>
          <cell r="DL700">
            <v>0</v>
          </cell>
          <cell r="DM700">
            <v>0</v>
          </cell>
          <cell r="DN700">
            <v>0</v>
          </cell>
          <cell r="DO700">
            <v>0</v>
          </cell>
          <cell r="DP700">
            <v>0</v>
          </cell>
          <cell r="DQ700">
            <v>0</v>
          </cell>
          <cell r="DR700">
            <v>0</v>
          </cell>
          <cell r="DS700">
            <v>0</v>
          </cell>
          <cell r="DT700">
            <v>0</v>
          </cell>
          <cell r="DU700">
            <v>0</v>
          </cell>
          <cell r="DV700">
            <v>0</v>
          </cell>
          <cell r="DW700">
            <v>0</v>
          </cell>
          <cell r="DX700">
            <v>0</v>
          </cell>
          <cell r="DY700">
            <v>0</v>
          </cell>
          <cell r="DZ700">
            <v>0</v>
          </cell>
          <cell r="EA700">
            <v>0</v>
          </cell>
          <cell r="EB700">
            <v>0</v>
          </cell>
          <cell r="EC700">
            <v>0</v>
          </cell>
          <cell r="ED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cell r="CK701">
            <v>0</v>
          </cell>
          <cell r="CL701">
            <v>0</v>
          </cell>
          <cell r="CM701">
            <v>0</v>
          </cell>
          <cell r="CN701">
            <v>0</v>
          </cell>
          <cell r="CO701">
            <v>0</v>
          </cell>
          <cell r="CP701">
            <v>0</v>
          </cell>
          <cell r="CQ701">
            <v>0</v>
          </cell>
          <cell r="CR701">
            <v>0</v>
          </cell>
          <cell r="CS701">
            <v>0</v>
          </cell>
          <cell r="CT701">
            <v>0</v>
          </cell>
          <cell r="CU701">
            <v>0</v>
          </cell>
          <cell r="CV701">
            <v>0</v>
          </cell>
          <cell r="CW701">
            <v>0</v>
          </cell>
          <cell r="CX701">
            <v>0</v>
          </cell>
          <cell r="CY701">
            <v>0</v>
          </cell>
          <cell r="CZ701">
            <v>0</v>
          </cell>
          <cell r="DA701">
            <v>0</v>
          </cell>
          <cell r="DB701">
            <v>0</v>
          </cell>
          <cell r="DC701">
            <v>0</v>
          </cell>
          <cell r="DD701">
            <v>0</v>
          </cell>
          <cell r="DE701">
            <v>0</v>
          </cell>
          <cell r="DF701">
            <v>0</v>
          </cell>
          <cell r="DG701">
            <v>0</v>
          </cell>
          <cell r="DH701">
            <v>0</v>
          </cell>
          <cell r="DI701">
            <v>0</v>
          </cell>
          <cell r="DJ701">
            <v>0</v>
          </cell>
          <cell r="DK701">
            <v>0</v>
          </cell>
          <cell r="DL701">
            <v>0</v>
          </cell>
          <cell r="DM701">
            <v>0</v>
          </cell>
          <cell r="DN701">
            <v>0</v>
          </cell>
          <cell r="DO701">
            <v>0</v>
          </cell>
          <cell r="DP701">
            <v>0</v>
          </cell>
          <cell r="DQ701">
            <v>0</v>
          </cell>
          <cell r="DR701">
            <v>0</v>
          </cell>
          <cell r="DS701">
            <v>0</v>
          </cell>
          <cell r="DT701">
            <v>0</v>
          </cell>
          <cell r="DU701">
            <v>0</v>
          </cell>
          <cell r="DV701">
            <v>0</v>
          </cell>
          <cell r="DW701">
            <v>0</v>
          </cell>
          <cell r="DX701">
            <v>0</v>
          </cell>
          <cell r="DY701">
            <v>0</v>
          </cell>
          <cell r="DZ701">
            <v>0</v>
          </cell>
          <cell r="EA701">
            <v>0</v>
          </cell>
          <cell r="EB701">
            <v>0</v>
          </cell>
          <cell r="EC701">
            <v>0</v>
          </cell>
          <cell r="ED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cell r="DA702">
            <v>0</v>
          </cell>
          <cell r="DB702">
            <v>0</v>
          </cell>
          <cell r="DC702">
            <v>0</v>
          </cell>
          <cell r="DD702">
            <v>0</v>
          </cell>
          <cell r="DE702">
            <v>0</v>
          </cell>
          <cell r="DF702">
            <v>0</v>
          </cell>
          <cell r="DG702">
            <v>0</v>
          </cell>
          <cell r="DH702">
            <v>0</v>
          </cell>
          <cell r="DI702">
            <v>0</v>
          </cell>
          <cell r="DJ702">
            <v>0</v>
          </cell>
          <cell r="DK702">
            <v>0</v>
          </cell>
          <cell r="DL702">
            <v>0</v>
          </cell>
          <cell r="DM702">
            <v>0</v>
          </cell>
          <cell r="DN702">
            <v>0</v>
          </cell>
          <cell r="DO702">
            <v>0</v>
          </cell>
          <cell r="DP702">
            <v>0</v>
          </cell>
          <cell r="DQ702">
            <v>0</v>
          </cell>
          <cell r="DR702">
            <v>0</v>
          </cell>
          <cell r="DS702">
            <v>0</v>
          </cell>
          <cell r="DT702">
            <v>0</v>
          </cell>
          <cell r="DU702">
            <v>0</v>
          </cell>
          <cell r="DV702">
            <v>0</v>
          </cell>
          <cell r="DW702">
            <v>0</v>
          </cell>
          <cell r="DX702">
            <v>0</v>
          </cell>
          <cell r="DY702">
            <v>0</v>
          </cell>
          <cell r="DZ702">
            <v>0</v>
          </cell>
          <cell r="EA702">
            <v>0</v>
          </cell>
          <cell r="EB702">
            <v>0</v>
          </cell>
          <cell r="EC702">
            <v>0</v>
          </cell>
          <cell r="ED702">
            <v>0</v>
          </cell>
        </row>
        <row r="703">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cell r="DA703">
            <v>0</v>
          </cell>
          <cell r="DB703">
            <v>0</v>
          </cell>
          <cell r="DC703">
            <v>0</v>
          </cell>
          <cell r="DD703">
            <v>0</v>
          </cell>
          <cell r="DE703">
            <v>0</v>
          </cell>
          <cell r="DF703">
            <v>0</v>
          </cell>
          <cell r="DG703">
            <v>0</v>
          </cell>
          <cell r="DH703">
            <v>0</v>
          </cell>
          <cell r="DI703">
            <v>0</v>
          </cell>
          <cell r="DJ703">
            <v>0</v>
          </cell>
          <cell r="DK703">
            <v>0</v>
          </cell>
          <cell r="DL703">
            <v>0</v>
          </cell>
          <cell r="DM703">
            <v>0</v>
          </cell>
          <cell r="DN703">
            <v>0</v>
          </cell>
          <cell r="DO703">
            <v>0</v>
          </cell>
          <cell r="DP703">
            <v>0</v>
          </cell>
          <cell r="DQ703">
            <v>0</v>
          </cell>
          <cell r="DR703">
            <v>0</v>
          </cell>
          <cell r="DS703">
            <v>0</v>
          </cell>
          <cell r="DT703">
            <v>0</v>
          </cell>
          <cell r="DU703">
            <v>0</v>
          </cell>
          <cell r="DV703">
            <v>0</v>
          </cell>
          <cell r="DW703">
            <v>0</v>
          </cell>
          <cell r="DX703">
            <v>0</v>
          </cell>
          <cell r="DY703">
            <v>0</v>
          </cell>
          <cell r="DZ703">
            <v>0</v>
          </cell>
          <cell r="EA703">
            <v>0</v>
          </cell>
          <cell r="EB703">
            <v>0</v>
          </cell>
          <cell r="EC703">
            <v>0</v>
          </cell>
          <cell r="ED703">
            <v>0</v>
          </cell>
        </row>
        <row r="705">
          <cell r="A705" t="str">
            <v>Capacity Factor</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v>0</v>
          </cell>
          <cell r="DB706">
            <v>0</v>
          </cell>
          <cell r="DC706">
            <v>0</v>
          </cell>
          <cell r="DD706">
            <v>0</v>
          </cell>
          <cell r="DE706">
            <v>0</v>
          </cell>
          <cell r="DF706">
            <v>0</v>
          </cell>
          <cell r="DG706">
            <v>0</v>
          </cell>
          <cell r="DH706">
            <v>0</v>
          </cell>
          <cell r="DI706">
            <v>0</v>
          </cell>
          <cell r="DJ706">
            <v>0</v>
          </cell>
          <cell r="DK706">
            <v>0</v>
          </cell>
          <cell r="DL706">
            <v>0</v>
          </cell>
          <cell r="DM706">
            <v>0</v>
          </cell>
          <cell r="DN706">
            <v>0</v>
          </cell>
          <cell r="DO706">
            <v>0</v>
          </cell>
          <cell r="DP706">
            <v>0</v>
          </cell>
          <cell r="DQ706">
            <v>0</v>
          </cell>
          <cell r="DR706">
            <v>0</v>
          </cell>
          <cell r="DS706">
            <v>0</v>
          </cell>
          <cell r="DT706">
            <v>0</v>
          </cell>
          <cell r="DU706">
            <v>0</v>
          </cell>
          <cell r="DV706">
            <v>0</v>
          </cell>
          <cell r="DW706">
            <v>0</v>
          </cell>
          <cell r="DX706">
            <v>0</v>
          </cell>
          <cell r="DY706">
            <v>0</v>
          </cell>
          <cell r="DZ706">
            <v>0</v>
          </cell>
          <cell r="EA706">
            <v>0</v>
          </cell>
          <cell r="EB706">
            <v>0</v>
          </cell>
          <cell r="EC706">
            <v>0</v>
          </cell>
          <cell r="ED706">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-1E-3</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cell r="CZ708">
            <v>0</v>
          </cell>
          <cell r="DA708">
            <v>0</v>
          </cell>
          <cell r="DB708">
            <v>0</v>
          </cell>
          <cell r="DC708">
            <v>0</v>
          </cell>
          <cell r="DD708">
            <v>0</v>
          </cell>
          <cell r="DE708">
            <v>0</v>
          </cell>
          <cell r="DF708">
            <v>0</v>
          </cell>
          <cell r="DG708">
            <v>0</v>
          </cell>
          <cell r="DH708">
            <v>0</v>
          </cell>
          <cell r="DI708">
            <v>0</v>
          </cell>
          <cell r="DJ708">
            <v>0</v>
          </cell>
          <cell r="DK708">
            <v>0</v>
          </cell>
          <cell r="DL708">
            <v>0</v>
          </cell>
          <cell r="DM708">
            <v>0</v>
          </cell>
          <cell r="DN708">
            <v>0</v>
          </cell>
          <cell r="DO708">
            <v>0</v>
          </cell>
          <cell r="DP708">
            <v>0</v>
          </cell>
          <cell r="DQ708">
            <v>0</v>
          </cell>
          <cell r="DR708">
            <v>0</v>
          </cell>
          <cell r="DS708">
            <v>0</v>
          </cell>
          <cell r="DT708">
            <v>0</v>
          </cell>
          <cell r="DU708">
            <v>0</v>
          </cell>
          <cell r="DV708">
            <v>0</v>
          </cell>
          <cell r="DW708">
            <v>0</v>
          </cell>
          <cell r="DX708">
            <v>0</v>
          </cell>
          <cell r="DY708">
            <v>0</v>
          </cell>
          <cell r="DZ708">
            <v>0</v>
          </cell>
          <cell r="EA708">
            <v>0</v>
          </cell>
          <cell r="EB708">
            <v>0</v>
          </cell>
          <cell r="EC708">
            <v>0</v>
          </cell>
          <cell r="ED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3.0000000000000001E-3</v>
          </cell>
          <cell r="AW709">
            <v>0</v>
          </cell>
          <cell r="AX709">
            <v>0</v>
          </cell>
          <cell r="AY709">
            <v>0</v>
          </cell>
          <cell r="AZ709">
            <v>0</v>
          </cell>
          <cell r="BA709">
            <v>0</v>
          </cell>
          <cell r="BB709">
            <v>0</v>
          </cell>
          <cell r="BC709">
            <v>0</v>
          </cell>
          <cell r="BD709">
            <v>0</v>
          </cell>
          <cell r="BE709">
            <v>0</v>
          </cell>
          <cell r="BF709">
            <v>0</v>
          </cell>
          <cell r="BG709">
            <v>0</v>
          </cell>
          <cell r="BH709">
            <v>0</v>
          </cell>
          <cell r="BI709">
            <v>2E-3</v>
          </cell>
          <cell r="BJ709">
            <v>0</v>
          </cell>
          <cell r="BK709">
            <v>0</v>
          </cell>
          <cell r="BL709">
            <v>0</v>
          </cell>
          <cell r="BM709">
            <v>0</v>
          </cell>
          <cell r="BN709">
            <v>0</v>
          </cell>
          <cell r="BO709">
            <v>0</v>
          </cell>
          <cell r="BP709">
            <v>0</v>
          </cell>
          <cell r="BQ709">
            <v>0</v>
          </cell>
          <cell r="BR709">
            <v>0</v>
          </cell>
          <cell r="BS709">
            <v>0</v>
          </cell>
          <cell r="BT709">
            <v>0</v>
          </cell>
          <cell r="BU709">
            <v>0</v>
          </cell>
          <cell r="BV709">
            <v>2E-3</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cell r="DA709">
            <v>0</v>
          </cell>
          <cell r="DB709">
            <v>0</v>
          </cell>
          <cell r="DC709">
            <v>0</v>
          </cell>
          <cell r="DD709">
            <v>0</v>
          </cell>
          <cell r="DE709">
            <v>0</v>
          </cell>
          <cell r="DF709">
            <v>0</v>
          </cell>
          <cell r="DG709">
            <v>0</v>
          </cell>
          <cell r="DH709">
            <v>0</v>
          </cell>
          <cell r="DI709">
            <v>0</v>
          </cell>
          <cell r="DJ709">
            <v>0</v>
          </cell>
          <cell r="DK709">
            <v>0</v>
          </cell>
          <cell r="DL709">
            <v>0</v>
          </cell>
          <cell r="DM709">
            <v>0</v>
          </cell>
          <cell r="DN709">
            <v>0</v>
          </cell>
          <cell r="DO709">
            <v>0</v>
          </cell>
          <cell r="DP709">
            <v>0</v>
          </cell>
          <cell r="DQ709">
            <v>0</v>
          </cell>
          <cell r="DR709">
            <v>0</v>
          </cell>
          <cell r="DS709">
            <v>0</v>
          </cell>
          <cell r="DT709">
            <v>0</v>
          </cell>
          <cell r="DU709">
            <v>0</v>
          </cell>
          <cell r="DV709">
            <v>0</v>
          </cell>
          <cell r="DW709">
            <v>0</v>
          </cell>
          <cell r="DX709">
            <v>0</v>
          </cell>
          <cell r="DY709">
            <v>0</v>
          </cell>
          <cell r="DZ709">
            <v>0</v>
          </cell>
          <cell r="EA709">
            <v>0</v>
          </cell>
          <cell r="EB709">
            <v>0</v>
          </cell>
          <cell r="EC709">
            <v>0</v>
          </cell>
          <cell r="ED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1E-3</v>
          </cell>
          <cell r="AW710">
            <v>0</v>
          </cell>
          <cell r="AX710">
            <v>1E-3</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1E-3</v>
          </cell>
          <cell r="BR710">
            <v>0</v>
          </cell>
          <cell r="BS710">
            <v>1E-3</v>
          </cell>
          <cell r="BT710">
            <v>0</v>
          </cell>
          <cell r="BU710">
            <v>0</v>
          </cell>
          <cell r="BV710">
            <v>1E-3</v>
          </cell>
          <cell r="BW710">
            <v>0</v>
          </cell>
          <cell r="BX710">
            <v>0</v>
          </cell>
          <cell r="BY710">
            <v>0</v>
          </cell>
          <cell r="BZ710">
            <v>0</v>
          </cell>
          <cell r="CA710">
            <v>0</v>
          </cell>
          <cell r="CB710">
            <v>0</v>
          </cell>
          <cell r="CC710">
            <v>0</v>
          </cell>
          <cell r="CD710">
            <v>1E-3</v>
          </cell>
          <cell r="CE710">
            <v>0</v>
          </cell>
          <cell r="CF710">
            <v>0</v>
          </cell>
          <cell r="CG710">
            <v>1E-3</v>
          </cell>
          <cell r="CH710">
            <v>0</v>
          </cell>
          <cell r="CI710">
            <v>0</v>
          </cell>
          <cell r="CJ710">
            <v>0</v>
          </cell>
          <cell r="CK710">
            <v>0</v>
          </cell>
          <cell r="CL710">
            <v>0</v>
          </cell>
          <cell r="CM710">
            <v>0</v>
          </cell>
          <cell r="CN710">
            <v>0</v>
          </cell>
          <cell r="CO710">
            <v>0</v>
          </cell>
          <cell r="CP710">
            <v>0</v>
          </cell>
          <cell r="CQ710">
            <v>0</v>
          </cell>
          <cell r="CR710">
            <v>0</v>
          </cell>
          <cell r="CS710">
            <v>0</v>
          </cell>
          <cell r="CT710">
            <v>0</v>
          </cell>
          <cell r="CU710">
            <v>0</v>
          </cell>
          <cell r="CV710">
            <v>0</v>
          </cell>
          <cell r="CW710">
            <v>0</v>
          </cell>
          <cell r="CX710">
            <v>0</v>
          </cell>
          <cell r="CY710">
            <v>0</v>
          </cell>
          <cell r="CZ710">
            <v>0</v>
          </cell>
          <cell r="DA710">
            <v>0</v>
          </cell>
          <cell r="DB710">
            <v>0</v>
          </cell>
          <cell r="DC710">
            <v>0</v>
          </cell>
          <cell r="DD710">
            <v>0</v>
          </cell>
          <cell r="DE710">
            <v>0</v>
          </cell>
          <cell r="DF710">
            <v>1E-3</v>
          </cell>
          <cell r="DG710">
            <v>1E-3</v>
          </cell>
          <cell r="DH710">
            <v>0</v>
          </cell>
          <cell r="DI710">
            <v>0</v>
          </cell>
          <cell r="DJ710">
            <v>0</v>
          </cell>
          <cell r="DK710">
            <v>0</v>
          </cell>
          <cell r="DL710">
            <v>0</v>
          </cell>
          <cell r="DM710">
            <v>0</v>
          </cell>
          <cell r="DN710">
            <v>0</v>
          </cell>
          <cell r="DO710">
            <v>0</v>
          </cell>
          <cell r="DP710">
            <v>0</v>
          </cell>
          <cell r="DQ710">
            <v>1E-3</v>
          </cell>
          <cell r="DR710">
            <v>1E-3</v>
          </cell>
          <cell r="DS710">
            <v>0</v>
          </cell>
          <cell r="DT710">
            <v>0</v>
          </cell>
          <cell r="DU710">
            <v>0</v>
          </cell>
          <cell r="DV710">
            <v>4.0000000000000001E-3</v>
          </cell>
          <cell r="DW710">
            <v>1E-3</v>
          </cell>
          <cell r="DX710">
            <v>1E-3</v>
          </cell>
          <cell r="DY710">
            <v>0</v>
          </cell>
          <cell r="DZ710">
            <v>0</v>
          </cell>
          <cell r="EA710">
            <v>2E-3</v>
          </cell>
          <cell r="EB710">
            <v>0</v>
          </cell>
          <cell r="EC710">
            <v>1E-3</v>
          </cell>
          <cell r="ED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3.0000000000000001E-3</v>
          </cell>
          <cell r="AS711">
            <v>6.0000000000000001E-3</v>
          </cell>
          <cell r="AT711">
            <v>5.0000000000000001E-3</v>
          </cell>
          <cell r="AU711">
            <v>4.0000000000000001E-3</v>
          </cell>
          <cell r="AV711">
            <v>3.0000000000000001E-3</v>
          </cell>
          <cell r="AW711">
            <v>2E-3</v>
          </cell>
          <cell r="AX711">
            <v>1E-3</v>
          </cell>
          <cell r="AY711">
            <v>1E-3</v>
          </cell>
          <cell r="AZ711">
            <v>1E-3</v>
          </cell>
          <cell r="BA711">
            <v>2E-3</v>
          </cell>
          <cell r="BB711">
            <v>3.0000000000000001E-3</v>
          </cell>
          <cell r="BC711">
            <v>6.0000000000000001E-3</v>
          </cell>
          <cell r="BD711">
            <v>4.0000000000000001E-3</v>
          </cell>
          <cell r="BE711">
            <v>3.0000000000000001E-3</v>
          </cell>
          <cell r="BF711">
            <v>7.0000000000000001E-3</v>
          </cell>
          <cell r="BG711">
            <v>6.0000000000000001E-3</v>
          </cell>
          <cell r="BH711">
            <v>4.0000000000000001E-3</v>
          </cell>
          <cell r="BI711">
            <v>3.0000000000000001E-3</v>
          </cell>
          <cell r="BJ711">
            <v>2E-3</v>
          </cell>
          <cell r="BK711">
            <v>2E-3</v>
          </cell>
          <cell r="BL711">
            <v>1E-3</v>
          </cell>
          <cell r="BM711">
            <v>1E-3</v>
          </cell>
          <cell r="BN711">
            <v>2E-3</v>
          </cell>
          <cell r="BO711">
            <v>3.0000000000000001E-3</v>
          </cell>
          <cell r="BP711">
            <v>6.0000000000000001E-3</v>
          </cell>
          <cell r="BQ711">
            <v>5.0000000000000001E-3</v>
          </cell>
          <cell r="BR711">
            <v>4.0000000000000001E-3</v>
          </cell>
          <cell r="BS711">
            <v>7.0000000000000001E-3</v>
          </cell>
          <cell r="BT711">
            <v>6.0000000000000001E-3</v>
          </cell>
          <cell r="BU711">
            <v>4.0000000000000001E-3</v>
          </cell>
          <cell r="BV711">
            <v>3.0000000000000001E-3</v>
          </cell>
          <cell r="BW711">
            <v>3.0000000000000001E-3</v>
          </cell>
          <cell r="BX711">
            <v>1E-3</v>
          </cell>
          <cell r="BY711">
            <v>1E-3</v>
          </cell>
          <cell r="BZ711">
            <v>1E-3</v>
          </cell>
          <cell r="CA711">
            <v>2E-3</v>
          </cell>
          <cell r="CB711">
            <v>3.0000000000000001E-3</v>
          </cell>
          <cell r="CC711">
            <v>6.0000000000000001E-3</v>
          </cell>
          <cell r="CD711">
            <v>5.0000000000000001E-3</v>
          </cell>
          <cell r="CE711">
            <v>4.0000000000000001E-3</v>
          </cell>
          <cell r="CF711">
            <v>7.0000000000000001E-3</v>
          </cell>
          <cell r="CG711">
            <v>6.0000000000000001E-3</v>
          </cell>
          <cell r="CH711">
            <v>4.0000000000000001E-3</v>
          </cell>
          <cell r="CI711">
            <v>4.0000000000000001E-3</v>
          </cell>
          <cell r="CJ711">
            <v>2E-3</v>
          </cell>
          <cell r="CK711">
            <v>1E-3</v>
          </cell>
          <cell r="CL711">
            <v>2E-3</v>
          </cell>
          <cell r="CM711">
            <v>1E-3</v>
          </cell>
          <cell r="CN711">
            <v>3.0000000000000001E-3</v>
          </cell>
          <cell r="CO711">
            <v>3.0000000000000001E-3</v>
          </cell>
          <cell r="CP711">
            <v>8.0000000000000002E-3</v>
          </cell>
          <cell r="CQ711">
            <v>5.0000000000000001E-3</v>
          </cell>
          <cell r="CR711">
            <v>4.0000000000000001E-3</v>
          </cell>
          <cell r="CS711">
            <v>6.0000000000000001E-3</v>
          </cell>
          <cell r="CT711">
            <v>6.0000000000000001E-3</v>
          </cell>
          <cell r="CU711">
            <v>5.0000000000000001E-3</v>
          </cell>
          <cell r="CV711">
            <v>4.0000000000000001E-3</v>
          </cell>
          <cell r="CW711">
            <v>2E-3</v>
          </cell>
          <cell r="CX711">
            <v>1E-3</v>
          </cell>
          <cell r="CY711">
            <v>2E-3</v>
          </cell>
          <cell r="CZ711">
            <v>1E-3</v>
          </cell>
          <cell r="DA711">
            <v>3.0000000000000001E-3</v>
          </cell>
          <cell r="DB711">
            <v>3.0000000000000001E-3</v>
          </cell>
          <cell r="DC711">
            <v>8.0000000000000002E-3</v>
          </cell>
          <cell r="DD711">
            <v>5.0000000000000001E-3</v>
          </cell>
          <cell r="DE711">
            <v>4.0000000000000001E-3</v>
          </cell>
          <cell r="DF711">
            <v>6.0000000000000001E-3</v>
          </cell>
          <cell r="DG711">
            <v>6.0000000000000001E-3</v>
          </cell>
          <cell r="DH711">
            <v>5.0000000000000001E-3</v>
          </cell>
          <cell r="DI711">
            <v>4.0000000000000001E-3</v>
          </cell>
          <cell r="DJ711">
            <v>2E-3</v>
          </cell>
          <cell r="DK711">
            <v>1E-3</v>
          </cell>
          <cell r="DL711">
            <v>2E-3</v>
          </cell>
          <cell r="DM711">
            <v>1E-3</v>
          </cell>
          <cell r="DN711">
            <v>3.0000000000000001E-3</v>
          </cell>
          <cell r="DO711">
            <v>3.0000000000000001E-3</v>
          </cell>
          <cell r="DP711">
            <v>8.0000000000000002E-3</v>
          </cell>
          <cell r="DQ711">
            <v>5.0000000000000001E-3</v>
          </cell>
          <cell r="DR711">
            <v>4.0000000000000001E-3</v>
          </cell>
          <cell r="DS711">
            <v>6.0000000000000001E-3</v>
          </cell>
          <cell r="DT711">
            <v>6.0000000000000001E-3</v>
          </cell>
          <cell r="DU711">
            <v>5.0000000000000001E-3</v>
          </cell>
          <cell r="DV711">
            <v>4.0000000000000001E-3</v>
          </cell>
          <cell r="DW711">
            <v>2E-3</v>
          </cell>
          <cell r="DX711">
            <v>1E-3</v>
          </cell>
          <cell r="DY711">
            <v>2E-3</v>
          </cell>
          <cell r="DZ711">
            <v>1E-3</v>
          </cell>
          <cell r="EA711">
            <v>3.0000000000000001E-3</v>
          </cell>
          <cell r="EB711">
            <v>3.0000000000000001E-3</v>
          </cell>
          <cell r="EC711">
            <v>8.0000000000000002E-3</v>
          </cell>
          <cell r="ED711">
            <v>5.0000000000000001E-3</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-1E-3</v>
          </cell>
          <cell r="U712">
            <v>-1E-3</v>
          </cell>
          <cell r="V712">
            <v>0</v>
          </cell>
          <cell r="W712">
            <v>0</v>
          </cell>
          <cell r="X712">
            <v>0</v>
          </cell>
          <cell r="Y712">
            <v>0</v>
          </cell>
          <cell r="Z712">
            <v>0</v>
          </cell>
          <cell r="AA712">
            <v>0</v>
          </cell>
          <cell r="AB712">
            <v>0</v>
          </cell>
          <cell r="AC712">
            <v>0</v>
          </cell>
          <cell r="AD712">
            <v>0</v>
          </cell>
          <cell r="AE712">
            <v>0</v>
          </cell>
          <cell r="AF712">
            <v>-1E-3</v>
          </cell>
          <cell r="AG712">
            <v>0</v>
          </cell>
          <cell r="AH712">
            <v>0</v>
          </cell>
          <cell r="AI712">
            <v>0</v>
          </cell>
          <cell r="AJ712">
            <v>0</v>
          </cell>
          <cell r="AK712">
            <v>0</v>
          </cell>
          <cell r="AL712">
            <v>0</v>
          </cell>
          <cell r="AM712">
            <v>0</v>
          </cell>
          <cell r="AN712">
            <v>0</v>
          </cell>
          <cell r="AO712">
            <v>0</v>
          </cell>
          <cell r="AP712">
            <v>0</v>
          </cell>
          <cell r="AQ712">
            <v>0</v>
          </cell>
          <cell r="AR712">
            <v>0</v>
          </cell>
          <cell r="AS712">
            <v>-3.0000000000000001E-3</v>
          </cell>
          <cell r="AT712">
            <v>0</v>
          </cell>
          <cell r="AU712">
            <v>-1E-3</v>
          </cell>
          <cell r="AV712">
            <v>0</v>
          </cell>
          <cell r="AW712">
            <v>0</v>
          </cell>
          <cell r="AX712">
            <v>0</v>
          </cell>
          <cell r="AY712">
            <v>0</v>
          </cell>
          <cell r="AZ712">
            <v>0</v>
          </cell>
          <cell r="BA712">
            <v>0</v>
          </cell>
          <cell r="BB712">
            <v>0</v>
          </cell>
          <cell r="BC712">
            <v>-1E-3</v>
          </cell>
          <cell r="BD712">
            <v>0</v>
          </cell>
          <cell r="BE712">
            <v>0</v>
          </cell>
          <cell r="BF712">
            <v>0</v>
          </cell>
          <cell r="BG712">
            <v>0</v>
          </cell>
          <cell r="BH712">
            <v>-1E-3</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1E-3</v>
          </cell>
          <cell r="DH712">
            <v>-3.0000000000000001E-3</v>
          </cell>
          <cell r="DI712">
            <v>0</v>
          </cell>
          <cell r="DJ712">
            <v>0</v>
          </cell>
          <cell r="DK712">
            <v>0</v>
          </cell>
          <cell r="DL712">
            <v>0</v>
          </cell>
          <cell r="DM712">
            <v>0</v>
          </cell>
          <cell r="DN712">
            <v>0</v>
          </cell>
          <cell r="DO712">
            <v>0</v>
          </cell>
          <cell r="DP712">
            <v>0</v>
          </cell>
          <cell r="DQ712">
            <v>0</v>
          </cell>
          <cell r="DR712">
            <v>0</v>
          </cell>
          <cell r="DS712">
            <v>0</v>
          </cell>
          <cell r="DT712">
            <v>1E-3</v>
          </cell>
          <cell r="DU712">
            <v>1E-3</v>
          </cell>
          <cell r="DV712">
            <v>1E-3</v>
          </cell>
          <cell r="DW712">
            <v>0</v>
          </cell>
          <cell r="DX712">
            <v>0</v>
          </cell>
          <cell r="DY712">
            <v>0</v>
          </cell>
          <cell r="DZ712">
            <v>0</v>
          </cell>
          <cell r="EA712">
            <v>0</v>
          </cell>
          <cell r="EB712">
            <v>1E-3</v>
          </cell>
          <cell r="EC712">
            <v>1E-3</v>
          </cell>
          <cell r="ED712">
            <v>1E-3</v>
          </cell>
        </row>
        <row r="713">
          <cell r="F713">
            <v>0</v>
          </cell>
          <cell r="G713">
            <v>0</v>
          </cell>
          <cell r="H713">
            <v>0</v>
          </cell>
          <cell r="I713">
            <v>0</v>
          </cell>
          <cell r="J713">
            <v>0</v>
          </cell>
          <cell r="K713">
            <v>-1E-3</v>
          </cell>
          <cell r="L713">
            <v>0</v>
          </cell>
          <cell r="M713">
            <v>0</v>
          </cell>
          <cell r="N713">
            <v>-1E-3</v>
          </cell>
          <cell r="O713">
            <v>0</v>
          </cell>
          <cell r="P713">
            <v>0</v>
          </cell>
          <cell r="Q713">
            <v>0</v>
          </cell>
          <cell r="R713">
            <v>0</v>
          </cell>
          <cell r="S713">
            <v>0</v>
          </cell>
          <cell r="T713">
            <v>0</v>
          </cell>
          <cell r="U713">
            <v>0</v>
          </cell>
          <cell r="V713">
            <v>-1E-3</v>
          </cell>
          <cell r="W713">
            <v>0</v>
          </cell>
          <cell r="X713">
            <v>0</v>
          </cell>
          <cell r="Y713">
            <v>0</v>
          </cell>
          <cell r="Z713">
            <v>0</v>
          </cell>
          <cell r="AA713">
            <v>-1E-3</v>
          </cell>
          <cell r="AB713">
            <v>0</v>
          </cell>
          <cell r="AC713">
            <v>0</v>
          </cell>
          <cell r="AD713">
            <v>0</v>
          </cell>
          <cell r="AE713">
            <v>0</v>
          </cell>
          <cell r="AF713">
            <v>0</v>
          </cell>
          <cell r="AG713">
            <v>0</v>
          </cell>
          <cell r="AH713">
            <v>0</v>
          </cell>
          <cell r="AI713">
            <v>-1E-3</v>
          </cell>
          <cell r="AJ713">
            <v>-1E-3</v>
          </cell>
          <cell r="AK713">
            <v>0</v>
          </cell>
          <cell r="AL713">
            <v>0</v>
          </cell>
          <cell r="AM713">
            <v>0</v>
          </cell>
          <cell r="AN713">
            <v>-1E-3</v>
          </cell>
          <cell r="AO713">
            <v>0</v>
          </cell>
          <cell r="AP713">
            <v>0</v>
          </cell>
          <cell r="AQ713">
            <v>0</v>
          </cell>
          <cell r="AR713">
            <v>0</v>
          </cell>
          <cell r="AS713">
            <v>0</v>
          </cell>
          <cell r="AT713">
            <v>0</v>
          </cell>
          <cell r="AU713">
            <v>-1E-3</v>
          </cell>
          <cell r="AV713">
            <v>1E-3</v>
          </cell>
          <cell r="AW713">
            <v>1E-3</v>
          </cell>
          <cell r="AX713">
            <v>1E-3</v>
          </cell>
          <cell r="AY713">
            <v>0</v>
          </cell>
          <cell r="AZ713">
            <v>1E-3</v>
          </cell>
          <cell r="BA713">
            <v>1E-3</v>
          </cell>
          <cell r="BB713">
            <v>1E-3</v>
          </cell>
          <cell r="BC713">
            <v>1E-3</v>
          </cell>
          <cell r="BD713">
            <v>0</v>
          </cell>
          <cell r="BE713">
            <v>1E-3</v>
          </cell>
          <cell r="BF713">
            <v>0</v>
          </cell>
          <cell r="BG713">
            <v>0</v>
          </cell>
          <cell r="BH713">
            <v>-1E-3</v>
          </cell>
          <cell r="BI713">
            <v>1E-3</v>
          </cell>
          <cell r="BJ713">
            <v>1E-3</v>
          </cell>
          <cell r="BK713">
            <v>1E-3</v>
          </cell>
          <cell r="BL713">
            <v>0</v>
          </cell>
          <cell r="BM713">
            <v>1E-3</v>
          </cell>
          <cell r="BN713">
            <v>1E-3</v>
          </cell>
          <cell r="BO713">
            <v>1E-3</v>
          </cell>
          <cell r="BP713">
            <v>1E-3</v>
          </cell>
          <cell r="BQ713">
            <v>0</v>
          </cell>
          <cell r="BR713">
            <v>1E-3</v>
          </cell>
          <cell r="BS713">
            <v>2E-3</v>
          </cell>
          <cell r="BT713">
            <v>1E-3</v>
          </cell>
          <cell r="BU713">
            <v>-1E-3</v>
          </cell>
          <cell r="BV713">
            <v>1E-3</v>
          </cell>
          <cell r="BW713">
            <v>1E-3</v>
          </cell>
          <cell r="BX713">
            <v>1E-3</v>
          </cell>
          <cell r="BY713">
            <v>0</v>
          </cell>
          <cell r="BZ713">
            <v>1E-3</v>
          </cell>
          <cell r="CA713">
            <v>1E-3</v>
          </cell>
          <cell r="CB713">
            <v>0</v>
          </cell>
          <cell r="CC713">
            <v>0</v>
          </cell>
          <cell r="CD713">
            <v>0</v>
          </cell>
          <cell r="CE713">
            <v>0</v>
          </cell>
          <cell r="CF713">
            <v>0</v>
          </cell>
          <cell r="CG713">
            <v>1E-3</v>
          </cell>
          <cell r="CH713">
            <v>0</v>
          </cell>
          <cell r="CI713">
            <v>1E-3</v>
          </cell>
          <cell r="CJ713">
            <v>1E-3</v>
          </cell>
          <cell r="CK713">
            <v>1E-3</v>
          </cell>
          <cell r="CL713">
            <v>0</v>
          </cell>
          <cell r="CM713">
            <v>0</v>
          </cell>
          <cell r="CN713">
            <v>0</v>
          </cell>
          <cell r="CO713">
            <v>0</v>
          </cell>
          <cell r="CP713">
            <v>0</v>
          </cell>
          <cell r="CQ713">
            <v>0</v>
          </cell>
          <cell r="CR713">
            <v>0</v>
          </cell>
          <cell r="CS713">
            <v>0</v>
          </cell>
          <cell r="CT713">
            <v>0</v>
          </cell>
          <cell r="CU713">
            <v>0</v>
          </cell>
          <cell r="CV713">
            <v>0</v>
          </cell>
          <cell r="CW713">
            <v>0</v>
          </cell>
          <cell r="CX713">
            <v>1E-3</v>
          </cell>
          <cell r="CY713">
            <v>0</v>
          </cell>
          <cell r="CZ713">
            <v>0</v>
          </cell>
          <cell r="DA713">
            <v>0</v>
          </cell>
          <cell r="DB713">
            <v>0</v>
          </cell>
          <cell r="DC713">
            <v>1E-3</v>
          </cell>
          <cell r="DD713">
            <v>0</v>
          </cell>
          <cell r="DE713">
            <v>0</v>
          </cell>
          <cell r="DF713">
            <v>0</v>
          </cell>
          <cell r="DG713">
            <v>0</v>
          </cell>
          <cell r="DH713">
            <v>0</v>
          </cell>
          <cell r="DI713">
            <v>2E-3</v>
          </cell>
          <cell r="DJ713">
            <v>1E-3</v>
          </cell>
          <cell r="DK713">
            <v>0</v>
          </cell>
          <cell r="DL713">
            <v>0</v>
          </cell>
          <cell r="DM713">
            <v>0</v>
          </cell>
          <cell r="DN713">
            <v>0</v>
          </cell>
          <cell r="DO713">
            <v>0</v>
          </cell>
          <cell r="DP713">
            <v>0</v>
          </cell>
          <cell r="DQ713">
            <v>0</v>
          </cell>
          <cell r="DR713">
            <v>1E-3</v>
          </cell>
          <cell r="DS713">
            <v>0</v>
          </cell>
          <cell r="DT713">
            <v>0</v>
          </cell>
          <cell r="DU713">
            <v>1E-3</v>
          </cell>
          <cell r="DV713">
            <v>1E-3</v>
          </cell>
          <cell r="DW713">
            <v>1E-3</v>
          </cell>
          <cell r="DX713">
            <v>1E-3</v>
          </cell>
          <cell r="DY713">
            <v>0</v>
          </cell>
          <cell r="DZ713">
            <v>1E-3</v>
          </cell>
          <cell r="EA713">
            <v>1E-3</v>
          </cell>
          <cell r="EB713">
            <v>0</v>
          </cell>
          <cell r="EC713">
            <v>2E-3</v>
          </cell>
          <cell r="ED713">
            <v>0</v>
          </cell>
        </row>
        <row r="714">
          <cell r="F714">
            <v>0</v>
          </cell>
          <cell r="G714">
            <v>0</v>
          </cell>
          <cell r="H714">
            <v>0</v>
          </cell>
          <cell r="I714">
            <v>0</v>
          </cell>
          <cell r="J714">
            <v>0</v>
          </cell>
          <cell r="K714">
            <v>-1E-3</v>
          </cell>
          <cell r="L714">
            <v>-1E-3</v>
          </cell>
          <cell r="M714">
            <v>-1E-3</v>
          </cell>
          <cell r="N714">
            <v>-1E-3</v>
          </cell>
          <cell r="O714">
            <v>0</v>
          </cell>
          <cell r="P714">
            <v>0</v>
          </cell>
          <cell r="Q714">
            <v>0</v>
          </cell>
          <cell r="R714">
            <v>-1E-3</v>
          </cell>
          <cell r="S714">
            <v>0</v>
          </cell>
          <cell r="T714">
            <v>0</v>
          </cell>
          <cell r="U714">
            <v>-1E-3</v>
          </cell>
          <cell r="V714">
            <v>-1E-3</v>
          </cell>
          <cell r="W714">
            <v>0</v>
          </cell>
          <cell r="X714">
            <v>-1E-3</v>
          </cell>
          <cell r="Y714">
            <v>0</v>
          </cell>
          <cell r="Z714">
            <v>-1E-3</v>
          </cell>
          <cell r="AA714">
            <v>-1E-3</v>
          </cell>
          <cell r="AB714">
            <v>0</v>
          </cell>
          <cell r="AC714">
            <v>-1E-3</v>
          </cell>
          <cell r="AD714">
            <v>0</v>
          </cell>
          <cell r="AE714">
            <v>-1E-3</v>
          </cell>
          <cell r="AF714">
            <v>-1E-3</v>
          </cell>
          <cell r="AG714">
            <v>0</v>
          </cell>
          <cell r="AH714">
            <v>0</v>
          </cell>
          <cell r="AI714">
            <v>-1E-3</v>
          </cell>
          <cell r="AJ714">
            <v>-1E-3</v>
          </cell>
          <cell r="AK714">
            <v>-1E-3</v>
          </cell>
          <cell r="AL714">
            <v>0</v>
          </cell>
          <cell r="AM714">
            <v>-1E-3</v>
          </cell>
          <cell r="AN714">
            <v>-1E-3</v>
          </cell>
          <cell r="AO714">
            <v>-1E-3</v>
          </cell>
          <cell r="AP714">
            <v>0</v>
          </cell>
          <cell r="AQ714">
            <v>0</v>
          </cell>
          <cell r="AR714">
            <v>0</v>
          </cell>
          <cell r="AS714">
            <v>0</v>
          </cell>
          <cell r="AT714">
            <v>1E-3</v>
          </cell>
          <cell r="AU714">
            <v>-1E-3</v>
          </cell>
          <cell r="AV714">
            <v>2E-3</v>
          </cell>
          <cell r="AW714">
            <v>0</v>
          </cell>
          <cell r="AX714">
            <v>0</v>
          </cell>
          <cell r="AY714">
            <v>0</v>
          </cell>
          <cell r="AZ714">
            <v>0</v>
          </cell>
          <cell r="BA714">
            <v>1E-3</v>
          </cell>
          <cell r="BB714">
            <v>1E-3</v>
          </cell>
          <cell r="BC714">
            <v>0</v>
          </cell>
          <cell r="BD714">
            <v>0</v>
          </cell>
          <cell r="BE714">
            <v>0</v>
          </cell>
          <cell r="BF714">
            <v>0</v>
          </cell>
          <cell r="BG714">
            <v>0</v>
          </cell>
          <cell r="BH714">
            <v>-4.0000000000000001E-3</v>
          </cell>
          <cell r="BI714">
            <v>2E-3</v>
          </cell>
          <cell r="BJ714">
            <v>1E-3</v>
          </cell>
          <cell r="BK714">
            <v>1E-3</v>
          </cell>
          <cell r="BL714">
            <v>0</v>
          </cell>
          <cell r="BM714">
            <v>0</v>
          </cell>
          <cell r="BN714">
            <v>1E-3</v>
          </cell>
          <cell r="BO714">
            <v>1E-3</v>
          </cell>
          <cell r="BP714">
            <v>-1E-3</v>
          </cell>
          <cell r="BQ714">
            <v>0</v>
          </cell>
          <cell r="BR714">
            <v>1E-3</v>
          </cell>
          <cell r="BS714">
            <v>3.0000000000000001E-3</v>
          </cell>
          <cell r="BT714">
            <v>2E-3</v>
          </cell>
          <cell r="BU714">
            <v>1E-3</v>
          </cell>
          <cell r="BV714">
            <v>2E-3</v>
          </cell>
          <cell r="BW714">
            <v>0</v>
          </cell>
          <cell r="BX714">
            <v>1E-3</v>
          </cell>
          <cell r="BY714">
            <v>0</v>
          </cell>
          <cell r="BZ714">
            <v>0</v>
          </cell>
          <cell r="CA714">
            <v>1E-3</v>
          </cell>
          <cell r="CB714">
            <v>0</v>
          </cell>
          <cell r="CC714">
            <v>0</v>
          </cell>
          <cell r="CD714">
            <v>0</v>
          </cell>
          <cell r="CE714">
            <v>1E-3</v>
          </cell>
          <cell r="CF714">
            <v>0</v>
          </cell>
          <cell r="CG714">
            <v>1E-3</v>
          </cell>
          <cell r="CH714">
            <v>1E-3</v>
          </cell>
          <cell r="CI714">
            <v>2E-3</v>
          </cell>
          <cell r="CJ714">
            <v>1E-3</v>
          </cell>
          <cell r="CK714">
            <v>1E-3</v>
          </cell>
          <cell r="CL714">
            <v>0</v>
          </cell>
          <cell r="CM714">
            <v>0</v>
          </cell>
          <cell r="CN714">
            <v>0</v>
          </cell>
          <cell r="CO714">
            <v>0</v>
          </cell>
          <cell r="CP714">
            <v>0</v>
          </cell>
          <cell r="CQ714">
            <v>0</v>
          </cell>
          <cell r="CR714">
            <v>0</v>
          </cell>
          <cell r="CS714">
            <v>0</v>
          </cell>
          <cell r="CT714">
            <v>-1E-3</v>
          </cell>
          <cell r="CU714">
            <v>1E-3</v>
          </cell>
          <cell r="CV714">
            <v>1E-3</v>
          </cell>
          <cell r="CW714">
            <v>0</v>
          </cell>
          <cell r="CX714">
            <v>0</v>
          </cell>
          <cell r="CY714">
            <v>0</v>
          </cell>
          <cell r="CZ714">
            <v>0</v>
          </cell>
          <cell r="DA714">
            <v>0</v>
          </cell>
          <cell r="DB714">
            <v>0</v>
          </cell>
          <cell r="DC714">
            <v>1E-3</v>
          </cell>
          <cell r="DD714">
            <v>0</v>
          </cell>
          <cell r="DE714">
            <v>0</v>
          </cell>
          <cell r="DF714">
            <v>0</v>
          </cell>
          <cell r="DG714">
            <v>0</v>
          </cell>
          <cell r="DH714">
            <v>0</v>
          </cell>
          <cell r="DI714">
            <v>1E-3</v>
          </cell>
          <cell r="DJ714">
            <v>1E-3</v>
          </cell>
          <cell r="DK714">
            <v>0</v>
          </cell>
          <cell r="DL714">
            <v>0</v>
          </cell>
          <cell r="DM714">
            <v>0</v>
          </cell>
          <cell r="DN714">
            <v>1E-3</v>
          </cell>
          <cell r="DO714">
            <v>1E-3</v>
          </cell>
          <cell r="DP714">
            <v>-2E-3</v>
          </cell>
          <cell r="DQ714">
            <v>0</v>
          </cell>
          <cell r="DR714">
            <v>0</v>
          </cell>
          <cell r="DS714">
            <v>0</v>
          </cell>
          <cell r="DT714">
            <v>0</v>
          </cell>
          <cell r="DU714">
            <v>0</v>
          </cell>
          <cell r="DV714">
            <v>0</v>
          </cell>
          <cell r="DW714">
            <v>1E-3</v>
          </cell>
          <cell r="DX714">
            <v>0</v>
          </cell>
          <cell r="DY714">
            <v>0</v>
          </cell>
          <cell r="DZ714">
            <v>0</v>
          </cell>
          <cell r="EA714">
            <v>0</v>
          </cell>
          <cell r="EB714">
            <v>0</v>
          </cell>
          <cell r="EC714">
            <v>0</v>
          </cell>
          <cell r="ED714">
            <v>0</v>
          </cell>
        </row>
        <row r="715">
          <cell r="F715">
            <v>0</v>
          </cell>
          <cell r="G715">
            <v>0</v>
          </cell>
          <cell r="H715">
            <v>0</v>
          </cell>
          <cell r="I715">
            <v>0</v>
          </cell>
          <cell r="J715">
            <v>0</v>
          </cell>
          <cell r="K715">
            <v>-1E-3</v>
          </cell>
          <cell r="L715">
            <v>0</v>
          </cell>
          <cell r="M715">
            <v>-1E-3</v>
          </cell>
          <cell r="N715">
            <v>-1E-3</v>
          </cell>
          <cell r="O715">
            <v>-1E-3</v>
          </cell>
          <cell r="P715">
            <v>0</v>
          </cell>
          <cell r="Q715">
            <v>0</v>
          </cell>
          <cell r="R715">
            <v>0</v>
          </cell>
          <cell r="S715">
            <v>0</v>
          </cell>
          <cell r="T715">
            <v>-1E-3</v>
          </cell>
          <cell r="U715">
            <v>0</v>
          </cell>
          <cell r="V715">
            <v>0</v>
          </cell>
          <cell r="W715">
            <v>0</v>
          </cell>
          <cell r="X715">
            <v>0</v>
          </cell>
          <cell r="Y715">
            <v>0</v>
          </cell>
          <cell r="Z715">
            <v>-1E-3</v>
          </cell>
          <cell r="AA715">
            <v>-1E-3</v>
          </cell>
          <cell r="AB715">
            <v>-1E-3</v>
          </cell>
          <cell r="AC715">
            <v>0</v>
          </cell>
          <cell r="AD715">
            <v>0</v>
          </cell>
          <cell r="AE715">
            <v>-1E-3</v>
          </cell>
          <cell r="AF715">
            <v>0</v>
          </cell>
          <cell r="AG715">
            <v>0</v>
          </cell>
          <cell r="AH715">
            <v>-1E-3</v>
          </cell>
          <cell r="AI715">
            <v>-1E-3</v>
          </cell>
          <cell r="AJ715">
            <v>-1E-3</v>
          </cell>
          <cell r="AK715">
            <v>-1E-3</v>
          </cell>
          <cell r="AL715">
            <v>0</v>
          </cell>
          <cell r="AM715">
            <v>-1E-3</v>
          </cell>
          <cell r="AN715">
            <v>-1E-3</v>
          </cell>
          <cell r="AO715">
            <v>-1E-3</v>
          </cell>
          <cell r="AP715">
            <v>-1E-3</v>
          </cell>
          <cell r="AQ715">
            <v>0</v>
          </cell>
          <cell r="AR715">
            <v>2E-3</v>
          </cell>
          <cell r="AS715">
            <v>3.0000000000000001E-3</v>
          </cell>
          <cell r="AT715">
            <v>2E-3</v>
          </cell>
          <cell r="AU715">
            <v>0</v>
          </cell>
          <cell r="AV715">
            <v>1E-3</v>
          </cell>
          <cell r="AW715">
            <v>0</v>
          </cell>
          <cell r="AX715">
            <v>1E-3</v>
          </cell>
          <cell r="AY715">
            <v>1E-3</v>
          </cell>
          <cell r="AZ715">
            <v>2E-3</v>
          </cell>
          <cell r="BA715">
            <v>1E-3</v>
          </cell>
          <cell r="BB715">
            <v>2E-3</v>
          </cell>
          <cell r="BC715">
            <v>3.0000000000000001E-3</v>
          </cell>
          <cell r="BD715">
            <v>2E-3</v>
          </cell>
          <cell r="BE715">
            <v>2E-3</v>
          </cell>
          <cell r="BF715">
            <v>3.0000000000000001E-3</v>
          </cell>
          <cell r="BG715">
            <v>1E-3</v>
          </cell>
          <cell r="BH715">
            <v>1E-3</v>
          </cell>
          <cell r="BI715">
            <v>1E-3</v>
          </cell>
          <cell r="BJ715">
            <v>1E-3</v>
          </cell>
          <cell r="BK715">
            <v>1E-3</v>
          </cell>
          <cell r="BL715">
            <v>2E-3</v>
          </cell>
          <cell r="BM715">
            <v>2E-3</v>
          </cell>
          <cell r="BN715">
            <v>2E-3</v>
          </cell>
          <cell r="BO715">
            <v>3.0000000000000001E-3</v>
          </cell>
          <cell r="BP715">
            <v>4.0000000000000001E-3</v>
          </cell>
          <cell r="BQ715">
            <v>3.0000000000000001E-3</v>
          </cell>
          <cell r="BR715">
            <v>2E-3</v>
          </cell>
          <cell r="BS715">
            <v>6.0000000000000001E-3</v>
          </cell>
          <cell r="BT715">
            <v>4.0000000000000001E-3</v>
          </cell>
          <cell r="BU715">
            <v>1E-3</v>
          </cell>
          <cell r="BV715">
            <v>1E-3</v>
          </cell>
          <cell r="BW715">
            <v>1E-3</v>
          </cell>
          <cell r="BX715">
            <v>1E-3</v>
          </cell>
          <cell r="BY715">
            <v>2E-3</v>
          </cell>
          <cell r="BZ715">
            <v>2E-3</v>
          </cell>
          <cell r="CA715">
            <v>1E-3</v>
          </cell>
          <cell r="CB715">
            <v>3.0000000000000001E-3</v>
          </cell>
          <cell r="CC715">
            <v>5.0000000000000001E-3</v>
          </cell>
          <cell r="CD715">
            <v>2E-3</v>
          </cell>
          <cell r="CE715">
            <v>2E-3</v>
          </cell>
          <cell r="CF715">
            <v>3.0000000000000001E-3</v>
          </cell>
          <cell r="CG715">
            <v>4.0000000000000001E-3</v>
          </cell>
          <cell r="CH715">
            <v>3.0000000000000001E-3</v>
          </cell>
          <cell r="CI715">
            <v>2E-3</v>
          </cell>
          <cell r="CJ715">
            <v>2E-3</v>
          </cell>
          <cell r="CK715">
            <v>1E-3</v>
          </cell>
          <cell r="CL715">
            <v>2E-3</v>
          </cell>
          <cell r="CM715">
            <v>3.0000000000000001E-3</v>
          </cell>
          <cell r="CN715">
            <v>2E-3</v>
          </cell>
          <cell r="CO715">
            <v>3.0000000000000001E-3</v>
          </cell>
          <cell r="CP715">
            <v>2E-3</v>
          </cell>
          <cell r="CQ715">
            <v>2E-3</v>
          </cell>
          <cell r="CR715">
            <v>3.0000000000000001E-3</v>
          </cell>
          <cell r="CS715">
            <v>4.0000000000000001E-3</v>
          </cell>
          <cell r="CT715">
            <v>3.0000000000000001E-3</v>
          </cell>
          <cell r="CU715">
            <v>3.0000000000000001E-3</v>
          </cell>
          <cell r="CV715">
            <v>4.0000000000000001E-3</v>
          </cell>
          <cell r="CW715">
            <v>2E-3</v>
          </cell>
          <cell r="CX715">
            <v>3.0000000000000001E-3</v>
          </cell>
          <cell r="CY715">
            <v>2E-3</v>
          </cell>
          <cell r="CZ715">
            <v>3.0000000000000001E-3</v>
          </cell>
          <cell r="DA715">
            <v>2E-3</v>
          </cell>
          <cell r="DB715">
            <v>3.0000000000000001E-3</v>
          </cell>
          <cell r="DC715">
            <v>4.0000000000000001E-3</v>
          </cell>
          <cell r="DD715">
            <v>2E-3</v>
          </cell>
          <cell r="DE715">
            <v>3.0000000000000001E-3</v>
          </cell>
          <cell r="DF715">
            <v>4.0000000000000001E-3</v>
          </cell>
          <cell r="DG715">
            <v>3.0000000000000001E-3</v>
          </cell>
          <cell r="DH715">
            <v>2E-3</v>
          </cell>
          <cell r="DI715">
            <v>5.0000000000000001E-3</v>
          </cell>
          <cell r="DJ715">
            <v>2E-3</v>
          </cell>
          <cell r="DK715">
            <v>2E-3</v>
          </cell>
          <cell r="DL715">
            <v>2E-3</v>
          </cell>
          <cell r="DM715">
            <v>2E-3</v>
          </cell>
          <cell r="DN715">
            <v>2E-3</v>
          </cell>
          <cell r="DO715">
            <v>3.0000000000000001E-3</v>
          </cell>
          <cell r="DP715">
            <v>4.0000000000000001E-3</v>
          </cell>
          <cell r="DQ715">
            <v>2E-3</v>
          </cell>
          <cell r="DR715">
            <v>1E-3</v>
          </cell>
          <cell r="DS715">
            <v>2E-3</v>
          </cell>
          <cell r="DT715">
            <v>1E-3</v>
          </cell>
          <cell r="DU715">
            <v>1E-3</v>
          </cell>
          <cell r="DV715">
            <v>1E-3</v>
          </cell>
          <cell r="DW715">
            <v>1E-3</v>
          </cell>
          <cell r="DX715">
            <v>1E-3</v>
          </cell>
          <cell r="DY715">
            <v>1E-3</v>
          </cell>
          <cell r="DZ715">
            <v>1E-3</v>
          </cell>
          <cell r="EA715">
            <v>1E-3</v>
          </cell>
          <cell r="EB715">
            <v>3.0000000000000001E-3</v>
          </cell>
          <cell r="EC715">
            <v>2E-3</v>
          </cell>
          <cell r="ED715">
            <v>1E-3</v>
          </cell>
        </row>
        <row r="716">
          <cell r="F716">
            <v>0</v>
          </cell>
          <cell r="G716">
            <v>0</v>
          </cell>
          <cell r="H716">
            <v>0</v>
          </cell>
          <cell r="I716">
            <v>0</v>
          </cell>
          <cell r="J716">
            <v>0</v>
          </cell>
          <cell r="K716">
            <v>-1E-3</v>
          </cell>
          <cell r="L716">
            <v>0</v>
          </cell>
          <cell r="M716">
            <v>0</v>
          </cell>
          <cell r="N716">
            <v>0</v>
          </cell>
          <cell r="O716">
            <v>0</v>
          </cell>
          <cell r="P716">
            <v>0</v>
          </cell>
          <cell r="Q716">
            <v>0</v>
          </cell>
          <cell r="R716">
            <v>0</v>
          </cell>
          <cell r="S716">
            <v>0</v>
          </cell>
          <cell r="T716">
            <v>0</v>
          </cell>
          <cell r="U716">
            <v>0</v>
          </cell>
          <cell r="V716">
            <v>0</v>
          </cell>
          <cell r="W716">
            <v>-1E-3</v>
          </cell>
          <cell r="X716">
            <v>-1E-3</v>
          </cell>
          <cell r="Y716">
            <v>0</v>
          </cell>
          <cell r="Z716">
            <v>0</v>
          </cell>
          <cell r="AA716">
            <v>0</v>
          </cell>
          <cell r="AB716">
            <v>0</v>
          </cell>
          <cell r="AC716">
            <v>0</v>
          </cell>
          <cell r="AD716">
            <v>0</v>
          </cell>
          <cell r="AE716">
            <v>0</v>
          </cell>
          <cell r="AF716">
            <v>-1E-3</v>
          </cell>
          <cell r="AG716">
            <v>0</v>
          </cell>
          <cell r="AH716">
            <v>0</v>
          </cell>
          <cell r="AI716">
            <v>0</v>
          </cell>
          <cell r="AJ716">
            <v>0</v>
          </cell>
          <cell r="AK716">
            <v>0</v>
          </cell>
          <cell r="AL716">
            <v>0</v>
          </cell>
          <cell r="AM716">
            <v>-1E-3</v>
          </cell>
          <cell r="AN716">
            <v>0</v>
          </cell>
          <cell r="AO716">
            <v>0</v>
          </cell>
          <cell r="AP716">
            <v>0</v>
          </cell>
          <cell r="AQ716">
            <v>0</v>
          </cell>
          <cell r="AR716">
            <v>0</v>
          </cell>
          <cell r="AS716">
            <v>-1E-3</v>
          </cell>
          <cell r="AT716">
            <v>0</v>
          </cell>
          <cell r="AU716">
            <v>-1E-3</v>
          </cell>
          <cell r="AV716">
            <v>0</v>
          </cell>
          <cell r="AW716">
            <v>0</v>
          </cell>
          <cell r="AX716">
            <v>0</v>
          </cell>
          <cell r="AY716">
            <v>0</v>
          </cell>
          <cell r="AZ716">
            <v>0</v>
          </cell>
          <cell r="BA716">
            <v>0</v>
          </cell>
          <cell r="BB716">
            <v>0</v>
          </cell>
          <cell r="BC716">
            <v>0</v>
          </cell>
          <cell r="BD716">
            <v>0</v>
          </cell>
          <cell r="BE716">
            <v>0</v>
          </cell>
          <cell r="BF716">
            <v>0</v>
          </cell>
          <cell r="BG716">
            <v>0</v>
          </cell>
          <cell r="BH716">
            <v>-1E-3</v>
          </cell>
          <cell r="BI716">
            <v>0</v>
          </cell>
          <cell r="BJ716">
            <v>0</v>
          </cell>
          <cell r="BK716">
            <v>0</v>
          </cell>
          <cell r="BL716">
            <v>0</v>
          </cell>
          <cell r="BM716">
            <v>0</v>
          </cell>
          <cell r="BN716">
            <v>0</v>
          </cell>
          <cell r="BO716">
            <v>0</v>
          </cell>
          <cell r="BP716">
            <v>-1E-3</v>
          </cell>
          <cell r="BQ716">
            <v>-2E-3</v>
          </cell>
          <cell r="BR716">
            <v>1E-3</v>
          </cell>
          <cell r="BS716">
            <v>2E-3</v>
          </cell>
          <cell r="BT716">
            <v>3.0000000000000001E-3</v>
          </cell>
          <cell r="BU716">
            <v>0</v>
          </cell>
          <cell r="BV716">
            <v>0</v>
          </cell>
          <cell r="BW716">
            <v>0</v>
          </cell>
          <cell r="BX716">
            <v>0</v>
          </cell>
          <cell r="BY716">
            <v>0</v>
          </cell>
          <cell r="BZ716">
            <v>0</v>
          </cell>
          <cell r="CA716">
            <v>0</v>
          </cell>
          <cell r="CB716">
            <v>0</v>
          </cell>
          <cell r="CC716">
            <v>1E-3</v>
          </cell>
          <cell r="CD716">
            <v>0</v>
          </cell>
          <cell r="CE716">
            <v>0</v>
          </cell>
          <cell r="CF716">
            <v>0</v>
          </cell>
          <cell r="CG716">
            <v>0</v>
          </cell>
          <cell r="CH716">
            <v>1E-3</v>
          </cell>
          <cell r="CI716">
            <v>0</v>
          </cell>
          <cell r="CJ716">
            <v>0</v>
          </cell>
          <cell r="CK716">
            <v>0</v>
          </cell>
          <cell r="CL716">
            <v>0</v>
          </cell>
          <cell r="CM716">
            <v>0</v>
          </cell>
          <cell r="CN716">
            <v>0</v>
          </cell>
          <cell r="CO716">
            <v>0</v>
          </cell>
          <cell r="CP716">
            <v>-1E-3</v>
          </cell>
          <cell r="CQ716">
            <v>1E-3</v>
          </cell>
          <cell r="CR716">
            <v>0</v>
          </cell>
          <cell r="CS716">
            <v>0</v>
          </cell>
          <cell r="CT716">
            <v>-2E-3</v>
          </cell>
          <cell r="CU716">
            <v>0</v>
          </cell>
          <cell r="CV716">
            <v>0</v>
          </cell>
          <cell r="CW716">
            <v>0</v>
          </cell>
          <cell r="CX716">
            <v>3.0000000000000001E-3</v>
          </cell>
          <cell r="CY716">
            <v>0</v>
          </cell>
          <cell r="CZ716">
            <v>-1E-3</v>
          </cell>
          <cell r="DA716">
            <v>1E-3</v>
          </cell>
          <cell r="DB716">
            <v>0</v>
          </cell>
          <cell r="DC716">
            <v>1E-3</v>
          </cell>
          <cell r="DD716">
            <v>0</v>
          </cell>
          <cell r="DE716">
            <v>0</v>
          </cell>
          <cell r="DF716">
            <v>0</v>
          </cell>
          <cell r="DG716">
            <v>0</v>
          </cell>
          <cell r="DH716">
            <v>-1E-3</v>
          </cell>
          <cell r="DI716">
            <v>0</v>
          </cell>
          <cell r="DJ716">
            <v>0</v>
          </cell>
          <cell r="DK716">
            <v>0</v>
          </cell>
          <cell r="DL716">
            <v>0</v>
          </cell>
          <cell r="DM716">
            <v>0</v>
          </cell>
          <cell r="DN716">
            <v>1E-3</v>
          </cell>
          <cell r="DO716">
            <v>1E-3</v>
          </cell>
          <cell r="DP716">
            <v>1E-3</v>
          </cell>
          <cell r="DQ716">
            <v>1E-3</v>
          </cell>
          <cell r="DR716">
            <v>1E-3</v>
          </cell>
          <cell r="DS716">
            <v>1E-3</v>
          </cell>
          <cell r="DT716">
            <v>1E-3</v>
          </cell>
          <cell r="DU716">
            <v>1E-3</v>
          </cell>
          <cell r="DV716">
            <v>1E-3</v>
          </cell>
          <cell r="DW716">
            <v>0</v>
          </cell>
          <cell r="DX716">
            <v>0</v>
          </cell>
          <cell r="DY716">
            <v>1E-3</v>
          </cell>
          <cell r="DZ716">
            <v>1E-3</v>
          </cell>
          <cell r="EA716">
            <v>1E-3</v>
          </cell>
          <cell r="EB716">
            <v>2E-3</v>
          </cell>
          <cell r="EC716">
            <v>2E-3</v>
          </cell>
          <cell r="ED716">
            <v>1E-3</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4.0000000000000001E-3</v>
          </cell>
          <cell r="AS717">
            <v>8.0000000000000002E-3</v>
          </cell>
          <cell r="AT717">
            <v>8.0000000000000002E-3</v>
          </cell>
          <cell r="AU717">
            <v>1E-3</v>
          </cell>
          <cell r="AV717">
            <v>2E-3</v>
          </cell>
          <cell r="AW717">
            <v>2E-3</v>
          </cell>
          <cell r="AX717">
            <v>1E-3</v>
          </cell>
          <cell r="AY717">
            <v>1E-3</v>
          </cell>
          <cell r="AZ717">
            <v>0</v>
          </cell>
          <cell r="BA717">
            <v>2E-3</v>
          </cell>
          <cell r="BB717">
            <v>3.0000000000000001E-3</v>
          </cell>
          <cell r="BC717">
            <v>6.0000000000000001E-3</v>
          </cell>
          <cell r="BD717">
            <v>8.9999999999999993E-3</v>
          </cell>
          <cell r="BE717">
            <v>4.0000000000000001E-3</v>
          </cell>
          <cell r="BF717">
            <v>8.9999999999999993E-3</v>
          </cell>
          <cell r="BG717">
            <v>8.0000000000000002E-3</v>
          </cell>
          <cell r="BH717">
            <v>1E-3</v>
          </cell>
          <cell r="BI717">
            <v>3.0000000000000001E-3</v>
          </cell>
          <cell r="BJ717">
            <v>2E-3</v>
          </cell>
          <cell r="BK717">
            <v>1E-3</v>
          </cell>
          <cell r="BL717">
            <v>1E-3</v>
          </cell>
          <cell r="BM717">
            <v>1E-3</v>
          </cell>
          <cell r="BN717">
            <v>1E-3</v>
          </cell>
          <cell r="BO717">
            <v>3.0000000000000001E-3</v>
          </cell>
          <cell r="BP717">
            <v>6.0000000000000001E-3</v>
          </cell>
          <cell r="BQ717">
            <v>0.01</v>
          </cell>
          <cell r="BR717">
            <v>4.0000000000000001E-3</v>
          </cell>
          <cell r="BS717">
            <v>8.9999999999999993E-3</v>
          </cell>
          <cell r="BT717">
            <v>8.0000000000000002E-3</v>
          </cell>
          <cell r="BU717">
            <v>1E-3</v>
          </cell>
          <cell r="BV717">
            <v>2E-3</v>
          </cell>
          <cell r="BW717">
            <v>2E-3</v>
          </cell>
          <cell r="BX717">
            <v>1E-3</v>
          </cell>
          <cell r="BY717">
            <v>1E-3</v>
          </cell>
          <cell r="BZ717">
            <v>1E-3</v>
          </cell>
          <cell r="CA717">
            <v>1E-3</v>
          </cell>
          <cell r="CB717">
            <v>3.0000000000000001E-3</v>
          </cell>
          <cell r="CC717">
            <v>6.0000000000000001E-3</v>
          </cell>
          <cell r="CD717">
            <v>0.01</v>
          </cell>
          <cell r="CE717">
            <v>4.0000000000000001E-3</v>
          </cell>
          <cell r="CF717">
            <v>8.9999999999999993E-3</v>
          </cell>
          <cell r="CG717">
            <v>7.0000000000000001E-3</v>
          </cell>
          <cell r="CH717">
            <v>3.0000000000000001E-3</v>
          </cell>
          <cell r="CI717">
            <v>2E-3</v>
          </cell>
          <cell r="CJ717">
            <v>1E-3</v>
          </cell>
          <cell r="CK717">
            <v>1E-3</v>
          </cell>
          <cell r="CL717">
            <v>2E-3</v>
          </cell>
          <cell r="CM717">
            <v>0</v>
          </cell>
          <cell r="CN717">
            <v>2E-3</v>
          </cell>
          <cell r="CO717">
            <v>2E-3</v>
          </cell>
          <cell r="CP717">
            <v>6.0000000000000001E-3</v>
          </cell>
          <cell r="CQ717">
            <v>8.9999999999999993E-3</v>
          </cell>
          <cell r="CR717">
            <v>4.0000000000000001E-3</v>
          </cell>
          <cell r="CS717">
            <v>8.9999999999999993E-3</v>
          </cell>
          <cell r="CT717">
            <v>8.0000000000000002E-3</v>
          </cell>
          <cell r="CU717">
            <v>3.0000000000000001E-3</v>
          </cell>
          <cell r="CV717">
            <v>2E-3</v>
          </cell>
          <cell r="CW717">
            <v>1E-3</v>
          </cell>
          <cell r="CX717">
            <v>1E-3</v>
          </cell>
          <cell r="CY717">
            <v>2E-3</v>
          </cell>
          <cell r="CZ717">
            <v>0</v>
          </cell>
          <cell r="DA717">
            <v>2E-3</v>
          </cell>
          <cell r="DB717">
            <v>2E-3</v>
          </cell>
          <cell r="DC717">
            <v>5.0000000000000001E-3</v>
          </cell>
          <cell r="DD717">
            <v>8.0000000000000002E-3</v>
          </cell>
          <cell r="DE717">
            <v>4.0000000000000001E-3</v>
          </cell>
          <cell r="DF717">
            <v>8.0000000000000002E-3</v>
          </cell>
          <cell r="DG717">
            <v>8.9999999999999993E-3</v>
          </cell>
          <cell r="DH717">
            <v>3.0000000000000001E-3</v>
          </cell>
          <cell r="DI717">
            <v>2E-3</v>
          </cell>
          <cell r="DJ717">
            <v>1E-3</v>
          </cell>
          <cell r="DK717">
            <v>1E-3</v>
          </cell>
          <cell r="DL717">
            <v>2E-3</v>
          </cell>
          <cell r="DM717">
            <v>0</v>
          </cell>
          <cell r="DN717">
            <v>2E-3</v>
          </cell>
          <cell r="DO717">
            <v>2E-3</v>
          </cell>
          <cell r="DP717">
            <v>6.0000000000000001E-3</v>
          </cell>
          <cell r="DQ717">
            <v>8.0000000000000002E-3</v>
          </cell>
          <cell r="DR717">
            <v>4.0000000000000001E-3</v>
          </cell>
          <cell r="DS717">
            <v>8.0000000000000002E-3</v>
          </cell>
          <cell r="DT717">
            <v>8.9999999999999993E-3</v>
          </cell>
          <cell r="DU717">
            <v>3.0000000000000001E-3</v>
          </cell>
          <cell r="DV717">
            <v>2E-3</v>
          </cell>
          <cell r="DW717">
            <v>1E-3</v>
          </cell>
          <cell r="DX717">
            <v>1E-3</v>
          </cell>
          <cell r="DY717">
            <v>2E-3</v>
          </cell>
          <cell r="DZ717">
            <v>0</v>
          </cell>
          <cell r="EA717">
            <v>1E-3</v>
          </cell>
          <cell r="EB717">
            <v>2E-3</v>
          </cell>
          <cell r="EC717">
            <v>6.0000000000000001E-3</v>
          </cell>
          <cell r="ED717">
            <v>8.0000000000000002E-3</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-1E-3</v>
          </cell>
          <cell r="U719">
            <v>-1E-3</v>
          </cell>
          <cell r="V719">
            <v>0</v>
          </cell>
          <cell r="W719">
            <v>0</v>
          </cell>
          <cell r="X719">
            <v>0</v>
          </cell>
          <cell r="Y719">
            <v>0</v>
          </cell>
          <cell r="Z719">
            <v>0</v>
          </cell>
          <cell r="AA719">
            <v>0</v>
          </cell>
          <cell r="AB719">
            <v>0</v>
          </cell>
          <cell r="AC719">
            <v>0</v>
          </cell>
          <cell r="AD719">
            <v>0</v>
          </cell>
          <cell r="AE719">
            <v>0</v>
          </cell>
          <cell r="AF719">
            <v>0</v>
          </cell>
          <cell r="AG719">
            <v>0</v>
          </cell>
          <cell r="AH719">
            <v>-1E-3</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2E-3</v>
          </cell>
          <cell r="AW719">
            <v>0</v>
          </cell>
          <cell r="AX719">
            <v>0</v>
          </cell>
          <cell r="AY719">
            <v>0</v>
          </cell>
          <cell r="AZ719">
            <v>0</v>
          </cell>
          <cell r="BA719">
            <v>0</v>
          </cell>
          <cell r="BB719">
            <v>0</v>
          </cell>
          <cell r="BC719">
            <v>0</v>
          </cell>
          <cell r="BD719">
            <v>0</v>
          </cell>
          <cell r="BE719">
            <v>0</v>
          </cell>
          <cell r="BF719">
            <v>0</v>
          </cell>
          <cell r="BG719">
            <v>-3.0000000000000001E-3</v>
          </cell>
          <cell r="BH719">
            <v>-2E-3</v>
          </cell>
          <cell r="BI719">
            <v>1E-3</v>
          </cell>
          <cell r="BJ719">
            <v>0</v>
          </cell>
          <cell r="BK719">
            <v>0</v>
          </cell>
          <cell r="BL719">
            <v>0</v>
          </cell>
          <cell r="BM719">
            <v>0</v>
          </cell>
          <cell r="BN719">
            <v>0</v>
          </cell>
          <cell r="BO719">
            <v>0</v>
          </cell>
          <cell r="BP719">
            <v>0</v>
          </cell>
          <cell r="BQ719">
            <v>0</v>
          </cell>
          <cell r="BR719">
            <v>0</v>
          </cell>
          <cell r="BS719">
            <v>0</v>
          </cell>
          <cell r="BT719">
            <v>-2E-3</v>
          </cell>
          <cell r="BU719">
            <v>-2E-3</v>
          </cell>
          <cell r="BV719">
            <v>1E-3</v>
          </cell>
          <cell r="BW719">
            <v>0</v>
          </cell>
          <cell r="BX719">
            <v>0</v>
          </cell>
          <cell r="BY719">
            <v>0</v>
          </cell>
          <cell r="BZ719">
            <v>0</v>
          </cell>
          <cell r="CA719">
            <v>0</v>
          </cell>
          <cell r="CB719">
            <v>0</v>
          </cell>
          <cell r="CC719">
            <v>0</v>
          </cell>
          <cell r="CD719">
            <v>0</v>
          </cell>
          <cell r="CE719">
            <v>0</v>
          </cell>
          <cell r="CF719">
            <v>0</v>
          </cell>
          <cell r="CG719">
            <v>0</v>
          </cell>
          <cell r="CH719">
            <v>0</v>
          </cell>
          <cell r="CI719">
            <v>1E-3</v>
          </cell>
          <cell r="CJ719">
            <v>0</v>
          </cell>
          <cell r="CK719">
            <v>0</v>
          </cell>
          <cell r="CL719">
            <v>0</v>
          </cell>
          <cell r="CM719">
            <v>0</v>
          </cell>
          <cell r="CN719">
            <v>0</v>
          </cell>
          <cell r="CO719">
            <v>0</v>
          </cell>
          <cell r="CP719">
            <v>0</v>
          </cell>
          <cell r="CQ719">
            <v>0</v>
          </cell>
          <cell r="CR719">
            <v>0</v>
          </cell>
          <cell r="CS719">
            <v>0</v>
          </cell>
          <cell r="CT719">
            <v>0</v>
          </cell>
          <cell r="CU719">
            <v>0</v>
          </cell>
          <cell r="CV719">
            <v>0</v>
          </cell>
          <cell r="CW719">
            <v>0</v>
          </cell>
          <cell r="CX719">
            <v>1E-3</v>
          </cell>
          <cell r="CY719">
            <v>1E-3</v>
          </cell>
          <cell r="CZ719">
            <v>1E-3</v>
          </cell>
          <cell r="DA719">
            <v>0</v>
          </cell>
          <cell r="DB719">
            <v>1E-3</v>
          </cell>
          <cell r="DC719">
            <v>0</v>
          </cell>
          <cell r="DD719">
            <v>0</v>
          </cell>
          <cell r="DE719">
            <v>0</v>
          </cell>
          <cell r="DF719">
            <v>0</v>
          </cell>
          <cell r="DG719">
            <v>0</v>
          </cell>
          <cell r="DH719">
            <v>0</v>
          </cell>
          <cell r="DI719">
            <v>0</v>
          </cell>
          <cell r="DJ719">
            <v>0</v>
          </cell>
          <cell r="DK719">
            <v>0</v>
          </cell>
          <cell r="DL719">
            <v>0</v>
          </cell>
          <cell r="DM719">
            <v>0</v>
          </cell>
          <cell r="DN719">
            <v>0</v>
          </cell>
          <cell r="DO719">
            <v>0</v>
          </cell>
          <cell r="DP719">
            <v>0</v>
          </cell>
          <cell r="DQ719">
            <v>0</v>
          </cell>
          <cell r="DR719">
            <v>1E-3</v>
          </cell>
          <cell r="DS719">
            <v>1E-3</v>
          </cell>
          <cell r="DT719">
            <v>-1E-3</v>
          </cell>
          <cell r="DU719">
            <v>1E-3</v>
          </cell>
          <cell r="DV719">
            <v>1E-3</v>
          </cell>
          <cell r="DW719">
            <v>0</v>
          </cell>
          <cell r="DX719">
            <v>0</v>
          </cell>
          <cell r="DY719">
            <v>0</v>
          </cell>
          <cell r="DZ719">
            <v>1E-3</v>
          </cell>
          <cell r="EA719">
            <v>1E-3</v>
          </cell>
          <cell r="EB719">
            <v>1E-3</v>
          </cell>
          <cell r="EC719">
            <v>0</v>
          </cell>
          <cell r="ED719">
            <v>1E-3</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cell r="DA720">
            <v>0</v>
          </cell>
          <cell r="DB720">
            <v>0</v>
          </cell>
          <cell r="DC720">
            <v>0</v>
          </cell>
          <cell r="DD720">
            <v>0</v>
          </cell>
          <cell r="DE720">
            <v>0</v>
          </cell>
          <cell r="DF720">
            <v>0</v>
          </cell>
          <cell r="DG720">
            <v>0</v>
          </cell>
          <cell r="DH720">
            <v>0</v>
          </cell>
          <cell r="DI720">
            <v>0</v>
          </cell>
          <cell r="DJ720">
            <v>0</v>
          </cell>
          <cell r="DK720">
            <v>0</v>
          </cell>
          <cell r="DL720">
            <v>0</v>
          </cell>
          <cell r="DM720">
            <v>0</v>
          </cell>
          <cell r="DN720">
            <v>0</v>
          </cell>
          <cell r="DO720">
            <v>0</v>
          </cell>
          <cell r="DP720">
            <v>0</v>
          </cell>
          <cell r="DQ720">
            <v>0</v>
          </cell>
          <cell r="DR720">
            <v>0</v>
          </cell>
          <cell r="DS720">
            <v>0</v>
          </cell>
          <cell r="DT720">
            <v>0</v>
          </cell>
          <cell r="DU720">
            <v>0</v>
          </cell>
          <cell r="DV720">
            <v>0</v>
          </cell>
          <cell r="DW720">
            <v>0</v>
          </cell>
          <cell r="DX720">
            <v>0</v>
          </cell>
          <cell r="DY720">
            <v>0</v>
          </cell>
          <cell r="DZ720">
            <v>0</v>
          </cell>
          <cell r="EA720">
            <v>0</v>
          </cell>
          <cell r="EB720">
            <v>0</v>
          </cell>
          <cell r="EC720">
            <v>0</v>
          </cell>
          <cell r="ED720">
            <v>0</v>
          </cell>
        </row>
        <row r="721">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-1E-3</v>
          </cell>
          <cell r="AG721">
            <v>0</v>
          </cell>
          <cell r="AH721">
            <v>0</v>
          </cell>
          <cell r="AI721">
            <v>-1E-3</v>
          </cell>
          <cell r="AJ721">
            <v>0</v>
          </cell>
          <cell r="AK721">
            <v>0</v>
          </cell>
          <cell r="AL721">
            <v>0</v>
          </cell>
          <cell r="AM721">
            <v>0</v>
          </cell>
          <cell r="AN721">
            <v>0</v>
          </cell>
          <cell r="AO721">
            <v>0</v>
          </cell>
          <cell r="AP721">
            <v>0</v>
          </cell>
          <cell r="AQ721">
            <v>0</v>
          </cell>
          <cell r="AR721">
            <v>0</v>
          </cell>
          <cell r="AS721">
            <v>0</v>
          </cell>
          <cell r="AT721">
            <v>1E-3</v>
          </cell>
          <cell r="AU721">
            <v>-3.0000000000000001E-3</v>
          </cell>
          <cell r="AV721">
            <v>1E-3</v>
          </cell>
          <cell r="AW721">
            <v>1E-3</v>
          </cell>
          <cell r="AX721">
            <v>0</v>
          </cell>
          <cell r="AY721">
            <v>0</v>
          </cell>
          <cell r="AZ721">
            <v>0</v>
          </cell>
          <cell r="BA721">
            <v>0</v>
          </cell>
          <cell r="BB721">
            <v>0</v>
          </cell>
          <cell r="BC721">
            <v>1E-3</v>
          </cell>
          <cell r="BD721">
            <v>0</v>
          </cell>
          <cell r="BE721">
            <v>0</v>
          </cell>
          <cell r="BF721">
            <v>0</v>
          </cell>
          <cell r="BG721">
            <v>0</v>
          </cell>
          <cell r="BH721">
            <v>0</v>
          </cell>
          <cell r="BI721">
            <v>0</v>
          </cell>
          <cell r="BJ721">
            <v>0</v>
          </cell>
          <cell r="BK721">
            <v>0</v>
          </cell>
          <cell r="BL721">
            <v>0</v>
          </cell>
          <cell r="BM721">
            <v>0</v>
          </cell>
          <cell r="BN721">
            <v>0</v>
          </cell>
          <cell r="BO721">
            <v>0</v>
          </cell>
          <cell r="BP721">
            <v>1E-3</v>
          </cell>
          <cell r="BQ721">
            <v>1E-3</v>
          </cell>
          <cell r="BR721">
            <v>0</v>
          </cell>
          <cell r="BS721">
            <v>2E-3</v>
          </cell>
          <cell r="BT721">
            <v>-1E-3</v>
          </cell>
          <cell r="BU721">
            <v>0</v>
          </cell>
          <cell r="BV721">
            <v>1E-3</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CN721">
            <v>0</v>
          </cell>
          <cell r="CO721">
            <v>0</v>
          </cell>
          <cell r="CP721">
            <v>0</v>
          </cell>
          <cell r="CQ721">
            <v>0</v>
          </cell>
          <cell r="CR721">
            <v>0</v>
          </cell>
          <cell r="CS721">
            <v>0</v>
          </cell>
          <cell r="CT721">
            <v>-1E-3</v>
          </cell>
          <cell r="CU721">
            <v>0</v>
          </cell>
          <cell r="CV721">
            <v>0</v>
          </cell>
          <cell r="CW721">
            <v>0</v>
          </cell>
          <cell r="CX721">
            <v>-2E-3</v>
          </cell>
          <cell r="CY721">
            <v>0</v>
          </cell>
          <cell r="CZ721">
            <v>0</v>
          </cell>
          <cell r="DA721">
            <v>0</v>
          </cell>
          <cell r="DB721">
            <v>0</v>
          </cell>
          <cell r="DC721">
            <v>1E-3</v>
          </cell>
          <cell r="DD721">
            <v>0</v>
          </cell>
          <cell r="DE721">
            <v>0</v>
          </cell>
          <cell r="DF721">
            <v>0</v>
          </cell>
          <cell r="DG721">
            <v>-1E-3</v>
          </cell>
          <cell r="DH721">
            <v>0</v>
          </cell>
          <cell r="DI721">
            <v>0</v>
          </cell>
          <cell r="DJ721">
            <v>0</v>
          </cell>
          <cell r="DK721">
            <v>0</v>
          </cell>
          <cell r="DL721">
            <v>0</v>
          </cell>
          <cell r="DM721">
            <v>0</v>
          </cell>
          <cell r="DN721">
            <v>0</v>
          </cell>
          <cell r="DO721">
            <v>0</v>
          </cell>
          <cell r="DP721">
            <v>-1E-3</v>
          </cell>
          <cell r="DQ721">
            <v>0</v>
          </cell>
          <cell r="DR721">
            <v>0</v>
          </cell>
          <cell r="DS721">
            <v>1E-3</v>
          </cell>
          <cell r="DT721">
            <v>-1E-3</v>
          </cell>
          <cell r="DU721">
            <v>0</v>
          </cell>
          <cell r="DV721">
            <v>0</v>
          </cell>
          <cell r="DW721">
            <v>0</v>
          </cell>
          <cell r="DX721">
            <v>0</v>
          </cell>
          <cell r="DY721">
            <v>0</v>
          </cell>
          <cell r="DZ721">
            <v>0</v>
          </cell>
          <cell r="EA721">
            <v>0</v>
          </cell>
          <cell r="EB721">
            <v>0</v>
          </cell>
          <cell r="EC721">
            <v>1E-3</v>
          </cell>
          <cell r="ED721">
            <v>1E-3</v>
          </cell>
        </row>
        <row r="722">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-1E-3</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Q722">
            <v>0</v>
          </cell>
          <cell r="CR722">
            <v>0</v>
          </cell>
          <cell r="CS722">
            <v>0</v>
          </cell>
          <cell r="CT722">
            <v>-1E-3</v>
          </cell>
          <cell r="CU722">
            <v>0</v>
          </cell>
          <cell r="CV722">
            <v>0</v>
          </cell>
          <cell r="CW722">
            <v>0</v>
          </cell>
          <cell r="CX722">
            <v>0</v>
          </cell>
          <cell r="CY722">
            <v>0</v>
          </cell>
          <cell r="CZ722">
            <v>0</v>
          </cell>
          <cell r="DA722">
            <v>0</v>
          </cell>
          <cell r="DB722">
            <v>0</v>
          </cell>
          <cell r="DC722">
            <v>0</v>
          </cell>
          <cell r="DD722">
            <v>0</v>
          </cell>
          <cell r="DE722">
            <v>0</v>
          </cell>
          <cell r="DF722">
            <v>0</v>
          </cell>
          <cell r="DG722">
            <v>0</v>
          </cell>
          <cell r="DH722">
            <v>-1E-3</v>
          </cell>
          <cell r="DI722">
            <v>0</v>
          </cell>
          <cell r="DJ722">
            <v>0</v>
          </cell>
          <cell r="DK722">
            <v>0</v>
          </cell>
          <cell r="DL722">
            <v>0</v>
          </cell>
          <cell r="DM722">
            <v>0</v>
          </cell>
          <cell r="DN722">
            <v>0</v>
          </cell>
          <cell r="DO722">
            <v>0</v>
          </cell>
          <cell r="DP722">
            <v>0</v>
          </cell>
          <cell r="DQ722">
            <v>0</v>
          </cell>
          <cell r="DR722">
            <v>0</v>
          </cell>
          <cell r="DS722">
            <v>0</v>
          </cell>
          <cell r="DT722">
            <v>0</v>
          </cell>
          <cell r="DU722">
            <v>0</v>
          </cell>
          <cell r="DV722">
            <v>0</v>
          </cell>
          <cell r="DW722">
            <v>0</v>
          </cell>
          <cell r="DX722">
            <v>0</v>
          </cell>
          <cell r="DY722">
            <v>0</v>
          </cell>
          <cell r="DZ722">
            <v>0</v>
          </cell>
          <cell r="EA722">
            <v>0</v>
          </cell>
          <cell r="EB722">
            <v>0</v>
          </cell>
          <cell r="EC722">
            <v>0</v>
          </cell>
          <cell r="ED722">
            <v>0</v>
          </cell>
        </row>
        <row r="723">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-1E-3</v>
          </cell>
          <cell r="AL723">
            <v>0</v>
          </cell>
          <cell r="AM723">
            <v>-1E-3</v>
          </cell>
          <cell r="AN723">
            <v>-1E-3</v>
          </cell>
          <cell r="AO723">
            <v>0</v>
          </cell>
          <cell r="AP723">
            <v>0</v>
          </cell>
          <cell r="AQ723">
            <v>0</v>
          </cell>
          <cell r="AR723">
            <v>0</v>
          </cell>
          <cell r="AS723">
            <v>0</v>
          </cell>
          <cell r="AT723">
            <v>0</v>
          </cell>
          <cell r="AU723">
            <v>0</v>
          </cell>
          <cell r="AV723">
            <v>1E-3</v>
          </cell>
          <cell r="AW723">
            <v>0</v>
          </cell>
          <cell r="AX723">
            <v>0</v>
          </cell>
          <cell r="AY723">
            <v>0</v>
          </cell>
          <cell r="AZ723">
            <v>1E-3</v>
          </cell>
          <cell r="BA723">
            <v>1E-3</v>
          </cell>
          <cell r="BB723">
            <v>0</v>
          </cell>
          <cell r="BC723">
            <v>0</v>
          </cell>
          <cell r="BD723">
            <v>0</v>
          </cell>
          <cell r="BE723">
            <v>0</v>
          </cell>
          <cell r="BF723">
            <v>0</v>
          </cell>
          <cell r="BG723">
            <v>0</v>
          </cell>
          <cell r="BH723">
            <v>0</v>
          </cell>
          <cell r="BI723">
            <v>1E-3</v>
          </cell>
          <cell r="BJ723">
            <v>0</v>
          </cell>
          <cell r="BK723">
            <v>0</v>
          </cell>
          <cell r="BL723">
            <v>1E-3</v>
          </cell>
          <cell r="BM723">
            <v>0</v>
          </cell>
          <cell r="BN723">
            <v>0</v>
          </cell>
          <cell r="BO723">
            <v>0</v>
          </cell>
          <cell r="BP723">
            <v>0</v>
          </cell>
          <cell r="BQ723">
            <v>0</v>
          </cell>
          <cell r="BR723">
            <v>0</v>
          </cell>
          <cell r="BS723">
            <v>0</v>
          </cell>
          <cell r="BT723">
            <v>0</v>
          </cell>
          <cell r="BU723">
            <v>0</v>
          </cell>
          <cell r="BV723">
            <v>2E-3</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CN723">
            <v>0</v>
          </cell>
          <cell r="CO723">
            <v>0</v>
          </cell>
          <cell r="CP723">
            <v>0</v>
          </cell>
          <cell r="CQ723">
            <v>0</v>
          </cell>
          <cell r="CR723">
            <v>0</v>
          </cell>
          <cell r="CS723">
            <v>0</v>
          </cell>
          <cell r="CT723">
            <v>0</v>
          </cell>
          <cell r="CU723">
            <v>0</v>
          </cell>
          <cell r="CV723">
            <v>0</v>
          </cell>
          <cell r="CW723">
            <v>0</v>
          </cell>
          <cell r="CX723">
            <v>0</v>
          </cell>
          <cell r="CY723">
            <v>0</v>
          </cell>
          <cell r="CZ723">
            <v>0</v>
          </cell>
          <cell r="DA723">
            <v>0</v>
          </cell>
          <cell r="DB723">
            <v>0</v>
          </cell>
          <cell r="DC723">
            <v>0</v>
          </cell>
          <cell r="DD723">
            <v>0</v>
          </cell>
          <cell r="DE723">
            <v>0</v>
          </cell>
          <cell r="DF723">
            <v>0</v>
          </cell>
          <cell r="DG723">
            <v>0</v>
          </cell>
          <cell r="DH723">
            <v>-3.0000000000000001E-3</v>
          </cell>
          <cell r="DI723">
            <v>0</v>
          </cell>
          <cell r="DJ723">
            <v>0</v>
          </cell>
          <cell r="DK723">
            <v>0</v>
          </cell>
          <cell r="DL723">
            <v>0</v>
          </cell>
          <cell r="DM723">
            <v>0</v>
          </cell>
          <cell r="DN723">
            <v>0</v>
          </cell>
          <cell r="DO723">
            <v>0</v>
          </cell>
          <cell r="DP723">
            <v>-1E-3</v>
          </cell>
          <cell r="DQ723">
            <v>0</v>
          </cell>
          <cell r="DR723">
            <v>0</v>
          </cell>
          <cell r="DS723">
            <v>0</v>
          </cell>
          <cell r="DT723">
            <v>0</v>
          </cell>
          <cell r="DU723">
            <v>0</v>
          </cell>
          <cell r="DV723">
            <v>0</v>
          </cell>
          <cell r="DW723">
            <v>0</v>
          </cell>
          <cell r="DX723">
            <v>0</v>
          </cell>
          <cell r="DY723">
            <v>0</v>
          </cell>
          <cell r="DZ723">
            <v>0</v>
          </cell>
          <cell r="EA723">
            <v>0</v>
          </cell>
          <cell r="EB723">
            <v>0</v>
          </cell>
          <cell r="EC723">
            <v>0</v>
          </cell>
          <cell r="ED723">
            <v>0</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1E-3</v>
          </cell>
          <cell r="BD724">
            <v>0</v>
          </cell>
          <cell r="BE724">
            <v>0</v>
          </cell>
          <cell r="BF724">
            <v>0</v>
          </cell>
          <cell r="BG724">
            <v>0</v>
          </cell>
          <cell r="BH724">
            <v>0</v>
          </cell>
          <cell r="BI724">
            <v>0</v>
          </cell>
          <cell r="BJ724">
            <v>0</v>
          </cell>
          <cell r="BK724">
            <v>0</v>
          </cell>
          <cell r="BL724">
            <v>0</v>
          </cell>
          <cell r="BM724">
            <v>0</v>
          </cell>
          <cell r="BN724">
            <v>0</v>
          </cell>
          <cell r="BO724">
            <v>0</v>
          </cell>
          <cell r="BP724">
            <v>-1E-3</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Y724">
            <v>0</v>
          </cell>
          <cell r="CZ724">
            <v>0</v>
          </cell>
          <cell r="DA724">
            <v>0</v>
          </cell>
          <cell r="DB724">
            <v>0</v>
          </cell>
          <cell r="DC724">
            <v>0</v>
          </cell>
          <cell r="DD724">
            <v>0</v>
          </cell>
          <cell r="DE724">
            <v>0</v>
          </cell>
          <cell r="DF724">
            <v>0</v>
          </cell>
          <cell r="DG724">
            <v>0</v>
          </cell>
          <cell r="DH724">
            <v>0</v>
          </cell>
          <cell r="DI724">
            <v>0</v>
          </cell>
          <cell r="DJ724">
            <v>0</v>
          </cell>
          <cell r="DK724">
            <v>0</v>
          </cell>
          <cell r="DL724">
            <v>1E-3</v>
          </cell>
          <cell r="DM724">
            <v>0</v>
          </cell>
          <cell r="DN724">
            <v>0</v>
          </cell>
          <cell r="DO724">
            <v>0</v>
          </cell>
          <cell r="DP724">
            <v>0</v>
          </cell>
          <cell r="DQ724">
            <v>0</v>
          </cell>
          <cell r="DR724">
            <v>0</v>
          </cell>
          <cell r="DS724">
            <v>0</v>
          </cell>
          <cell r="DT724">
            <v>0</v>
          </cell>
          <cell r="DU724">
            <v>-2E-3</v>
          </cell>
          <cell r="DV724">
            <v>0</v>
          </cell>
          <cell r="DW724">
            <v>0</v>
          </cell>
          <cell r="DX724">
            <v>0</v>
          </cell>
          <cell r="DY724">
            <v>0</v>
          </cell>
          <cell r="DZ724">
            <v>0</v>
          </cell>
          <cell r="EA724">
            <v>0</v>
          </cell>
          <cell r="EB724">
            <v>0</v>
          </cell>
          <cell r="EC724">
            <v>0</v>
          </cell>
          <cell r="ED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-1E-3</v>
          </cell>
          <cell r="AT725">
            <v>1E-3</v>
          </cell>
          <cell r="AU725">
            <v>-4.0000000000000001E-3</v>
          </cell>
          <cell r="AV725">
            <v>0</v>
          </cell>
          <cell r="AW725">
            <v>0</v>
          </cell>
          <cell r="AX725">
            <v>0</v>
          </cell>
          <cell r="AY725">
            <v>0</v>
          </cell>
          <cell r="AZ725">
            <v>0</v>
          </cell>
          <cell r="BA725">
            <v>0</v>
          </cell>
          <cell r="BB725">
            <v>0</v>
          </cell>
          <cell r="BC725">
            <v>1E-3</v>
          </cell>
          <cell r="BD725">
            <v>1E-3</v>
          </cell>
          <cell r="BE725">
            <v>0</v>
          </cell>
          <cell r="BF725">
            <v>0</v>
          </cell>
          <cell r="BG725">
            <v>0</v>
          </cell>
          <cell r="BH725">
            <v>0</v>
          </cell>
          <cell r="BI725">
            <v>0</v>
          </cell>
          <cell r="BJ725">
            <v>0</v>
          </cell>
          <cell r="BK725">
            <v>0</v>
          </cell>
          <cell r="BL725">
            <v>0</v>
          </cell>
          <cell r="BM725">
            <v>0</v>
          </cell>
          <cell r="BN725">
            <v>0</v>
          </cell>
          <cell r="BO725">
            <v>0</v>
          </cell>
          <cell r="BP725">
            <v>0</v>
          </cell>
          <cell r="BQ725">
            <v>1E-3</v>
          </cell>
          <cell r="BR725">
            <v>-1E-3</v>
          </cell>
          <cell r="BS725">
            <v>-1.6E-2</v>
          </cell>
          <cell r="BT725">
            <v>-1E-3</v>
          </cell>
          <cell r="BU725">
            <v>1E-3</v>
          </cell>
          <cell r="BV725">
            <v>0</v>
          </cell>
          <cell r="BW725">
            <v>1E-3</v>
          </cell>
          <cell r="BX725">
            <v>0</v>
          </cell>
          <cell r="BY725">
            <v>0</v>
          </cell>
          <cell r="BZ725">
            <v>0</v>
          </cell>
          <cell r="CA725">
            <v>0</v>
          </cell>
          <cell r="CB725">
            <v>0</v>
          </cell>
          <cell r="CC725">
            <v>1E-3</v>
          </cell>
          <cell r="CD725">
            <v>0</v>
          </cell>
          <cell r="CE725">
            <v>0</v>
          </cell>
          <cell r="CF725">
            <v>0</v>
          </cell>
          <cell r="CG725">
            <v>0</v>
          </cell>
          <cell r="CH725">
            <v>0</v>
          </cell>
          <cell r="CI725">
            <v>0</v>
          </cell>
          <cell r="CJ725">
            <v>0</v>
          </cell>
          <cell r="CK725">
            <v>0</v>
          </cell>
          <cell r="CL725">
            <v>0</v>
          </cell>
          <cell r="CM725">
            <v>0</v>
          </cell>
          <cell r="CN725">
            <v>0</v>
          </cell>
          <cell r="CO725">
            <v>0</v>
          </cell>
          <cell r="CP725">
            <v>0</v>
          </cell>
          <cell r="CQ725">
            <v>0</v>
          </cell>
          <cell r="CR725">
            <v>0</v>
          </cell>
          <cell r="CS725">
            <v>0</v>
          </cell>
          <cell r="CT725">
            <v>-2E-3</v>
          </cell>
          <cell r="CU725">
            <v>0</v>
          </cell>
          <cell r="CV725">
            <v>0</v>
          </cell>
          <cell r="CW725">
            <v>1E-3</v>
          </cell>
          <cell r="CX725">
            <v>2E-3</v>
          </cell>
          <cell r="CY725">
            <v>0</v>
          </cell>
          <cell r="CZ725">
            <v>-1E-3</v>
          </cell>
          <cell r="DA725">
            <v>0</v>
          </cell>
          <cell r="DB725">
            <v>0</v>
          </cell>
          <cell r="DC725">
            <v>0</v>
          </cell>
          <cell r="DD725">
            <v>1E-3</v>
          </cell>
          <cell r="DE725">
            <v>0</v>
          </cell>
          <cell r="DF725">
            <v>0</v>
          </cell>
          <cell r="DG725">
            <v>0</v>
          </cell>
          <cell r="DH725">
            <v>0</v>
          </cell>
          <cell r="DI725">
            <v>1E-3</v>
          </cell>
          <cell r="DJ725">
            <v>0</v>
          </cell>
          <cell r="DK725">
            <v>-1E-3</v>
          </cell>
          <cell r="DL725">
            <v>0</v>
          </cell>
          <cell r="DM725">
            <v>0</v>
          </cell>
          <cell r="DN725">
            <v>0</v>
          </cell>
          <cell r="DO725">
            <v>0</v>
          </cell>
          <cell r="DP725">
            <v>0</v>
          </cell>
          <cell r="DQ725">
            <v>0</v>
          </cell>
          <cell r="DR725">
            <v>1E-3</v>
          </cell>
          <cell r="DS725">
            <v>1E-3</v>
          </cell>
          <cell r="DT725">
            <v>2E-3</v>
          </cell>
          <cell r="DU725">
            <v>0</v>
          </cell>
          <cell r="DV725">
            <v>0</v>
          </cell>
          <cell r="DW725">
            <v>0</v>
          </cell>
          <cell r="DX725">
            <v>0</v>
          </cell>
          <cell r="DY725">
            <v>0</v>
          </cell>
          <cell r="DZ725">
            <v>0</v>
          </cell>
          <cell r="EA725">
            <v>0</v>
          </cell>
          <cell r="EB725">
            <v>0</v>
          </cell>
          <cell r="EC725">
            <v>2E-3</v>
          </cell>
          <cell r="ED725">
            <v>1E-3</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1E-3</v>
          </cell>
          <cell r="AG726">
            <v>0</v>
          </cell>
          <cell r="AH726">
            <v>-1E-3</v>
          </cell>
          <cell r="AI726">
            <v>0</v>
          </cell>
          <cell r="AJ726">
            <v>0</v>
          </cell>
          <cell r="AK726">
            <v>0</v>
          </cell>
          <cell r="AL726">
            <v>0</v>
          </cell>
          <cell r="AM726">
            <v>0</v>
          </cell>
          <cell r="AN726">
            <v>0</v>
          </cell>
          <cell r="AO726">
            <v>0</v>
          </cell>
          <cell r="AP726">
            <v>0</v>
          </cell>
          <cell r="AQ726">
            <v>0</v>
          </cell>
          <cell r="AR726">
            <v>3.0000000000000001E-3</v>
          </cell>
          <cell r="AS726">
            <v>5.0000000000000001E-3</v>
          </cell>
          <cell r="AT726">
            <v>0</v>
          </cell>
          <cell r="AU726">
            <v>0.02</v>
          </cell>
          <cell r="AV726">
            <v>1E-3</v>
          </cell>
          <cell r="AW726">
            <v>1E-3</v>
          </cell>
          <cell r="AX726">
            <v>1E-3</v>
          </cell>
          <cell r="AY726">
            <v>0</v>
          </cell>
          <cell r="AZ726">
            <v>0</v>
          </cell>
          <cell r="BA726">
            <v>0</v>
          </cell>
          <cell r="BB726">
            <v>0</v>
          </cell>
          <cell r="BC726">
            <v>1E-3</v>
          </cell>
          <cell r="BD726">
            <v>0</v>
          </cell>
          <cell r="BE726">
            <v>3.0000000000000001E-3</v>
          </cell>
          <cell r="BF726">
            <v>0</v>
          </cell>
          <cell r="BG726">
            <v>0.01</v>
          </cell>
          <cell r="BH726">
            <v>1.7999999999999999E-2</v>
          </cell>
          <cell r="BI726">
            <v>1E-3</v>
          </cell>
          <cell r="BJ726">
            <v>0</v>
          </cell>
          <cell r="BK726">
            <v>0</v>
          </cell>
          <cell r="BL726">
            <v>0</v>
          </cell>
          <cell r="BM726">
            <v>0</v>
          </cell>
          <cell r="BN726">
            <v>0</v>
          </cell>
          <cell r="BO726">
            <v>0</v>
          </cell>
          <cell r="BP726">
            <v>5.0000000000000001E-3</v>
          </cell>
          <cell r="BQ726">
            <v>4.0000000000000001E-3</v>
          </cell>
          <cell r="BR726">
            <v>0</v>
          </cell>
          <cell r="BS726">
            <v>-4.0000000000000001E-3</v>
          </cell>
          <cell r="BT726">
            <v>-5.0000000000000001E-3</v>
          </cell>
          <cell r="BU726">
            <v>1.2E-2</v>
          </cell>
          <cell r="BV726">
            <v>1E-3</v>
          </cell>
          <cell r="BW726">
            <v>1E-3</v>
          </cell>
          <cell r="BX726">
            <v>0</v>
          </cell>
          <cell r="BY726">
            <v>0</v>
          </cell>
          <cell r="BZ726">
            <v>0</v>
          </cell>
          <cell r="CA726">
            <v>0</v>
          </cell>
          <cell r="CB726">
            <v>0</v>
          </cell>
          <cell r="CC726">
            <v>0</v>
          </cell>
          <cell r="CD726">
            <v>0</v>
          </cell>
          <cell r="CE726">
            <v>1E-3</v>
          </cell>
          <cell r="CF726">
            <v>0</v>
          </cell>
          <cell r="CG726">
            <v>-3.0000000000000001E-3</v>
          </cell>
          <cell r="CH726">
            <v>0</v>
          </cell>
          <cell r="CI726">
            <v>1E-3</v>
          </cell>
          <cell r="CJ726">
            <v>0</v>
          </cell>
          <cell r="CK726">
            <v>-2E-3</v>
          </cell>
          <cell r="CL726">
            <v>0</v>
          </cell>
          <cell r="CM726">
            <v>0</v>
          </cell>
          <cell r="CN726">
            <v>0</v>
          </cell>
          <cell r="CO726">
            <v>0</v>
          </cell>
          <cell r="CP726">
            <v>1.0999999999999999E-2</v>
          </cell>
          <cell r="CQ726">
            <v>0</v>
          </cell>
          <cell r="CR726">
            <v>0</v>
          </cell>
          <cell r="CS726">
            <v>0</v>
          </cell>
          <cell r="CT726">
            <v>0.01</v>
          </cell>
          <cell r="CU726">
            <v>0</v>
          </cell>
          <cell r="CV726">
            <v>0</v>
          </cell>
          <cell r="CW726">
            <v>0</v>
          </cell>
          <cell r="CX726">
            <v>-1.7000000000000001E-2</v>
          </cell>
          <cell r="CY726">
            <v>0</v>
          </cell>
          <cell r="CZ726">
            <v>1E-3</v>
          </cell>
          <cell r="DA726">
            <v>0</v>
          </cell>
          <cell r="DB726">
            <v>1E-3</v>
          </cell>
          <cell r="DC726">
            <v>0</v>
          </cell>
          <cell r="DD726">
            <v>0</v>
          </cell>
          <cell r="DE726">
            <v>2E-3</v>
          </cell>
          <cell r="DF726">
            <v>0</v>
          </cell>
          <cell r="DG726">
            <v>1E-3</v>
          </cell>
          <cell r="DH726">
            <v>1.7000000000000001E-2</v>
          </cell>
          <cell r="DI726">
            <v>-6.0000000000000001E-3</v>
          </cell>
          <cell r="DJ726">
            <v>0</v>
          </cell>
          <cell r="DK726">
            <v>3.0000000000000001E-3</v>
          </cell>
          <cell r="DL726">
            <v>0</v>
          </cell>
          <cell r="DM726">
            <v>1E-3</v>
          </cell>
          <cell r="DN726">
            <v>0</v>
          </cell>
          <cell r="DO726">
            <v>0</v>
          </cell>
          <cell r="DP726">
            <v>3.0000000000000001E-3</v>
          </cell>
          <cell r="DQ726">
            <v>0</v>
          </cell>
          <cell r="DR726">
            <v>1E-3</v>
          </cell>
          <cell r="DS726">
            <v>1E-3</v>
          </cell>
          <cell r="DT726">
            <v>4.0000000000000001E-3</v>
          </cell>
          <cell r="DU726">
            <v>5.0000000000000001E-3</v>
          </cell>
          <cell r="DV726">
            <v>0</v>
          </cell>
          <cell r="DW726">
            <v>0</v>
          </cell>
          <cell r="DX726">
            <v>1E-3</v>
          </cell>
          <cell r="DY726">
            <v>0</v>
          </cell>
          <cell r="DZ726">
            <v>1E-3</v>
          </cell>
          <cell r="EA726">
            <v>1E-3</v>
          </cell>
          <cell r="EB726">
            <v>1E-3</v>
          </cell>
          <cell r="EC726">
            <v>0</v>
          </cell>
          <cell r="ED726">
            <v>1E-3</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cell r="DB727">
            <v>0</v>
          </cell>
          <cell r="DC727">
            <v>0</v>
          </cell>
          <cell r="DD727">
            <v>0</v>
          </cell>
          <cell r="DE727">
            <v>0</v>
          </cell>
          <cell r="DF727">
            <v>0</v>
          </cell>
          <cell r="DG727">
            <v>0</v>
          </cell>
          <cell r="DH727">
            <v>0</v>
          </cell>
          <cell r="DI727">
            <v>0</v>
          </cell>
          <cell r="DJ727">
            <v>0</v>
          </cell>
          <cell r="DK727">
            <v>0</v>
          </cell>
          <cell r="DL727">
            <v>0</v>
          </cell>
          <cell r="DM727">
            <v>0</v>
          </cell>
          <cell r="DN727">
            <v>0</v>
          </cell>
          <cell r="DO727">
            <v>0</v>
          </cell>
          <cell r="DP727">
            <v>0</v>
          </cell>
          <cell r="DQ727">
            <v>0</v>
          </cell>
          <cell r="DR727">
            <v>0</v>
          </cell>
          <cell r="DS727">
            <v>0</v>
          </cell>
          <cell r="DT727">
            <v>0</v>
          </cell>
          <cell r="DU727">
            <v>0</v>
          </cell>
          <cell r="DV727">
            <v>0</v>
          </cell>
          <cell r="DW727">
            <v>0</v>
          </cell>
          <cell r="DX727">
            <v>0</v>
          </cell>
          <cell r="DY727">
            <v>0</v>
          </cell>
          <cell r="DZ727">
            <v>0</v>
          </cell>
          <cell r="EA727">
            <v>0</v>
          </cell>
          <cell r="EB727">
            <v>0</v>
          </cell>
          <cell r="EC727">
            <v>0</v>
          </cell>
          <cell r="ED727">
            <v>0</v>
          </cell>
        </row>
        <row r="729">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v>0</v>
          </cell>
          <cell r="DB729">
            <v>0</v>
          </cell>
          <cell r="DC729">
            <v>0</v>
          </cell>
          <cell r="DD729">
            <v>0</v>
          </cell>
          <cell r="DE729">
            <v>0</v>
          </cell>
          <cell r="DF729">
            <v>0</v>
          </cell>
          <cell r="DG729">
            <v>0</v>
          </cell>
          <cell r="DH729">
            <v>0</v>
          </cell>
          <cell r="DI729">
            <v>0</v>
          </cell>
          <cell r="DJ729">
            <v>0</v>
          </cell>
          <cell r="DK729">
            <v>0</v>
          </cell>
          <cell r="DL729">
            <v>0</v>
          </cell>
          <cell r="DM729">
            <v>0</v>
          </cell>
          <cell r="DN729">
            <v>0</v>
          </cell>
          <cell r="DO729">
            <v>0</v>
          </cell>
          <cell r="DP729">
            <v>0</v>
          </cell>
          <cell r="DQ729">
            <v>0</v>
          </cell>
          <cell r="DR729">
            <v>0</v>
          </cell>
          <cell r="DS729">
            <v>0</v>
          </cell>
          <cell r="DT729">
            <v>0</v>
          </cell>
          <cell r="DU729">
            <v>0</v>
          </cell>
          <cell r="DV729">
            <v>0</v>
          </cell>
          <cell r="DW729">
            <v>0</v>
          </cell>
          <cell r="DX729">
            <v>0</v>
          </cell>
          <cell r="DY729">
            <v>0</v>
          </cell>
          <cell r="DZ729">
            <v>0</v>
          </cell>
          <cell r="EA729">
            <v>0</v>
          </cell>
          <cell r="EB729">
            <v>0</v>
          </cell>
          <cell r="EC729">
            <v>0</v>
          </cell>
          <cell r="ED729">
            <v>0</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cell r="DA730">
            <v>0</v>
          </cell>
          <cell r="DB730">
            <v>0</v>
          </cell>
          <cell r="DC730">
            <v>0</v>
          </cell>
          <cell r="DD730">
            <v>0</v>
          </cell>
          <cell r="DE730">
            <v>0</v>
          </cell>
          <cell r="DF730">
            <v>0</v>
          </cell>
          <cell r="DG730">
            <v>0</v>
          </cell>
          <cell r="DH730">
            <v>0</v>
          </cell>
          <cell r="DI730">
            <v>0</v>
          </cell>
          <cell r="DJ730">
            <v>0</v>
          </cell>
          <cell r="DK730">
            <v>0</v>
          </cell>
          <cell r="DL730">
            <v>0</v>
          </cell>
          <cell r="DM730">
            <v>0</v>
          </cell>
          <cell r="DN730">
            <v>0</v>
          </cell>
          <cell r="DO730">
            <v>0</v>
          </cell>
          <cell r="DP730">
            <v>0</v>
          </cell>
          <cell r="DQ730">
            <v>0</v>
          </cell>
          <cell r="DR730">
            <v>0</v>
          </cell>
          <cell r="DS730">
            <v>0</v>
          </cell>
          <cell r="DT730">
            <v>0</v>
          </cell>
          <cell r="DU730">
            <v>0</v>
          </cell>
          <cell r="DV730">
            <v>0</v>
          </cell>
          <cell r="DW730">
            <v>0</v>
          </cell>
          <cell r="DX730">
            <v>0</v>
          </cell>
          <cell r="DY730">
            <v>0</v>
          </cell>
          <cell r="DZ730">
            <v>0</v>
          </cell>
          <cell r="EA730">
            <v>0</v>
          </cell>
          <cell r="EB730">
            <v>0</v>
          </cell>
          <cell r="EC730">
            <v>0</v>
          </cell>
          <cell r="ED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cell r="DX731">
            <v>0</v>
          </cell>
          <cell r="DY731">
            <v>0</v>
          </cell>
          <cell r="DZ731">
            <v>0</v>
          </cell>
          <cell r="EA731">
            <v>0</v>
          </cell>
          <cell r="EB731">
            <v>0</v>
          </cell>
          <cell r="EC731">
            <v>0</v>
          </cell>
          <cell r="ED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0</v>
          </cell>
          <cell r="DK732">
            <v>0</v>
          </cell>
          <cell r="DL732">
            <v>0</v>
          </cell>
          <cell r="DM732">
            <v>0</v>
          </cell>
          <cell r="DN732">
            <v>0</v>
          </cell>
          <cell r="DO732">
            <v>0</v>
          </cell>
          <cell r="DP732">
            <v>0</v>
          </cell>
          <cell r="DQ732">
            <v>0</v>
          </cell>
          <cell r="DR732">
            <v>0</v>
          </cell>
          <cell r="DS732">
            <v>0</v>
          </cell>
          <cell r="DT732">
            <v>0</v>
          </cell>
          <cell r="DU732">
            <v>0</v>
          </cell>
          <cell r="DV732">
            <v>0</v>
          </cell>
          <cell r="DW732">
            <v>0</v>
          </cell>
          <cell r="DX732">
            <v>0</v>
          </cell>
          <cell r="DY732">
            <v>0</v>
          </cell>
          <cell r="DZ732">
            <v>0</v>
          </cell>
          <cell r="EA732">
            <v>0</v>
          </cell>
          <cell r="EB732">
            <v>0</v>
          </cell>
          <cell r="EC732">
            <v>0</v>
          </cell>
          <cell r="ED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cell r="DA733">
            <v>0</v>
          </cell>
          <cell r="DB733">
            <v>0</v>
          </cell>
          <cell r="DC733">
            <v>0</v>
          </cell>
          <cell r="DD733">
            <v>0</v>
          </cell>
          <cell r="DE733">
            <v>0</v>
          </cell>
          <cell r="DF733">
            <v>0</v>
          </cell>
          <cell r="DG733">
            <v>0</v>
          </cell>
          <cell r="DH733">
            <v>0</v>
          </cell>
          <cell r="DI733">
            <v>0</v>
          </cell>
          <cell r="DJ733">
            <v>0</v>
          </cell>
          <cell r="DK733">
            <v>0</v>
          </cell>
          <cell r="DL733">
            <v>0</v>
          </cell>
          <cell r="DM733">
            <v>0</v>
          </cell>
          <cell r="DN733">
            <v>0</v>
          </cell>
          <cell r="DO733">
            <v>0</v>
          </cell>
          <cell r="DP733">
            <v>0</v>
          </cell>
          <cell r="DQ733">
            <v>0</v>
          </cell>
          <cell r="DR733">
            <v>0</v>
          </cell>
          <cell r="DS733">
            <v>0</v>
          </cell>
          <cell r="DT733">
            <v>0</v>
          </cell>
          <cell r="DU733">
            <v>0</v>
          </cell>
          <cell r="DV733">
            <v>0</v>
          </cell>
          <cell r="DW733">
            <v>0</v>
          </cell>
          <cell r="DX733">
            <v>0</v>
          </cell>
          <cell r="DY733">
            <v>0</v>
          </cell>
          <cell r="DZ733">
            <v>0</v>
          </cell>
          <cell r="EA733">
            <v>0</v>
          </cell>
          <cell r="EB733">
            <v>0</v>
          </cell>
          <cell r="EC733">
            <v>0</v>
          </cell>
          <cell r="ED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DZ734">
            <v>0</v>
          </cell>
          <cell r="EA734">
            <v>0</v>
          </cell>
          <cell r="EB734">
            <v>0</v>
          </cell>
          <cell r="EC734">
            <v>0</v>
          </cell>
          <cell r="ED734">
            <v>0</v>
          </cell>
        </row>
        <row r="735">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v>0</v>
          </cell>
          <cell r="DB735">
            <v>0</v>
          </cell>
          <cell r="DC735">
            <v>0</v>
          </cell>
          <cell r="DD735">
            <v>0</v>
          </cell>
          <cell r="DE735">
            <v>0</v>
          </cell>
          <cell r="DF735">
            <v>0</v>
          </cell>
          <cell r="DG735">
            <v>0</v>
          </cell>
          <cell r="DH735">
            <v>0</v>
          </cell>
          <cell r="DI735">
            <v>0</v>
          </cell>
          <cell r="DJ735">
            <v>0</v>
          </cell>
          <cell r="DK735">
            <v>0</v>
          </cell>
          <cell r="DL735">
            <v>0</v>
          </cell>
          <cell r="DM735">
            <v>0</v>
          </cell>
          <cell r="DN735">
            <v>0</v>
          </cell>
          <cell r="DO735">
            <v>0</v>
          </cell>
          <cell r="DP735">
            <v>0</v>
          </cell>
          <cell r="DQ735">
            <v>0</v>
          </cell>
          <cell r="DR735">
            <v>0</v>
          </cell>
          <cell r="DS735">
            <v>0</v>
          </cell>
          <cell r="DT735">
            <v>0</v>
          </cell>
          <cell r="DU735">
            <v>0</v>
          </cell>
          <cell r="DV735">
            <v>0</v>
          </cell>
          <cell r="DW735">
            <v>0</v>
          </cell>
          <cell r="DX735">
            <v>0</v>
          </cell>
          <cell r="DY735">
            <v>0</v>
          </cell>
          <cell r="DZ735">
            <v>0</v>
          </cell>
          <cell r="EA735">
            <v>0</v>
          </cell>
          <cell r="EB735">
            <v>0</v>
          </cell>
          <cell r="EC735">
            <v>0</v>
          </cell>
          <cell r="ED735">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cell r="DA737">
            <v>0</v>
          </cell>
          <cell r="DB737">
            <v>0</v>
          </cell>
          <cell r="DC737">
            <v>0</v>
          </cell>
          <cell r="DD737">
            <v>0</v>
          </cell>
          <cell r="DE737">
            <v>0</v>
          </cell>
          <cell r="DF737">
            <v>0</v>
          </cell>
          <cell r="DG737">
            <v>0</v>
          </cell>
          <cell r="DH737">
            <v>0</v>
          </cell>
          <cell r="DI737">
            <v>0</v>
          </cell>
          <cell r="DJ737">
            <v>0</v>
          </cell>
          <cell r="DK737">
            <v>0</v>
          </cell>
          <cell r="DL737">
            <v>0</v>
          </cell>
          <cell r="DM737">
            <v>0</v>
          </cell>
          <cell r="DN737">
            <v>0</v>
          </cell>
          <cell r="DO737">
            <v>0</v>
          </cell>
          <cell r="DP737">
            <v>0</v>
          </cell>
          <cell r="DQ737">
            <v>0</v>
          </cell>
          <cell r="DR737">
            <v>0</v>
          </cell>
          <cell r="DS737">
            <v>0</v>
          </cell>
          <cell r="DT737">
            <v>0</v>
          </cell>
          <cell r="DU737">
            <v>0</v>
          </cell>
          <cell r="DV737">
            <v>0</v>
          </cell>
          <cell r="DW737">
            <v>0</v>
          </cell>
          <cell r="DX737">
            <v>0</v>
          </cell>
          <cell r="DY737">
            <v>0</v>
          </cell>
          <cell r="DZ737">
            <v>0</v>
          </cell>
          <cell r="EA737">
            <v>0</v>
          </cell>
          <cell r="EB737">
            <v>0</v>
          </cell>
          <cell r="EC737">
            <v>0</v>
          </cell>
          <cell r="ED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cell r="CK738">
            <v>0</v>
          </cell>
          <cell r="CL738">
            <v>0</v>
          </cell>
          <cell r="CM738">
            <v>0</v>
          </cell>
          <cell r="CN738">
            <v>0</v>
          </cell>
          <cell r="CO738">
            <v>0</v>
          </cell>
          <cell r="CP738">
            <v>0</v>
          </cell>
          <cell r="CQ738">
            <v>0</v>
          </cell>
          <cell r="CR738">
            <v>0</v>
          </cell>
          <cell r="CS738">
            <v>0</v>
          </cell>
          <cell r="CT738">
            <v>0</v>
          </cell>
          <cell r="CU738">
            <v>0</v>
          </cell>
          <cell r="CV738">
            <v>0</v>
          </cell>
          <cell r="CW738">
            <v>0</v>
          </cell>
          <cell r="CX738">
            <v>0</v>
          </cell>
          <cell r="CY738">
            <v>0</v>
          </cell>
          <cell r="CZ738">
            <v>0</v>
          </cell>
          <cell r="DA738">
            <v>0</v>
          </cell>
          <cell r="DB738">
            <v>0</v>
          </cell>
          <cell r="DC738">
            <v>0</v>
          </cell>
          <cell r="DD738">
            <v>0</v>
          </cell>
          <cell r="DE738">
            <v>0</v>
          </cell>
          <cell r="DF738">
            <v>0</v>
          </cell>
          <cell r="DG738">
            <v>0</v>
          </cell>
          <cell r="DH738">
            <v>0</v>
          </cell>
          <cell r="DI738">
            <v>0</v>
          </cell>
          <cell r="DJ738">
            <v>0</v>
          </cell>
          <cell r="DK738">
            <v>0</v>
          </cell>
          <cell r="DL738">
            <v>0</v>
          </cell>
          <cell r="DM738">
            <v>0</v>
          </cell>
          <cell r="DN738">
            <v>0</v>
          </cell>
          <cell r="DO738">
            <v>0</v>
          </cell>
          <cell r="DP738">
            <v>0</v>
          </cell>
          <cell r="DQ738">
            <v>0</v>
          </cell>
          <cell r="DR738">
            <v>0</v>
          </cell>
          <cell r="DS738">
            <v>0</v>
          </cell>
          <cell r="DT738">
            <v>0</v>
          </cell>
          <cell r="DU738">
            <v>0</v>
          </cell>
          <cell r="DV738">
            <v>0</v>
          </cell>
          <cell r="DW738">
            <v>0</v>
          </cell>
          <cell r="DX738">
            <v>0</v>
          </cell>
          <cell r="DY738">
            <v>0</v>
          </cell>
          <cell r="DZ738">
            <v>0</v>
          </cell>
          <cell r="EA738">
            <v>0</v>
          </cell>
          <cell r="EB738">
            <v>0</v>
          </cell>
          <cell r="EC738">
            <v>0</v>
          </cell>
          <cell r="ED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F739">
            <v>0</v>
          </cell>
          <cell r="DG739">
            <v>0</v>
          </cell>
          <cell r="DH739">
            <v>0</v>
          </cell>
          <cell r="DI739">
            <v>0</v>
          </cell>
          <cell r="DJ739">
            <v>0</v>
          </cell>
          <cell r="DK739">
            <v>0</v>
          </cell>
          <cell r="DL739">
            <v>0</v>
          </cell>
          <cell r="DM739">
            <v>0</v>
          </cell>
          <cell r="DN739">
            <v>0</v>
          </cell>
          <cell r="DO739">
            <v>0</v>
          </cell>
          <cell r="DP739">
            <v>0</v>
          </cell>
          <cell r="DQ739">
            <v>0</v>
          </cell>
          <cell r="DR739">
            <v>0</v>
          </cell>
          <cell r="DS739">
            <v>0</v>
          </cell>
          <cell r="DT739">
            <v>0</v>
          </cell>
          <cell r="DU739">
            <v>0</v>
          </cell>
          <cell r="DV739">
            <v>0</v>
          </cell>
          <cell r="DW739">
            <v>0</v>
          </cell>
          <cell r="DX739">
            <v>0</v>
          </cell>
          <cell r="DY739">
            <v>0</v>
          </cell>
          <cell r="DZ739">
            <v>0</v>
          </cell>
          <cell r="EA739">
            <v>0</v>
          </cell>
          <cell r="EB739">
            <v>0</v>
          </cell>
          <cell r="EC739">
            <v>0</v>
          </cell>
          <cell r="ED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CN740">
            <v>0</v>
          </cell>
          <cell r="CO740">
            <v>0</v>
          </cell>
          <cell r="CP740">
            <v>0</v>
          </cell>
          <cell r="CQ740">
            <v>0</v>
          </cell>
          <cell r="CR740">
            <v>0</v>
          </cell>
          <cell r="CS740">
            <v>0</v>
          </cell>
          <cell r="CT740">
            <v>0</v>
          </cell>
          <cell r="CU740">
            <v>0</v>
          </cell>
          <cell r="CV740">
            <v>0</v>
          </cell>
          <cell r="CW740">
            <v>0</v>
          </cell>
          <cell r="CX740">
            <v>0</v>
          </cell>
          <cell r="CY740">
            <v>0</v>
          </cell>
          <cell r="CZ740">
            <v>0</v>
          </cell>
          <cell r="DA740">
            <v>0</v>
          </cell>
          <cell r="DB740">
            <v>0</v>
          </cell>
          <cell r="DC740">
            <v>0</v>
          </cell>
          <cell r="DD740">
            <v>0</v>
          </cell>
          <cell r="DE740">
            <v>0</v>
          </cell>
          <cell r="DF740">
            <v>0</v>
          </cell>
          <cell r="DG740">
            <v>0</v>
          </cell>
          <cell r="DH740">
            <v>0</v>
          </cell>
          <cell r="DI740">
            <v>0</v>
          </cell>
          <cell r="DJ740">
            <v>0</v>
          </cell>
          <cell r="DK740">
            <v>0</v>
          </cell>
          <cell r="DL740">
            <v>0</v>
          </cell>
          <cell r="DM740">
            <v>0</v>
          </cell>
          <cell r="DN740">
            <v>0</v>
          </cell>
          <cell r="DO740">
            <v>0</v>
          </cell>
          <cell r="DP740">
            <v>0</v>
          </cell>
          <cell r="DQ740">
            <v>0</v>
          </cell>
          <cell r="DR740">
            <v>0</v>
          </cell>
          <cell r="DS740">
            <v>0</v>
          </cell>
          <cell r="DT740">
            <v>0</v>
          </cell>
          <cell r="DU740">
            <v>0</v>
          </cell>
          <cell r="DV740">
            <v>0</v>
          </cell>
          <cell r="DW740">
            <v>0</v>
          </cell>
          <cell r="DX740">
            <v>0</v>
          </cell>
          <cell r="DY740">
            <v>0</v>
          </cell>
          <cell r="DZ740">
            <v>0</v>
          </cell>
          <cell r="EA740">
            <v>0</v>
          </cell>
          <cell r="EB740">
            <v>0</v>
          </cell>
          <cell r="EC740">
            <v>0</v>
          </cell>
          <cell r="ED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cell r="DA741">
            <v>0</v>
          </cell>
          <cell r="DB741">
            <v>0</v>
          </cell>
          <cell r="DC741">
            <v>0</v>
          </cell>
          <cell r="DD741">
            <v>0</v>
          </cell>
          <cell r="DE741">
            <v>0</v>
          </cell>
          <cell r="DF741">
            <v>0</v>
          </cell>
          <cell r="DG741">
            <v>0</v>
          </cell>
          <cell r="DH741">
            <v>0</v>
          </cell>
          <cell r="DI741">
            <v>0</v>
          </cell>
          <cell r="DJ741">
            <v>0</v>
          </cell>
          <cell r="DK741">
            <v>0</v>
          </cell>
          <cell r="DL741">
            <v>0</v>
          </cell>
          <cell r="DM741">
            <v>0</v>
          </cell>
          <cell r="DN741">
            <v>0</v>
          </cell>
          <cell r="DO741">
            <v>0</v>
          </cell>
          <cell r="DP741">
            <v>0</v>
          </cell>
          <cell r="DQ741">
            <v>0</v>
          </cell>
          <cell r="DR741">
            <v>0</v>
          </cell>
          <cell r="DS741">
            <v>0</v>
          </cell>
          <cell r="DT741">
            <v>0</v>
          </cell>
          <cell r="DU741">
            <v>0</v>
          </cell>
          <cell r="DV741">
            <v>0</v>
          </cell>
          <cell r="DW741">
            <v>0</v>
          </cell>
          <cell r="DX741">
            <v>0</v>
          </cell>
          <cell r="DY741">
            <v>0</v>
          </cell>
          <cell r="DZ741">
            <v>0</v>
          </cell>
          <cell r="EA741">
            <v>0</v>
          </cell>
          <cell r="EB741">
            <v>0</v>
          </cell>
          <cell r="EC741">
            <v>0</v>
          </cell>
          <cell r="ED741">
            <v>0</v>
          </cell>
        </row>
        <row r="742">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cell r="DA742">
            <v>0</v>
          </cell>
          <cell r="DB742">
            <v>0</v>
          </cell>
          <cell r="DC742">
            <v>0</v>
          </cell>
          <cell r="DD742">
            <v>0</v>
          </cell>
          <cell r="DE742">
            <v>0</v>
          </cell>
          <cell r="DF742">
            <v>0</v>
          </cell>
          <cell r="DG742">
            <v>0</v>
          </cell>
          <cell r="DH742">
            <v>0</v>
          </cell>
          <cell r="DI742">
            <v>0</v>
          </cell>
          <cell r="DJ742">
            <v>0</v>
          </cell>
          <cell r="DK742">
            <v>0</v>
          </cell>
          <cell r="DL742">
            <v>0</v>
          </cell>
          <cell r="DM742">
            <v>0</v>
          </cell>
          <cell r="DN742">
            <v>0</v>
          </cell>
          <cell r="DO742">
            <v>0</v>
          </cell>
          <cell r="DP742">
            <v>0</v>
          </cell>
          <cell r="DQ742">
            <v>0</v>
          </cell>
          <cell r="DR742">
            <v>0</v>
          </cell>
          <cell r="DS742">
            <v>0</v>
          </cell>
          <cell r="DT742">
            <v>0</v>
          </cell>
          <cell r="DU742">
            <v>0</v>
          </cell>
          <cell r="DV742">
            <v>0</v>
          </cell>
          <cell r="DW742">
            <v>0</v>
          </cell>
          <cell r="DX742">
            <v>0</v>
          </cell>
          <cell r="DY742">
            <v>0</v>
          </cell>
          <cell r="DZ742">
            <v>0</v>
          </cell>
          <cell r="EA742">
            <v>0</v>
          </cell>
          <cell r="EB742">
            <v>0</v>
          </cell>
          <cell r="EC742">
            <v>0</v>
          </cell>
          <cell r="ED742">
            <v>0</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cell r="DA743">
            <v>0</v>
          </cell>
          <cell r="DB743">
            <v>0</v>
          </cell>
          <cell r="DC743">
            <v>0</v>
          </cell>
          <cell r="DD743">
            <v>0</v>
          </cell>
          <cell r="DE743">
            <v>0</v>
          </cell>
          <cell r="DF743">
            <v>0</v>
          </cell>
          <cell r="DG743">
            <v>0</v>
          </cell>
          <cell r="DH743">
            <v>0</v>
          </cell>
          <cell r="DI743">
            <v>0</v>
          </cell>
          <cell r="DJ743">
            <v>0</v>
          </cell>
          <cell r="DK743">
            <v>0</v>
          </cell>
          <cell r="DL743">
            <v>0</v>
          </cell>
          <cell r="DM743">
            <v>0</v>
          </cell>
          <cell r="DN743">
            <v>0</v>
          </cell>
          <cell r="DO743">
            <v>0</v>
          </cell>
          <cell r="DP743">
            <v>0</v>
          </cell>
          <cell r="DQ743">
            <v>0</v>
          </cell>
          <cell r="DR743">
            <v>0</v>
          </cell>
          <cell r="DS743">
            <v>0</v>
          </cell>
          <cell r="DT743">
            <v>0</v>
          </cell>
          <cell r="DU743">
            <v>0</v>
          </cell>
          <cell r="DV743">
            <v>0</v>
          </cell>
          <cell r="DW743">
            <v>0</v>
          </cell>
          <cell r="DX743">
            <v>0</v>
          </cell>
          <cell r="DY743">
            <v>0</v>
          </cell>
          <cell r="DZ743">
            <v>0</v>
          </cell>
          <cell r="EA743">
            <v>0</v>
          </cell>
          <cell r="EB743">
            <v>0</v>
          </cell>
          <cell r="EC743">
            <v>0</v>
          </cell>
          <cell r="ED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cell r="DA744">
            <v>0</v>
          </cell>
          <cell r="DB744">
            <v>0</v>
          </cell>
          <cell r="DC744">
            <v>0</v>
          </cell>
          <cell r="DD744">
            <v>0</v>
          </cell>
          <cell r="DE744">
            <v>0</v>
          </cell>
          <cell r="DF744">
            <v>0</v>
          </cell>
          <cell r="DG744">
            <v>0</v>
          </cell>
          <cell r="DH744">
            <v>0</v>
          </cell>
          <cell r="DI744">
            <v>0</v>
          </cell>
          <cell r="DJ744">
            <v>0</v>
          </cell>
          <cell r="DK744">
            <v>0</v>
          </cell>
          <cell r="DL744">
            <v>0</v>
          </cell>
          <cell r="DM744">
            <v>0</v>
          </cell>
          <cell r="DN744">
            <v>0</v>
          </cell>
          <cell r="DO744">
            <v>0</v>
          </cell>
          <cell r="DP744">
            <v>0</v>
          </cell>
          <cell r="DQ744">
            <v>0</v>
          </cell>
          <cell r="DR744">
            <v>0</v>
          </cell>
          <cell r="DS744">
            <v>0</v>
          </cell>
          <cell r="DT744">
            <v>0</v>
          </cell>
          <cell r="DU744">
            <v>0</v>
          </cell>
          <cell r="DV744">
            <v>0</v>
          </cell>
          <cell r="DW744">
            <v>0</v>
          </cell>
          <cell r="DX744">
            <v>0</v>
          </cell>
          <cell r="DY744">
            <v>0</v>
          </cell>
          <cell r="DZ744">
            <v>0</v>
          </cell>
          <cell r="EA744">
            <v>0</v>
          </cell>
          <cell r="EB744">
            <v>0</v>
          </cell>
          <cell r="EC744">
            <v>0</v>
          </cell>
          <cell r="ED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v>0</v>
          </cell>
          <cell r="DB745">
            <v>0</v>
          </cell>
          <cell r="DC745">
            <v>0</v>
          </cell>
          <cell r="DD745">
            <v>0</v>
          </cell>
          <cell r="DE745">
            <v>0</v>
          </cell>
          <cell r="DF745">
            <v>0</v>
          </cell>
          <cell r="DG745">
            <v>0</v>
          </cell>
          <cell r="DH745">
            <v>0</v>
          </cell>
          <cell r="DI745">
            <v>0</v>
          </cell>
          <cell r="DJ745">
            <v>0</v>
          </cell>
          <cell r="DK745">
            <v>0</v>
          </cell>
          <cell r="DL745">
            <v>0</v>
          </cell>
          <cell r="DM745">
            <v>0</v>
          </cell>
          <cell r="DN745">
            <v>0</v>
          </cell>
          <cell r="DO745">
            <v>0</v>
          </cell>
          <cell r="DP745">
            <v>0</v>
          </cell>
          <cell r="DQ745">
            <v>0</v>
          </cell>
          <cell r="DR745">
            <v>0</v>
          </cell>
          <cell r="DS745">
            <v>0</v>
          </cell>
          <cell r="DT745">
            <v>0</v>
          </cell>
          <cell r="DU745">
            <v>0</v>
          </cell>
          <cell r="DV745">
            <v>0</v>
          </cell>
          <cell r="DW745">
            <v>0</v>
          </cell>
          <cell r="DX745">
            <v>0</v>
          </cell>
          <cell r="DY745">
            <v>0</v>
          </cell>
          <cell r="DZ745">
            <v>0</v>
          </cell>
          <cell r="EA745">
            <v>0</v>
          </cell>
          <cell r="EB745">
            <v>0</v>
          </cell>
          <cell r="EC745">
            <v>0</v>
          </cell>
          <cell r="ED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CN746">
            <v>0</v>
          </cell>
          <cell r="CO746">
            <v>0</v>
          </cell>
          <cell r="CP746">
            <v>0</v>
          </cell>
          <cell r="CQ746">
            <v>0</v>
          </cell>
          <cell r="CR746">
            <v>0</v>
          </cell>
          <cell r="CS746">
            <v>0</v>
          </cell>
          <cell r="CT746">
            <v>0</v>
          </cell>
          <cell r="CU746">
            <v>0</v>
          </cell>
          <cell r="CV746">
            <v>0</v>
          </cell>
          <cell r="CW746">
            <v>0</v>
          </cell>
          <cell r="CX746">
            <v>0</v>
          </cell>
          <cell r="CY746">
            <v>0</v>
          </cell>
          <cell r="CZ746">
            <v>0</v>
          </cell>
          <cell r="DA746">
            <v>0</v>
          </cell>
          <cell r="DB746">
            <v>0</v>
          </cell>
          <cell r="DC746">
            <v>0</v>
          </cell>
          <cell r="DD746">
            <v>0</v>
          </cell>
          <cell r="DE746">
            <v>0</v>
          </cell>
          <cell r="DF746">
            <v>0</v>
          </cell>
          <cell r="DG746">
            <v>0</v>
          </cell>
          <cell r="DH746">
            <v>0</v>
          </cell>
          <cell r="DI746">
            <v>0</v>
          </cell>
          <cell r="DJ746">
            <v>0</v>
          </cell>
          <cell r="DK746">
            <v>0</v>
          </cell>
          <cell r="DL746">
            <v>0</v>
          </cell>
          <cell r="DM746">
            <v>0</v>
          </cell>
          <cell r="DN746">
            <v>0</v>
          </cell>
          <cell r="DO746">
            <v>0</v>
          </cell>
          <cell r="DP746">
            <v>0</v>
          </cell>
          <cell r="DQ746">
            <v>0</v>
          </cell>
          <cell r="DR746">
            <v>0</v>
          </cell>
          <cell r="DS746">
            <v>0</v>
          </cell>
          <cell r="DT746">
            <v>0</v>
          </cell>
          <cell r="DU746">
            <v>0</v>
          </cell>
          <cell r="DV746">
            <v>0</v>
          </cell>
          <cell r="DW746">
            <v>0</v>
          </cell>
          <cell r="DX746">
            <v>0</v>
          </cell>
          <cell r="DY746">
            <v>0</v>
          </cell>
          <cell r="DZ746">
            <v>0</v>
          </cell>
          <cell r="EA746">
            <v>0</v>
          </cell>
          <cell r="EB746">
            <v>0</v>
          </cell>
          <cell r="EC746">
            <v>0</v>
          </cell>
          <cell r="ED746">
            <v>0</v>
          </cell>
        </row>
        <row r="747">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CN747">
            <v>0</v>
          </cell>
          <cell r="CO747">
            <v>0</v>
          </cell>
          <cell r="CP747">
            <v>0</v>
          </cell>
          <cell r="CQ747">
            <v>0</v>
          </cell>
          <cell r="CR747">
            <v>0</v>
          </cell>
          <cell r="CS747">
            <v>0</v>
          </cell>
          <cell r="CT747">
            <v>0</v>
          </cell>
          <cell r="CU747">
            <v>0</v>
          </cell>
          <cell r="CV747">
            <v>0</v>
          </cell>
          <cell r="CW747">
            <v>0</v>
          </cell>
          <cell r="CX747">
            <v>0</v>
          </cell>
          <cell r="CY747">
            <v>0</v>
          </cell>
          <cell r="CZ747">
            <v>0</v>
          </cell>
          <cell r="DA747">
            <v>0</v>
          </cell>
          <cell r="DB747">
            <v>0</v>
          </cell>
          <cell r="DC747">
            <v>0</v>
          </cell>
          <cell r="DD747">
            <v>0</v>
          </cell>
          <cell r="DE747">
            <v>0</v>
          </cell>
          <cell r="DF747">
            <v>0</v>
          </cell>
          <cell r="DG747">
            <v>0</v>
          </cell>
          <cell r="DH747">
            <v>0</v>
          </cell>
          <cell r="DI747">
            <v>0</v>
          </cell>
          <cell r="DJ747">
            <v>0</v>
          </cell>
          <cell r="DK747">
            <v>0</v>
          </cell>
          <cell r="DL747">
            <v>0</v>
          </cell>
          <cell r="DM747">
            <v>0</v>
          </cell>
          <cell r="DN747">
            <v>0</v>
          </cell>
          <cell r="DO747">
            <v>0</v>
          </cell>
          <cell r="DP747">
            <v>0</v>
          </cell>
          <cell r="DQ747">
            <v>0</v>
          </cell>
          <cell r="DR747">
            <v>0</v>
          </cell>
          <cell r="DS747">
            <v>0</v>
          </cell>
          <cell r="DT747">
            <v>0</v>
          </cell>
          <cell r="DU747">
            <v>0</v>
          </cell>
          <cell r="DV747">
            <v>0</v>
          </cell>
          <cell r="DW747">
            <v>0</v>
          </cell>
          <cell r="DX747">
            <v>0</v>
          </cell>
          <cell r="DY747">
            <v>0</v>
          </cell>
          <cell r="DZ747">
            <v>0</v>
          </cell>
          <cell r="EA747">
            <v>0</v>
          </cell>
          <cell r="EB747">
            <v>0</v>
          </cell>
          <cell r="EC747">
            <v>0</v>
          </cell>
          <cell r="ED747">
            <v>0</v>
          </cell>
        </row>
        <row r="748">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CN748">
            <v>0</v>
          </cell>
          <cell r="CO748">
            <v>0</v>
          </cell>
          <cell r="CP748">
            <v>0</v>
          </cell>
          <cell r="CQ748">
            <v>0</v>
          </cell>
          <cell r="CR748">
            <v>0</v>
          </cell>
          <cell r="CS748">
            <v>0</v>
          </cell>
          <cell r="CT748">
            <v>0</v>
          </cell>
          <cell r="CU748">
            <v>0</v>
          </cell>
          <cell r="CV748">
            <v>0</v>
          </cell>
          <cell r="CW748">
            <v>0</v>
          </cell>
          <cell r="CX748">
            <v>0</v>
          </cell>
          <cell r="CY748">
            <v>0</v>
          </cell>
          <cell r="CZ748">
            <v>0</v>
          </cell>
          <cell r="DA748">
            <v>0</v>
          </cell>
          <cell r="DB748">
            <v>0</v>
          </cell>
          <cell r="DC748">
            <v>0</v>
          </cell>
          <cell r="DD748">
            <v>0</v>
          </cell>
          <cell r="DE748">
            <v>0</v>
          </cell>
          <cell r="DF748">
            <v>0</v>
          </cell>
          <cell r="DG748">
            <v>0</v>
          </cell>
          <cell r="DH748">
            <v>0</v>
          </cell>
          <cell r="DI748">
            <v>0</v>
          </cell>
          <cell r="DJ748">
            <v>0</v>
          </cell>
          <cell r="DK748">
            <v>0</v>
          </cell>
          <cell r="DL748">
            <v>0</v>
          </cell>
          <cell r="DM748">
            <v>0</v>
          </cell>
          <cell r="DN748">
            <v>0</v>
          </cell>
          <cell r="DO748">
            <v>0</v>
          </cell>
          <cell r="DP748">
            <v>0</v>
          </cell>
          <cell r="DQ748">
            <v>0</v>
          </cell>
          <cell r="DR748">
            <v>0</v>
          </cell>
          <cell r="DS748">
            <v>0</v>
          </cell>
          <cell r="DT748">
            <v>0</v>
          </cell>
          <cell r="DU748">
            <v>0</v>
          </cell>
          <cell r="DV748">
            <v>0</v>
          </cell>
          <cell r="DW748">
            <v>0</v>
          </cell>
          <cell r="DX748">
            <v>0</v>
          </cell>
          <cell r="DY748">
            <v>0</v>
          </cell>
          <cell r="DZ748">
            <v>0</v>
          </cell>
          <cell r="EA748">
            <v>0</v>
          </cell>
          <cell r="EB748">
            <v>0</v>
          </cell>
          <cell r="EC748">
            <v>0</v>
          </cell>
          <cell r="ED748">
            <v>0</v>
          </cell>
        </row>
        <row r="749">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CX749">
            <v>0</v>
          </cell>
          <cell r="CY749">
            <v>0</v>
          </cell>
          <cell r="CZ749">
            <v>0</v>
          </cell>
          <cell r="DA749">
            <v>0</v>
          </cell>
          <cell r="DB749">
            <v>0</v>
          </cell>
          <cell r="DC749">
            <v>0</v>
          </cell>
          <cell r="DD749">
            <v>0</v>
          </cell>
          <cell r="DE749">
            <v>0</v>
          </cell>
          <cell r="DF749">
            <v>0</v>
          </cell>
          <cell r="DG749">
            <v>0</v>
          </cell>
          <cell r="DH749">
            <v>0</v>
          </cell>
          <cell r="DI749">
            <v>0</v>
          </cell>
          <cell r="DJ749">
            <v>0</v>
          </cell>
          <cell r="DK749">
            <v>0</v>
          </cell>
          <cell r="DL749">
            <v>0</v>
          </cell>
          <cell r="DM749">
            <v>0</v>
          </cell>
          <cell r="DN749">
            <v>0</v>
          </cell>
          <cell r="DO749">
            <v>0</v>
          </cell>
          <cell r="DP749">
            <v>0</v>
          </cell>
          <cell r="DQ749">
            <v>0</v>
          </cell>
          <cell r="DR749">
            <v>0</v>
          </cell>
          <cell r="DS749">
            <v>0</v>
          </cell>
          <cell r="DT749">
            <v>0</v>
          </cell>
          <cell r="DU749">
            <v>0</v>
          </cell>
          <cell r="DV749">
            <v>0</v>
          </cell>
          <cell r="DW749">
            <v>0</v>
          </cell>
          <cell r="DX749">
            <v>0</v>
          </cell>
          <cell r="DY749">
            <v>0</v>
          </cell>
          <cell r="DZ749">
            <v>0</v>
          </cell>
          <cell r="EA749">
            <v>0</v>
          </cell>
          <cell r="EB749">
            <v>0</v>
          </cell>
          <cell r="EC749">
            <v>0</v>
          </cell>
          <cell r="ED749">
            <v>0</v>
          </cell>
        </row>
        <row r="751">
          <cell r="A751" t="str">
            <v>Integration Charge</v>
          </cell>
        </row>
        <row r="754">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cell r="DA754">
            <v>0</v>
          </cell>
          <cell r="DB754">
            <v>0</v>
          </cell>
          <cell r="DC754">
            <v>0</v>
          </cell>
          <cell r="DD754">
            <v>0</v>
          </cell>
          <cell r="DE754">
            <v>0</v>
          </cell>
          <cell r="DF754">
            <v>0</v>
          </cell>
          <cell r="DG754">
            <v>0</v>
          </cell>
          <cell r="DH754">
            <v>0</v>
          </cell>
          <cell r="DI754">
            <v>0</v>
          </cell>
          <cell r="DJ754">
            <v>0</v>
          </cell>
          <cell r="DK754">
            <v>0</v>
          </cell>
          <cell r="DL754">
            <v>0</v>
          </cell>
          <cell r="DM754">
            <v>0</v>
          </cell>
          <cell r="DN754">
            <v>0</v>
          </cell>
          <cell r="DO754">
            <v>0</v>
          </cell>
          <cell r="DP754">
            <v>0</v>
          </cell>
          <cell r="DQ754">
            <v>0</v>
          </cell>
          <cell r="DR754">
            <v>0</v>
          </cell>
          <cell r="DS754">
            <v>0</v>
          </cell>
          <cell r="DT754">
            <v>0</v>
          </cell>
          <cell r="DU754">
            <v>0</v>
          </cell>
          <cell r="DV754">
            <v>0</v>
          </cell>
          <cell r="DW754">
            <v>0</v>
          </cell>
          <cell r="DX754">
            <v>0</v>
          </cell>
          <cell r="DY754">
            <v>0</v>
          </cell>
          <cell r="DZ754">
            <v>0</v>
          </cell>
          <cell r="EA754">
            <v>0</v>
          </cell>
          <cell r="EB754">
            <v>0</v>
          </cell>
          <cell r="EC754">
            <v>0</v>
          </cell>
          <cell r="ED754">
            <v>0</v>
          </cell>
        </row>
        <row r="755">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0</v>
          </cell>
          <cell r="CL755">
            <v>0</v>
          </cell>
          <cell r="CM755">
            <v>0</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cell r="DA755">
            <v>0</v>
          </cell>
          <cell r="DB755">
            <v>0</v>
          </cell>
          <cell r="DC755">
            <v>0</v>
          </cell>
          <cell r="DD755">
            <v>0</v>
          </cell>
          <cell r="DE755">
            <v>0</v>
          </cell>
          <cell r="DF755">
            <v>0</v>
          </cell>
          <cell r="DG755">
            <v>0</v>
          </cell>
          <cell r="DH755">
            <v>0</v>
          </cell>
          <cell r="DI755">
            <v>0</v>
          </cell>
          <cell r="DJ755">
            <v>0</v>
          </cell>
          <cell r="DK755">
            <v>0</v>
          </cell>
          <cell r="DL755">
            <v>0</v>
          </cell>
          <cell r="DM755">
            <v>0</v>
          </cell>
          <cell r="DN755">
            <v>0</v>
          </cell>
          <cell r="DO755">
            <v>0</v>
          </cell>
          <cell r="DP755">
            <v>0</v>
          </cell>
          <cell r="DQ755">
            <v>0</v>
          </cell>
          <cell r="DR755">
            <v>0</v>
          </cell>
          <cell r="DS755">
            <v>0</v>
          </cell>
          <cell r="DT755">
            <v>0</v>
          </cell>
          <cell r="DU755">
            <v>0</v>
          </cell>
          <cell r="DV755">
            <v>0</v>
          </cell>
          <cell r="DW755">
            <v>0</v>
          </cell>
          <cell r="DX755">
            <v>0</v>
          </cell>
          <cell r="DY755">
            <v>0</v>
          </cell>
          <cell r="DZ755">
            <v>0</v>
          </cell>
          <cell r="EA755">
            <v>0</v>
          </cell>
          <cell r="EB755">
            <v>0</v>
          </cell>
          <cell r="EC755">
            <v>0</v>
          </cell>
          <cell r="ED755">
            <v>0</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I756">
            <v>0</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0</v>
          </cell>
          <cell r="CZ756">
            <v>0</v>
          </cell>
          <cell r="DA756">
            <v>0</v>
          </cell>
          <cell r="DB756">
            <v>0</v>
          </cell>
          <cell r="DC756">
            <v>0</v>
          </cell>
          <cell r="DD756">
            <v>0</v>
          </cell>
          <cell r="DE756">
            <v>0</v>
          </cell>
          <cell r="DF756">
            <v>0</v>
          </cell>
          <cell r="DG756">
            <v>0</v>
          </cell>
          <cell r="DH756">
            <v>0</v>
          </cell>
          <cell r="DI756">
            <v>0</v>
          </cell>
          <cell r="DJ756">
            <v>0</v>
          </cell>
          <cell r="DK756">
            <v>0</v>
          </cell>
          <cell r="DL756">
            <v>0</v>
          </cell>
          <cell r="DM756">
            <v>0</v>
          </cell>
          <cell r="DN756">
            <v>0</v>
          </cell>
          <cell r="DO756">
            <v>0</v>
          </cell>
          <cell r="DP756">
            <v>0</v>
          </cell>
          <cell r="DQ756">
            <v>0</v>
          </cell>
          <cell r="DR756">
            <v>0</v>
          </cell>
          <cell r="DS756">
            <v>0</v>
          </cell>
          <cell r="DT756">
            <v>0</v>
          </cell>
          <cell r="DU756">
            <v>0</v>
          </cell>
          <cell r="DV756">
            <v>0</v>
          </cell>
          <cell r="DW756">
            <v>0</v>
          </cell>
          <cell r="DX756">
            <v>0</v>
          </cell>
          <cell r="DY756">
            <v>0</v>
          </cell>
          <cell r="DZ756">
            <v>0</v>
          </cell>
          <cell r="EA756">
            <v>0</v>
          </cell>
          <cell r="EB756">
            <v>0</v>
          </cell>
          <cell r="EC756">
            <v>0</v>
          </cell>
          <cell r="ED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cell r="DA757">
            <v>0</v>
          </cell>
          <cell r="DB757">
            <v>0</v>
          </cell>
          <cell r="DC757">
            <v>0</v>
          </cell>
          <cell r="DD757">
            <v>0</v>
          </cell>
          <cell r="DE757">
            <v>0</v>
          </cell>
          <cell r="DF757">
            <v>0</v>
          </cell>
          <cell r="DG757">
            <v>0</v>
          </cell>
          <cell r="DH757">
            <v>0</v>
          </cell>
          <cell r="DI757">
            <v>0</v>
          </cell>
          <cell r="DJ757">
            <v>0</v>
          </cell>
          <cell r="DK757">
            <v>0</v>
          </cell>
          <cell r="DL757">
            <v>0</v>
          </cell>
          <cell r="DM757">
            <v>0</v>
          </cell>
          <cell r="DN757">
            <v>0</v>
          </cell>
          <cell r="DO757">
            <v>0</v>
          </cell>
          <cell r="DP757">
            <v>0</v>
          </cell>
          <cell r="DQ757">
            <v>0</v>
          </cell>
          <cell r="DR757">
            <v>0</v>
          </cell>
          <cell r="DS757">
            <v>0</v>
          </cell>
          <cell r="DT757">
            <v>0</v>
          </cell>
          <cell r="DU757">
            <v>0</v>
          </cell>
          <cell r="DV757">
            <v>0</v>
          </cell>
          <cell r="DW757">
            <v>0</v>
          </cell>
          <cell r="DX757">
            <v>0</v>
          </cell>
          <cell r="DY757">
            <v>0</v>
          </cell>
          <cell r="DZ757">
            <v>0</v>
          </cell>
          <cell r="EA757">
            <v>0</v>
          </cell>
          <cell r="EB757">
            <v>0</v>
          </cell>
          <cell r="EC757">
            <v>0</v>
          </cell>
          <cell r="ED757">
            <v>0</v>
          </cell>
        </row>
        <row r="758">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I758">
            <v>0</v>
          </cell>
          <cell r="CJ758">
            <v>0</v>
          </cell>
          <cell r="CK758">
            <v>0</v>
          </cell>
          <cell r="CL758">
            <v>0</v>
          </cell>
          <cell r="CM758">
            <v>0</v>
          </cell>
          <cell r="CN758">
            <v>0</v>
          </cell>
          <cell r="CO758">
            <v>0</v>
          </cell>
          <cell r="CP758">
            <v>0</v>
          </cell>
          <cell r="CQ758">
            <v>0</v>
          </cell>
          <cell r="CR758">
            <v>0</v>
          </cell>
          <cell r="CS758">
            <v>0</v>
          </cell>
          <cell r="CT758">
            <v>0</v>
          </cell>
          <cell r="CU758">
            <v>0</v>
          </cell>
          <cell r="CV758">
            <v>0</v>
          </cell>
          <cell r="CW758">
            <v>0</v>
          </cell>
          <cell r="CX758">
            <v>0</v>
          </cell>
          <cell r="CY758">
            <v>0</v>
          </cell>
          <cell r="CZ758">
            <v>0</v>
          </cell>
          <cell r="DA758">
            <v>0</v>
          </cell>
          <cell r="DB758">
            <v>0</v>
          </cell>
          <cell r="DC758">
            <v>0</v>
          </cell>
          <cell r="DD758">
            <v>0</v>
          </cell>
          <cell r="DE758">
            <v>0</v>
          </cell>
          <cell r="DF758">
            <v>0</v>
          </cell>
          <cell r="DG758">
            <v>0</v>
          </cell>
          <cell r="DH758">
            <v>0</v>
          </cell>
          <cell r="DI758">
            <v>0</v>
          </cell>
          <cell r="DJ758">
            <v>0</v>
          </cell>
          <cell r="DK758">
            <v>0</v>
          </cell>
          <cell r="DL758">
            <v>0</v>
          </cell>
          <cell r="DM758">
            <v>0</v>
          </cell>
          <cell r="DN758">
            <v>0</v>
          </cell>
          <cell r="DO758">
            <v>0</v>
          </cell>
          <cell r="DP758">
            <v>0</v>
          </cell>
          <cell r="DQ758">
            <v>0</v>
          </cell>
          <cell r="DR758">
            <v>0</v>
          </cell>
          <cell r="DS758">
            <v>0</v>
          </cell>
          <cell r="DT758">
            <v>0</v>
          </cell>
          <cell r="DU758">
            <v>0</v>
          </cell>
          <cell r="DV758">
            <v>0</v>
          </cell>
          <cell r="DW758">
            <v>0</v>
          </cell>
          <cell r="DX758">
            <v>0</v>
          </cell>
          <cell r="DY758">
            <v>0</v>
          </cell>
          <cell r="DZ758">
            <v>0</v>
          </cell>
          <cell r="EA758">
            <v>0</v>
          </cell>
          <cell r="EB758">
            <v>0</v>
          </cell>
          <cell r="EC758">
            <v>0</v>
          </cell>
          <cell r="ED758">
            <v>0</v>
          </cell>
        </row>
        <row r="759">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Q759">
            <v>0</v>
          </cell>
          <cell r="CR759">
            <v>0</v>
          </cell>
          <cell r="CS759">
            <v>0</v>
          </cell>
          <cell r="CT759">
            <v>0</v>
          </cell>
          <cell r="CU759">
            <v>0</v>
          </cell>
          <cell r="CV759">
            <v>0</v>
          </cell>
          <cell r="CW759">
            <v>0</v>
          </cell>
          <cell r="CX759">
            <v>0</v>
          </cell>
          <cell r="CY759">
            <v>0</v>
          </cell>
          <cell r="CZ759">
            <v>0</v>
          </cell>
          <cell r="DA759">
            <v>0</v>
          </cell>
          <cell r="DB759">
            <v>0</v>
          </cell>
          <cell r="DC759">
            <v>0</v>
          </cell>
          <cell r="DD759">
            <v>0</v>
          </cell>
          <cell r="DE759">
            <v>0</v>
          </cell>
          <cell r="DF759">
            <v>0</v>
          </cell>
          <cell r="DG759">
            <v>0</v>
          </cell>
          <cell r="DH759">
            <v>0</v>
          </cell>
          <cell r="DI759">
            <v>0</v>
          </cell>
          <cell r="DJ759">
            <v>0</v>
          </cell>
          <cell r="DK759">
            <v>0</v>
          </cell>
          <cell r="DL759">
            <v>0</v>
          </cell>
          <cell r="DM759">
            <v>0</v>
          </cell>
          <cell r="DN759">
            <v>0</v>
          </cell>
          <cell r="DO759">
            <v>0</v>
          </cell>
          <cell r="DP759">
            <v>0</v>
          </cell>
          <cell r="DQ759">
            <v>0</v>
          </cell>
          <cell r="DR759">
            <v>0</v>
          </cell>
          <cell r="DS759">
            <v>0</v>
          </cell>
          <cell r="DT759">
            <v>0</v>
          </cell>
          <cell r="DU759">
            <v>0</v>
          </cell>
          <cell r="DV759">
            <v>0</v>
          </cell>
          <cell r="DW759">
            <v>0</v>
          </cell>
          <cell r="DX759">
            <v>0</v>
          </cell>
          <cell r="DY759">
            <v>0</v>
          </cell>
          <cell r="DZ759">
            <v>0</v>
          </cell>
          <cell r="EA759">
            <v>0</v>
          </cell>
          <cell r="EB759">
            <v>0</v>
          </cell>
          <cell r="EC759">
            <v>0</v>
          </cell>
          <cell r="ED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K761">
            <v>0</v>
          </cell>
          <cell r="DL761">
            <v>0</v>
          </cell>
          <cell r="DM761">
            <v>0</v>
          </cell>
          <cell r="DN761">
            <v>0</v>
          </cell>
          <cell r="DO761">
            <v>0</v>
          </cell>
          <cell r="DP761">
            <v>0</v>
          </cell>
          <cell r="DQ761">
            <v>0</v>
          </cell>
          <cell r="DR761">
            <v>0</v>
          </cell>
          <cell r="DS761">
            <v>0</v>
          </cell>
          <cell r="DT761">
            <v>0</v>
          </cell>
          <cell r="DU761">
            <v>0</v>
          </cell>
          <cell r="DV761">
            <v>0</v>
          </cell>
          <cell r="DW761">
            <v>0</v>
          </cell>
          <cell r="DX761">
            <v>0</v>
          </cell>
          <cell r="DY761">
            <v>0</v>
          </cell>
          <cell r="DZ761">
            <v>0</v>
          </cell>
          <cell r="EA761">
            <v>0</v>
          </cell>
          <cell r="EB761">
            <v>0</v>
          </cell>
          <cell r="EC761">
            <v>0</v>
          </cell>
          <cell r="ED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v>
          </cell>
          <cell r="DY762">
            <v>0</v>
          </cell>
          <cell r="DZ762">
            <v>0</v>
          </cell>
          <cell r="EA762">
            <v>0</v>
          </cell>
          <cell r="EB762">
            <v>0</v>
          </cell>
          <cell r="EC762">
            <v>0</v>
          </cell>
          <cell r="ED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0</v>
          </cell>
          <cell r="DL763">
            <v>0</v>
          </cell>
          <cell r="DM763">
            <v>0</v>
          </cell>
          <cell r="DN763">
            <v>0</v>
          </cell>
          <cell r="DO763">
            <v>0</v>
          </cell>
          <cell r="DP763">
            <v>0</v>
          </cell>
          <cell r="DQ763">
            <v>0</v>
          </cell>
          <cell r="DR763">
            <v>0</v>
          </cell>
          <cell r="DS763">
            <v>0</v>
          </cell>
          <cell r="DT763">
            <v>0</v>
          </cell>
          <cell r="DU763">
            <v>0</v>
          </cell>
          <cell r="DV763">
            <v>0</v>
          </cell>
          <cell r="DW763">
            <v>0</v>
          </cell>
          <cell r="DX763">
            <v>0</v>
          </cell>
          <cell r="DY763">
            <v>0</v>
          </cell>
          <cell r="DZ763">
            <v>0</v>
          </cell>
          <cell r="EA763">
            <v>0</v>
          </cell>
          <cell r="EB763">
            <v>0</v>
          </cell>
          <cell r="EC763">
            <v>0</v>
          </cell>
          <cell r="ED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0</v>
          </cell>
          <cell r="DL764">
            <v>0</v>
          </cell>
          <cell r="DM764">
            <v>0</v>
          </cell>
          <cell r="DN764">
            <v>0</v>
          </cell>
          <cell r="DO764">
            <v>0</v>
          </cell>
          <cell r="DP764">
            <v>0</v>
          </cell>
          <cell r="DQ764">
            <v>0</v>
          </cell>
          <cell r="DR764">
            <v>0</v>
          </cell>
          <cell r="DS764">
            <v>0</v>
          </cell>
          <cell r="DT764">
            <v>0</v>
          </cell>
          <cell r="DU764">
            <v>0</v>
          </cell>
          <cell r="DV764">
            <v>0</v>
          </cell>
          <cell r="DW764">
            <v>0</v>
          </cell>
          <cell r="DX764">
            <v>0</v>
          </cell>
          <cell r="DY764">
            <v>0</v>
          </cell>
          <cell r="DZ764">
            <v>0</v>
          </cell>
          <cell r="EA764">
            <v>0</v>
          </cell>
          <cell r="EB764">
            <v>0</v>
          </cell>
          <cell r="EC764">
            <v>0</v>
          </cell>
          <cell r="ED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I765">
            <v>0</v>
          </cell>
          <cell r="CJ765">
            <v>0</v>
          </cell>
          <cell r="CK765">
            <v>0</v>
          </cell>
          <cell r="CL765">
            <v>0</v>
          </cell>
          <cell r="CM765">
            <v>0</v>
          </cell>
          <cell r="CN765">
            <v>0</v>
          </cell>
          <cell r="CO765">
            <v>0</v>
          </cell>
          <cell r="CP765">
            <v>0</v>
          </cell>
          <cell r="CQ765">
            <v>0</v>
          </cell>
          <cell r="CR765">
            <v>0</v>
          </cell>
          <cell r="CS765">
            <v>0</v>
          </cell>
          <cell r="CT765">
            <v>0</v>
          </cell>
          <cell r="CU765">
            <v>0</v>
          </cell>
          <cell r="CV765">
            <v>0</v>
          </cell>
          <cell r="CW765">
            <v>0</v>
          </cell>
          <cell r="CX765">
            <v>0</v>
          </cell>
          <cell r="CY765">
            <v>0</v>
          </cell>
          <cell r="CZ765">
            <v>0</v>
          </cell>
          <cell r="DA765">
            <v>0</v>
          </cell>
          <cell r="DB765">
            <v>0</v>
          </cell>
          <cell r="DC765">
            <v>0</v>
          </cell>
          <cell r="DD765">
            <v>0</v>
          </cell>
          <cell r="DE765">
            <v>0</v>
          </cell>
          <cell r="DF765">
            <v>0</v>
          </cell>
          <cell r="DG765">
            <v>0</v>
          </cell>
          <cell r="DH765">
            <v>0</v>
          </cell>
          <cell r="DI765">
            <v>0</v>
          </cell>
          <cell r="DJ765">
            <v>0</v>
          </cell>
          <cell r="DK765">
            <v>0</v>
          </cell>
          <cell r="DL765">
            <v>0</v>
          </cell>
          <cell r="DM765">
            <v>0</v>
          </cell>
          <cell r="DN765">
            <v>0</v>
          </cell>
          <cell r="DO765">
            <v>0</v>
          </cell>
          <cell r="DP765">
            <v>0</v>
          </cell>
          <cell r="DQ765">
            <v>0</v>
          </cell>
          <cell r="DR765">
            <v>0</v>
          </cell>
          <cell r="DS765">
            <v>0</v>
          </cell>
          <cell r="DT765">
            <v>0</v>
          </cell>
          <cell r="DU765">
            <v>0</v>
          </cell>
          <cell r="DV765">
            <v>0</v>
          </cell>
          <cell r="DW765">
            <v>0</v>
          </cell>
          <cell r="DX765">
            <v>0</v>
          </cell>
          <cell r="DY765">
            <v>0</v>
          </cell>
          <cell r="DZ765">
            <v>0</v>
          </cell>
          <cell r="EA765">
            <v>0</v>
          </cell>
          <cell r="EB765">
            <v>0</v>
          </cell>
          <cell r="EC765">
            <v>0</v>
          </cell>
          <cell r="ED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cell r="CN766">
            <v>0</v>
          </cell>
          <cell r="CO766">
            <v>0</v>
          </cell>
          <cell r="CP766">
            <v>0</v>
          </cell>
          <cell r="CQ766">
            <v>0</v>
          </cell>
          <cell r="CR766">
            <v>0</v>
          </cell>
          <cell r="CS766">
            <v>0</v>
          </cell>
          <cell r="CT766">
            <v>0</v>
          </cell>
          <cell r="CU766">
            <v>0</v>
          </cell>
          <cell r="CV766">
            <v>0</v>
          </cell>
          <cell r="CW766">
            <v>0</v>
          </cell>
          <cell r="CX766">
            <v>0</v>
          </cell>
          <cell r="CY766">
            <v>0</v>
          </cell>
          <cell r="CZ766">
            <v>0</v>
          </cell>
          <cell r="DA766">
            <v>0</v>
          </cell>
          <cell r="DB766">
            <v>0</v>
          </cell>
          <cell r="DC766">
            <v>0</v>
          </cell>
          <cell r="DD766">
            <v>0</v>
          </cell>
          <cell r="DE766">
            <v>0</v>
          </cell>
          <cell r="DF766">
            <v>0</v>
          </cell>
          <cell r="DG766">
            <v>0</v>
          </cell>
          <cell r="DH766">
            <v>0</v>
          </cell>
          <cell r="DI766">
            <v>0</v>
          </cell>
          <cell r="DJ766">
            <v>0</v>
          </cell>
          <cell r="DK766">
            <v>0</v>
          </cell>
          <cell r="DL766">
            <v>0</v>
          </cell>
          <cell r="DM766">
            <v>0</v>
          </cell>
          <cell r="DN766">
            <v>0</v>
          </cell>
          <cell r="DO766">
            <v>0</v>
          </cell>
          <cell r="DP766">
            <v>0</v>
          </cell>
          <cell r="DQ766">
            <v>0</v>
          </cell>
          <cell r="DR766">
            <v>0</v>
          </cell>
          <cell r="DS766">
            <v>0</v>
          </cell>
          <cell r="DT766">
            <v>0</v>
          </cell>
          <cell r="DU766">
            <v>0</v>
          </cell>
          <cell r="DV766">
            <v>0</v>
          </cell>
          <cell r="DW766">
            <v>0</v>
          </cell>
          <cell r="DX766">
            <v>0</v>
          </cell>
          <cell r="DY766">
            <v>0</v>
          </cell>
          <cell r="DZ766">
            <v>0</v>
          </cell>
          <cell r="EA766">
            <v>0</v>
          </cell>
          <cell r="EB766">
            <v>0</v>
          </cell>
          <cell r="EC766">
            <v>0</v>
          </cell>
          <cell r="ED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v>0</v>
          </cell>
          <cell r="DB767">
            <v>0</v>
          </cell>
          <cell r="DC767">
            <v>0</v>
          </cell>
          <cell r="DD767">
            <v>0</v>
          </cell>
          <cell r="DE767">
            <v>0</v>
          </cell>
          <cell r="DF767">
            <v>0</v>
          </cell>
          <cell r="DG767">
            <v>0</v>
          </cell>
          <cell r="DH767">
            <v>0</v>
          </cell>
          <cell r="DI767">
            <v>0</v>
          </cell>
          <cell r="DJ767">
            <v>0</v>
          </cell>
          <cell r="DK767">
            <v>0</v>
          </cell>
          <cell r="DL767">
            <v>0</v>
          </cell>
          <cell r="DM767">
            <v>0</v>
          </cell>
          <cell r="DN767">
            <v>0</v>
          </cell>
          <cell r="DO767">
            <v>0</v>
          </cell>
          <cell r="DP767">
            <v>0</v>
          </cell>
          <cell r="DQ767">
            <v>0</v>
          </cell>
          <cell r="DR767">
            <v>0</v>
          </cell>
          <cell r="DS767">
            <v>0</v>
          </cell>
          <cell r="DT767">
            <v>0</v>
          </cell>
          <cell r="DU767">
            <v>0</v>
          </cell>
          <cell r="DV767">
            <v>0</v>
          </cell>
          <cell r="DW767">
            <v>0</v>
          </cell>
          <cell r="DX767">
            <v>0</v>
          </cell>
          <cell r="DY767">
            <v>0</v>
          </cell>
          <cell r="DZ767">
            <v>0</v>
          </cell>
          <cell r="EA767">
            <v>0</v>
          </cell>
          <cell r="EB767">
            <v>0</v>
          </cell>
          <cell r="EC767">
            <v>0</v>
          </cell>
          <cell r="ED767">
            <v>0</v>
          </cell>
        </row>
        <row r="769">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v>0</v>
          </cell>
          <cell r="CJ769">
            <v>0</v>
          </cell>
          <cell r="CK769">
            <v>0</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0</v>
          </cell>
          <cell r="CZ769">
            <v>0</v>
          </cell>
          <cell r="DA769">
            <v>0</v>
          </cell>
          <cell r="DB769">
            <v>0</v>
          </cell>
          <cell r="DC769">
            <v>0</v>
          </cell>
          <cell r="DD769">
            <v>0</v>
          </cell>
          <cell r="DE769">
            <v>0</v>
          </cell>
          <cell r="DF769">
            <v>0</v>
          </cell>
          <cell r="DG769">
            <v>0</v>
          </cell>
          <cell r="DH769">
            <v>0</v>
          </cell>
          <cell r="DI769">
            <v>0</v>
          </cell>
          <cell r="DJ769">
            <v>0</v>
          </cell>
          <cell r="DK769">
            <v>0</v>
          </cell>
          <cell r="DL769">
            <v>0</v>
          </cell>
          <cell r="DM769">
            <v>0</v>
          </cell>
          <cell r="DN769">
            <v>0</v>
          </cell>
          <cell r="DO769">
            <v>0</v>
          </cell>
          <cell r="DP769">
            <v>0</v>
          </cell>
          <cell r="DQ769">
            <v>0</v>
          </cell>
          <cell r="DR769">
            <v>0</v>
          </cell>
          <cell r="DS769">
            <v>0</v>
          </cell>
          <cell r="DT769">
            <v>0</v>
          </cell>
          <cell r="DU769">
            <v>0</v>
          </cell>
          <cell r="DV769">
            <v>0</v>
          </cell>
          <cell r="DW769">
            <v>0</v>
          </cell>
          <cell r="DX769">
            <v>0</v>
          </cell>
          <cell r="DY769">
            <v>0</v>
          </cell>
          <cell r="DZ769">
            <v>0</v>
          </cell>
          <cell r="EA769">
            <v>0</v>
          </cell>
          <cell r="EB769">
            <v>0</v>
          </cell>
          <cell r="EC769">
            <v>0</v>
          </cell>
          <cell r="ED769">
            <v>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cell r="DA770">
            <v>0</v>
          </cell>
          <cell r="DB770">
            <v>0</v>
          </cell>
          <cell r="DC770">
            <v>0</v>
          </cell>
          <cell r="DD770">
            <v>0</v>
          </cell>
          <cell r="DE770">
            <v>0</v>
          </cell>
          <cell r="DF770">
            <v>0</v>
          </cell>
          <cell r="DG770">
            <v>0</v>
          </cell>
          <cell r="DH770">
            <v>0</v>
          </cell>
          <cell r="DI770">
            <v>0</v>
          </cell>
          <cell r="DJ770">
            <v>0</v>
          </cell>
          <cell r="DK770">
            <v>0</v>
          </cell>
          <cell r="DL770">
            <v>0</v>
          </cell>
          <cell r="DM770">
            <v>0</v>
          </cell>
          <cell r="DN770">
            <v>0</v>
          </cell>
          <cell r="DO770">
            <v>0</v>
          </cell>
          <cell r="DP770">
            <v>0</v>
          </cell>
          <cell r="DQ770">
            <v>0</v>
          </cell>
          <cell r="DR770">
            <v>0</v>
          </cell>
          <cell r="DS770">
            <v>0</v>
          </cell>
          <cell r="DT770">
            <v>0</v>
          </cell>
          <cell r="DU770">
            <v>0</v>
          </cell>
          <cell r="DV770">
            <v>0</v>
          </cell>
          <cell r="DW770">
            <v>0</v>
          </cell>
          <cell r="DX770">
            <v>0</v>
          </cell>
          <cell r="DY770">
            <v>0</v>
          </cell>
          <cell r="DZ770">
            <v>0</v>
          </cell>
          <cell r="EA770">
            <v>0</v>
          </cell>
          <cell r="EB770">
            <v>0</v>
          </cell>
          <cell r="EC770">
            <v>0</v>
          </cell>
          <cell r="ED770">
            <v>0</v>
          </cell>
        </row>
        <row r="771">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cell r="DA771">
            <v>0</v>
          </cell>
          <cell r="DB771">
            <v>0</v>
          </cell>
          <cell r="DC771">
            <v>0</v>
          </cell>
          <cell r="DD771">
            <v>0</v>
          </cell>
          <cell r="DE771">
            <v>0</v>
          </cell>
          <cell r="DF771">
            <v>0</v>
          </cell>
          <cell r="DG771">
            <v>0</v>
          </cell>
          <cell r="DH771">
            <v>0</v>
          </cell>
          <cell r="DI771">
            <v>0</v>
          </cell>
          <cell r="DJ771">
            <v>0</v>
          </cell>
          <cell r="DK771">
            <v>0</v>
          </cell>
          <cell r="DL771">
            <v>0</v>
          </cell>
          <cell r="DM771">
            <v>0</v>
          </cell>
          <cell r="DN771">
            <v>0</v>
          </cell>
          <cell r="DO771">
            <v>0</v>
          </cell>
          <cell r="DP771">
            <v>0</v>
          </cell>
          <cell r="DQ771">
            <v>0</v>
          </cell>
          <cell r="DR771">
            <v>0</v>
          </cell>
          <cell r="DS771">
            <v>0</v>
          </cell>
          <cell r="DT771">
            <v>0</v>
          </cell>
          <cell r="DU771">
            <v>0</v>
          </cell>
          <cell r="DV771">
            <v>0</v>
          </cell>
          <cell r="DW771">
            <v>0</v>
          </cell>
          <cell r="DX771">
            <v>0</v>
          </cell>
          <cell r="DY771">
            <v>0</v>
          </cell>
          <cell r="DZ771">
            <v>0</v>
          </cell>
          <cell r="EA771">
            <v>0</v>
          </cell>
          <cell r="EB771">
            <v>0</v>
          </cell>
          <cell r="EC771">
            <v>0</v>
          </cell>
          <cell r="ED771">
            <v>0</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v>
          </cell>
          <cell r="DY772">
            <v>0</v>
          </cell>
          <cell r="DZ772">
            <v>0</v>
          </cell>
          <cell r="EA772">
            <v>0</v>
          </cell>
          <cell r="EB772">
            <v>0</v>
          </cell>
          <cell r="EC772">
            <v>0</v>
          </cell>
          <cell r="ED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cell r="DA773">
            <v>0</v>
          </cell>
          <cell r="DB773">
            <v>0</v>
          </cell>
          <cell r="DC773">
            <v>0</v>
          </cell>
          <cell r="DD773">
            <v>0</v>
          </cell>
          <cell r="DE773">
            <v>0</v>
          </cell>
          <cell r="DF773">
            <v>0</v>
          </cell>
          <cell r="DG773">
            <v>0</v>
          </cell>
          <cell r="DH773">
            <v>0</v>
          </cell>
          <cell r="DI773">
            <v>0</v>
          </cell>
          <cell r="DJ773">
            <v>0</v>
          </cell>
          <cell r="DK773">
            <v>0</v>
          </cell>
          <cell r="DL773">
            <v>0</v>
          </cell>
          <cell r="DM773">
            <v>0</v>
          </cell>
          <cell r="DN773">
            <v>0</v>
          </cell>
          <cell r="DO773">
            <v>0</v>
          </cell>
          <cell r="DP773">
            <v>0</v>
          </cell>
          <cell r="DQ773">
            <v>0</v>
          </cell>
          <cell r="DR773">
            <v>0</v>
          </cell>
          <cell r="DS773">
            <v>0</v>
          </cell>
          <cell r="DT773">
            <v>0</v>
          </cell>
          <cell r="DU773">
            <v>0</v>
          </cell>
          <cell r="DV773">
            <v>0</v>
          </cell>
          <cell r="DW773">
            <v>0</v>
          </cell>
          <cell r="DX773">
            <v>0</v>
          </cell>
          <cell r="DY773">
            <v>0</v>
          </cell>
          <cell r="DZ773">
            <v>0</v>
          </cell>
          <cell r="EA773">
            <v>0</v>
          </cell>
          <cell r="EB773">
            <v>0</v>
          </cell>
          <cell r="EC773">
            <v>0</v>
          </cell>
          <cell r="ED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cell r="DA774">
            <v>0</v>
          </cell>
          <cell r="DB774">
            <v>0</v>
          </cell>
          <cell r="DC774">
            <v>0</v>
          </cell>
          <cell r="DD774">
            <v>0</v>
          </cell>
          <cell r="DE774">
            <v>0</v>
          </cell>
          <cell r="DF774">
            <v>0</v>
          </cell>
          <cell r="DG774">
            <v>0</v>
          </cell>
          <cell r="DH774">
            <v>0</v>
          </cell>
          <cell r="DI774">
            <v>0</v>
          </cell>
          <cell r="DJ774">
            <v>0</v>
          </cell>
          <cell r="DK774">
            <v>0</v>
          </cell>
          <cell r="DL774">
            <v>0</v>
          </cell>
          <cell r="DM774">
            <v>0</v>
          </cell>
          <cell r="DN774">
            <v>0</v>
          </cell>
          <cell r="DO774">
            <v>0</v>
          </cell>
          <cell r="DP774">
            <v>0</v>
          </cell>
          <cell r="DQ774">
            <v>0</v>
          </cell>
          <cell r="DR774">
            <v>0</v>
          </cell>
          <cell r="DS774">
            <v>0</v>
          </cell>
          <cell r="DT774">
            <v>0</v>
          </cell>
          <cell r="DU774">
            <v>0</v>
          </cell>
          <cell r="DV774">
            <v>0</v>
          </cell>
          <cell r="DW774">
            <v>0</v>
          </cell>
          <cell r="DX774">
            <v>0</v>
          </cell>
          <cell r="DY774">
            <v>0</v>
          </cell>
          <cell r="DZ774">
            <v>0</v>
          </cell>
          <cell r="EA774">
            <v>0</v>
          </cell>
          <cell r="EB774">
            <v>0</v>
          </cell>
          <cell r="EC774">
            <v>0</v>
          </cell>
          <cell r="ED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CN775">
            <v>0</v>
          </cell>
          <cell r="CO775">
            <v>0</v>
          </cell>
          <cell r="CP775">
            <v>0</v>
          </cell>
          <cell r="CQ775">
            <v>0</v>
          </cell>
          <cell r="CR775">
            <v>0</v>
          </cell>
          <cell r="CS775">
            <v>0</v>
          </cell>
          <cell r="CT775">
            <v>0</v>
          </cell>
          <cell r="CU775">
            <v>0</v>
          </cell>
          <cell r="CV775">
            <v>0</v>
          </cell>
          <cell r="CW775">
            <v>0</v>
          </cell>
          <cell r="CX775">
            <v>0</v>
          </cell>
          <cell r="CY775">
            <v>0</v>
          </cell>
          <cell r="CZ775">
            <v>0</v>
          </cell>
          <cell r="DA775">
            <v>0</v>
          </cell>
          <cell r="DB775">
            <v>0</v>
          </cell>
          <cell r="DC775">
            <v>0</v>
          </cell>
          <cell r="DD775">
            <v>0</v>
          </cell>
          <cell r="DE775">
            <v>0</v>
          </cell>
          <cell r="DF775">
            <v>0</v>
          </cell>
          <cell r="DG775">
            <v>0</v>
          </cell>
          <cell r="DH775">
            <v>0</v>
          </cell>
          <cell r="DI775">
            <v>0</v>
          </cell>
          <cell r="DJ775">
            <v>0</v>
          </cell>
          <cell r="DK775">
            <v>0</v>
          </cell>
          <cell r="DL775">
            <v>0</v>
          </cell>
          <cell r="DM775">
            <v>0</v>
          </cell>
          <cell r="DN775">
            <v>0</v>
          </cell>
          <cell r="DO775">
            <v>0</v>
          </cell>
          <cell r="DP775">
            <v>0</v>
          </cell>
          <cell r="DQ775">
            <v>0</v>
          </cell>
          <cell r="DR775">
            <v>0</v>
          </cell>
          <cell r="DS775">
            <v>0</v>
          </cell>
          <cell r="DT775">
            <v>0</v>
          </cell>
          <cell r="DU775">
            <v>0</v>
          </cell>
          <cell r="DV775">
            <v>0</v>
          </cell>
          <cell r="DW775">
            <v>0</v>
          </cell>
          <cell r="DX775">
            <v>0</v>
          </cell>
          <cell r="DY775">
            <v>0</v>
          </cell>
          <cell r="DZ775">
            <v>0</v>
          </cell>
          <cell r="EA775">
            <v>0</v>
          </cell>
          <cell r="EB775">
            <v>0</v>
          </cell>
          <cell r="EC775">
            <v>0</v>
          </cell>
          <cell r="ED775">
            <v>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cell r="DA777">
            <v>0</v>
          </cell>
          <cell r="DB777">
            <v>0</v>
          </cell>
          <cell r="DC777">
            <v>0</v>
          </cell>
          <cell r="DD777">
            <v>0</v>
          </cell>
          <cell r="DE777">
            <v>0</v>
          </cell>
          <cell r="DF777">
            <v>0</v>
          </cell>
          <cell r="DG777">
            <v>0</v>
          </cell>
          <cell r="DH777">
            <v>0</v>
          </cell>
          <cell r="DI777">
            <v>0</v>
          </cell>
          <cell r="DJ777">
            <v>0</v>
          </cell>
          <cell r="DK777">
            <v>0</v>
          </cell>
          <cell r="DL777">
            <v>0</v>
          </cell>
          <cell r="DM777">
            <v>0</v>
          </cell>
          <cell r="DN777">
            <v>0</v>
          </cell>
          <cell r="DO777">
            <v>0</v>
          </cell>
          <cell r="DP777">
            <v>0</v>
          </cell>
          <cell r="DQ777">
            <v>0</v>
          </cell>
          <cell r="DR777">
            <v>0</v>
          </cell>
          <cell r="DS777">
            <v>0</v>
          </cell>
          <cell r="DT777">
            <v>0</v>
          </cell>
          <cell r="DU777">
            <v>0</v>
          </cell>
          <cell r="DV777">
            <v>0</v>
          </cell>
          <cell r="DW777">
            <v>0</v>
          </cell>
          <cell r="DX777">
            <v>0</v>
          </cell>
          <cell r="DY777">
            <v>0</v>
          </cell>
          <cell r="DZ777">
            <v>0</v>
          </cell>
          <cell r="EA777">
            <v>0</v>
          </cell>
          <cell r="EB777">
            <v>0</v>
          </cell>
          <cell r="EC777">
            <v>0</v>
          </cell>
          <cell r="ED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CN778">
            <v>0</v>
          </cell>
          <cell r="CO778">
            <v>0</v>
          </cell>
          <cell r="CP778">
            <v>0</v>
          </cell>
          <cell r="CQ778">
            <v>0</v>
          </cell>
          <cell r="CR778">
            <v>0</v>
          </cell>
          <cell r="CS778">
            <v>0</v>
          </cell>
          <cell r="CT778">
            <v>0</v>
          </cell>
          <cell r="CU778">
            <v>0</v>
          </cell>
          <cell r="CV778">
            <v>0</v>
          </cell>
          <cell r="CW778">
            <v>0</v>
          </cell>
          <cell r="CX778">
            <v>0</v>
          </cell>
          <cell r="CY778">
            <v>0</v>
          </cell>
          <cell r="CZ778">
            <v>0</v>
          </cell>
          <cell r="DA778">
            <v>0</v>
          </cell>
          <cell r="DB778">
            <v>0</v>
          </cell>
          <cell r="DC778">
            <v>0</v>
          </cell>
          <cell r="DD778">
            <v>0</v>
          </cell>
          <cell r="DE778">
            <v>0</v>
          </cell>
          <cell r="DF778">
            <v>0</v>
          </cell>
          <cell r="DG778">
            <v>0</v>
          </cell>
          <cell r="DH778">
            <v>0</v>
          </cell>
          <cell r="DI778">
            <v>0</v>
          </cell>
          <cell r="DJ778">
            <v>0</v>
          </cell>
          <cell r="DK778">
            <v>0</v>
          </cell>
          <cell r="DL778">
            <v>0</v>
          </cell>
          <cell r="DM778">
            <v>0</v>
          </cell>
          <cell r="DN778">
            <v>0</v>
          </cell>
          <cell r="DO778">
            <v>0</v>
          </cell>
          <cell r="DP778">
            <v>0</v>
          </cell>
          <cell r="DQ778">
            <v>0</v>
          </cell>
          <cell r="DR778">
            <v>0</v>
          </cell>
          <cell r="DS778">
            <v>0</v>
          </cell>
          <cell r="DT778">
            <v>0</v>
          </cell>
          <cell r="DU778">
            <v>0</v>
          </cell>
          <cell r="DV778">
            <v>0</v>
          </cell>
          <cell r="DW778">
            <v>0</v>
          </cell>
          <cell r="DX778">
            <v>0</v>
          </cell>
          <cell r="DY778">
            <v>0</v>
          </cell>
          <cell r="DZ778">
            <v>0</v>
          </cell>
          <cell r="EA778">
            <v>0</v>
          </cell>
          <cell r="EB778">
            <v>0</v>
          </cell>
          <cell r="EC778">
            <v>0</v>
          </cell>
          <cell r="ED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0</v>
          </cell>
          <cell r="CB779">
            <v>0</v>
          </cell>
          <cell r="CC779">
            <v>0</v>
          </cell>
          <cell r="CD779">
            <v>0</v>
          </cell>
          <cell r="CE779">
            <v>0</v>
          </cell>
          <cell r="CF779">
            <v>0</v>
          </cell>
          <cell r="CG779">
            <v>0</v>
          </cell>
          <cell r="CH779">
            <v>0</v>
          </cell>
          <cell r="CI779">
            <v>0</v>
          </cell>
          <cell r="CJ779">
            <v>0</v>
          </cell>
          <cell r="CK779">
            <v>0</v>
          </cell>
          <cell r="CL779">
            <v>0</v>
          </cell>
          <cell r="CM779">
            <v>0</v>
          </cell>
          <cell r="CN779">
            <v>0</v>
          </cell>
          <cell r="CO779">
            <v>0</v>
          </cell>
          <cell r="CP779">
            <v>0</v>
          </cell>
          <cell r="CQ779">
            <v>0</v>
          </cell>
          <cell r="CR779">
            <v>0</v>
          </cell>
          <cell r="CS779">
            <v>0</v>
          </cell>
          <cell r="CT779">
            <v>0</v>
          </cell>
          <cell r="CU779">
            <v>0</v>
          </cell>
          <cell r="CV779">
            <v>0</v>
          </cell>
          <cell r="CW779">
            <v>0</v>
          </cell>
          <cell r="CX779">
            <v>0</v>
          </cell>
          <cell r="CY779">
            <v>0</v>
          </cell>
          <cell r="CZ779">
            <v>0</v>
          </cell>
          <cell r="DA779">
            <v>0</v>
          </cell>
          <cell r="DB779">
            <v>0</v>
          </cell>
          <cell r="DC779">
            <v>0</v>
          </cell>
          <cell r="DD779">
            <v>0</v>
          </cell>
          <cell r="DE779">
            <v>0</v>
          </cell>
          <cell r="DF779">
            <v>0</v>
          </cell>
          <cell r="DG779">
            <v>0</v>
          </cell>
          <cell r="DH779">
            <v>0</v>
          </cell>
          <cell r="DI779">
            <v>0</v>
          </cell>
          <cell r="DJ779">
            <v>0</v>
          </cell>
          <cell r="DK779">
            <v>0</v>
          </cell>
          <cell r="DL779">
            <v>0</v>
          </cell>
          <cell r="DM779">
            <v>0</v>
          </cell>
          <cell r="DN779">
            <v>0</v>
          </cell>
          <cell r="DO779">
            <v>0</v>
          </cell>
          <cell r="DP779">
            <v>0</v>
          </cell>
          <cell r="DQ779">
            <v>0</v>
          </cell>
          <cell r="DR779">
            <v>0</v>
          </cell>
          <cell r="DS779">
            <v>0</v>
          </cell>
          <cell r="DT779">
            <v>0</v>
          </cell>
          <cell r="DU779">
            <v>0</v>
          </cell>
          <cell r="DV779">
            <v>0</v>
          </cell>
          <cell r="DW779">
            <v>0</v>
          </cell>
          <cell r="DX779">
            <v>0</v>
          </cell>
          <cell r="DY779">
            <v>0</v>
          </cell>
          <cell r="DZ779">
            <v>0</v>
          </cell>
          <cell r="EA779">
            <v>0</v>
          </cell>
          <cell r="EB779">
            <v>0</v>
          </cell>
          <cell r="EC779">
            <v>0</v>
          </cell>
          <cell r="ED779">
            <v>0</v>
          </cell>
        </row>
        <row r="780">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0</v>
          </cell>
          <cell r="CB780">
            <v>0</v>
          </cell>
          <cell r="CC780">
            <v>0</v>
          </cell>
          <cell r="CD780">
            <v>0</v>
          </cell>
          <cell r="CE780">
            <v>0</v>
          </cell>
          <cell r="CF780">
            <v>0</v>
          </cell>
          <cell r="CG780">
            <v>0</v>
          </cell>
          <cell r="CH780">
            <v>0</v>
          </cell>
          <cell r="CI780">
            <v>0</v>
          </cell>
          <cell r="CJ780">
            <v>0</v>
          </cell>
          <cell r="CK780">
            <v>0</v>
          </cell>
          <cell r="CL780">
            <v>0</v>
          </cell>
          <cell r="CM780">
            <v>0</v>
          </cell>
          <cell r="CN780">
            <v>0</v>
          </cell>
          <cell r="CO780">
            <v>0</v>
          </cell>
          <cell r="CP780">
            <v>0</v>
          </cell>
          <cell r="CQ780">
            <v>0</v>
          </cell>
          <cell r="CR780">
            <v>0</v>
          </cell>
          <cell r="CS780">
            <v>0</v>
          </cell>
          <cell r="CT780">
            <v>0</v>
          </cell>
          <cell r="CU780">
            <v>0</v>
          </cell>
          <cell r="CV780">
            <v>0</v>
          </cell>
          <cell r="CW780">
            <v>0</v>
          </cell>
          <cell r="CX780">
            <v>0</v>
          </cell>
          <cell r="CY780">
            <v>0</v>
          </cell>
          <cell r="CZ780">
            <v>0</v>
          </cell>
          <cell r="DA780">
            <v>0</v>
          </cell>
          <cell r="DB780">
            <v>0</v>
          </cell>
          <cell r="DC780">
            <v>0</v>
          </cell>
          <cell r="DD780">
            <v>0</v>
          </cell>
          <cell r="DE780">
            <v>0</v>
          </cell>
          <cell r="DF780">
            <v>0</v>
          </cell>
          <cell r="DG780">
            <v>0</v>
          </cell>
          <cell r="DH780">
            <v>0</v>
          </cell>
          <cell r="DI780">
            <v>0</v>
          </cell>
          <cell r="DJ780">
            <v>0</v>
          </cell>
          <cell r="DK780">
            <v>0</v>
          </cell>
          <cell r="DL780">
            <v>0</v>
          </cell>
          <cell r="DM780">
            <v>0</v>
          </cell>
          <cell r="DN780">
            <v>0</v>
          </cell>
          <cell r="DO780">
            <v>0</v>
          </cell>
          <cell r="DP780">
            <v>0</v>
          </cell>
          <cell r="DQ780">
            <v>0</v>
          </cell>
          <cell r="DR780">
            <v>0</v>
          </cell>
          <cell r="DS780">
            <v>0</v>
          </cell>
          <cell r="DT780">
            <v>0</v>
          </cell>
          <cell r="DU780">
            <v>0</v>
          </cell>
          <cell r="DV780">
            <v>0</v>
          </cell>
          <cell r="DW780">
            <v>0</v>
          </cell>
          <cell r="DX780">
            <v>0</v>
          </cell>
          <cell r="DY780">
            <v>0</v>
          </cell>
          <cell r="DZ780">
            <v>0</v>
          </cell>
          <cell r="EA780">
            <v>0</v>
          </cell>
          <cell r="EB780">
            <v>0</v>
          </cell>
          <cell r="EC780">
            <v>0</v>
          </cell>
          <cell r="ED780">
            <v>0</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-140149.655677401</v>
          </cell>
          <cell r="AS781">
            <v>-17924.494639999932</v>
          </cell>
          <cell r="AT781">
            <v>-13994.14280999999</v>
          </cell>
          <cell r="AU781">
            <v>-14274.600078999996</v>
          </cell>
          <cell r="AV781">
            <v>-11930.823755999969</v>
          </cell>
          <cell r="AW781">
            <v>-8551.5550800000201</v>
          </cell>
          <cell r="AX781">
            <v>-7956.1412859999982</v>
          </cell>
          <cell r="AY781">
            <v>-6182.3207361999957</v>
          </cell>
          <cell r="AZ781">
            <v>-6458.7956620000186</v>
          </cell>
          <cell r="BA781">
            <v>-8080.7351501999947</v>
          </cell>
          <cell r="BB781">
            <v>-11372.597598000022</v>
          </cell>
          <cell r="BC781">
            <v>-16610.189190000005</v>
          </cell>
          <cell r="BD781">
            <v>-16813.259689999977</v>
          </cell>
          <cell r="BE781">
            <v>-140149.655677401</v>
          </cell>
          <cell r="BF781">
            <v>-17924.494639999932</v>
          </cell>
          <cell r="BG781">
            <v>-13994.14280999999</v>
          </cell>
          <cell r="BH781">
            <v>-14274.600078999996</v>
          </cell>
          <cell r="BI781">
            <v>-11930.823755999969</v>
          </cell>
          <cell r="BJ781">
            <v>-8551.5550800000201</v>
          </cell>
          <cell r="BK781">
            <v>-7956.1412859999982</v>
          </cell>
          <cell r="BL781">
            <v>-6182.3207361999957</v>
          </cell>
          <cell r="BM781">
            <v>-6458.7956620000186</v>
          </cell>
          <cell r="BN781">
            <v>-8080.7351501999947</v>
          </cell>
          <cell r="BO781">
            <v>-11372.597598000022</v>
          </cell>
          <cell r="BP781">
            <v>-16610.189190000005</v>
          </cell>
          <cell r="BQ781">
            <v>-16813.259689999977</v>
          </cell>
          <cell r="BR781">
            <v>-140149.655677401</v>
          </cell>
          <cell r="BS781">
            <v>-17924.494639999932</v>
          </cell>
          <cell r="BT781">
            <v>-13994.14280999999</v>
          </cell>
          <cell r="BU781">
            <v>-14274.600078999996</v>
          </cell>
          <cell r="BV781">
            <v>-11930.823755999969</v>
          </cell>
          <cell r="BW781">
            <v>-8551.5550800000201</v>
          </cell>
          <cell r="BX781">
            <v>-7956.1412859999982</v>
          </cell>
          <cell r="BY781">
            <v>-6182.3207361999957</v>
          </cell>
          <cell r="BZ781">
            <v>-6458.7956620000186</v>
          </cell>
          <cell r="CA781">
            <v>-8080.7351501999947</v>
          </cell>
          <cell r="CB781">
            <v>-11372.597598000022</v>
          </cell>
          <cell r="CC781">
            <v>-16610.189190000005</v>
          </cell>
          <cell r="CD781">
            <v>-16813.259689999977</v>
          </cell>
          <cell r="CE781">
            <v>-140649.44615740003</v>
          </cell>
          <cell r="CF781">
            <v>-17924.494639999932</v>
          </cell>
          <cell r="CG781">
            <v>-14493.933289999957</v>
          </cell>
          <cell r="CH781">
            <v>-14274.600078999996</v>
          </cell>
          <cell r="CI781">
            <v>-11930.823755999969</v>
          </cell>
          <cell r="CJ781">
            <v>-8551.5550800000201</v>
          </cell>
          <cell r="CK781">
            <v>-7956.1412859999982</v>
          </cell>
          <cell r="CL781">
            <v>-6182.3207361999957</v>
          </cell>
          <cell r="CM781">
            <v>-6458.7956620000186</v>
          </cell>
          <cell r="CN781">
            <v>-8080.7351501999947</v>
          </cell>
          <cell r="CO781">
            <v>-11372.597598000022</v>
          </cell>
          <cell r="CP781">
            <v>-16610.189190000005</v>
          </cell>
          <cell r="CQ781">
            <v>-16813.259689999977</v>
          </cell>
          <cell r="CR781">
            <v>-140149.655677401</v>
          </cell>
          <cell r="CS781">
            <v>-17924.494639999932</v>
          </cell>
          <cell r="CT781">
            <v>-13994.14280999999</v>
          </cell>
          <cell r="CU781">
            <v>-14274.600078999996</v>
          </cell>
          <cell r="CV781">
            <v>-11930.823755999969</v>
          </cell>
          <cell r="CW781">
            <v>-8551.5550800000201</v>
          </cell>
          <cell r="CX781">
            <v>-7956.1412859999982</v>
          </cell>
          <cell r="CY781">
            <v>-6182.3207361999957</v>
          </cell>
          <cell r="CZ781">
            <v>-6458.7956620000186</v>
          </cell>
          <cell r="DA781">
            <v>-8080.7351501999947</v>
          </cell>
          <cell r="DB781">
            <v>-11372.597598000022</v>
          </cell>
          <cell r="DC781">
            <v>-16610.189190000005</v>
          </cell>
          <cell r="DD781">
            <v>-16813.259689999977</v>
          </cell>
          <cell r="DE781">
            <v>-140149.655677401</v>
          </cell>
          <cell r="DF781">
            <v>-17924.494639999932</v>
          </cell>
          <cell r="DG781">
            <v>-13994.14280999999</v>
          </cell>
          <cell r="DH781">
            <v>-14274.600078999996</v>
          </cell>
          <cell r="DI781">
            <v>-11930.823755999969</v>
          </cell>
          <cell r="DJ781">
            <v>-8551.5550800000201</v>
          </cell>
          <cell r="DK781">
            <v>-7956.1412859999982</v>
          </cell>
          <cell r="DL781">
            <v>-6182.3207361999957</v>
          </cell>
          <cell r="DM781">
            <v>-6458.7956620000186</v>
          </cell>
          <cell r="DN781">
            <v>-8080.7351501999947</v>
          </cell>
          <cell r="DO781">
            <v>-11372.597598000022</v>
          </cell>
          <cell r="DP781">
            <v>-16610.189190000005</v>
          </cell>
          <cell r="DQ781">
            <v>-16813.259689999977</v>
          </cell>
          <cell r="DR781">
            <v>-140149.655677401</v>
          </cell>
          <cell r="DS781">
            <v>-17924.494639999932</v>
          </cell>
          <cell r="DT781">
            <v>-13994.14280999999</v>
          </cell>
          <cell r="DU781">
            <v>-14274.600078999996</v>
          </cell>
          <cell r="DV781">
            <v>-11930.823755999969</v>
          </cell>
          <cell r="DW781">
            <v>-8551.5550800000201</v>
          </cell>
          <cell r="DX781">
            <v>-7956.1412859999982</v>
          </cell>
          <cell r="DY781">
            <v>-6182.3207361999957</v>
          </cell>
          <cell r="DZ781">
            <v>-6458.7956620000186</v>
          </cell>
          <cell r="EA781">
            <v>-8080.7351501999947</v>
          </cell>
          <cell r="EB781">
            <v>-11372.597598000022</v>
          </cell>
          <cell r="EC781">
            <v>-16610.189190000005</v>
          </cell>
          <cell r="ED781">
            <v>-16813.259689999977</v>
          </cell>
        </row>
        <row r="783">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0</v>
          </cell>
          <cell r="CB783">
            <v>0</v>
          </cell>
          <cell r="CC783">
            <v>0</v>
          </cell>
          <cell r="CD783">
            <v>0</v>
          </cell>
          <cell r="CE783">
            <v>0</v>
          </cell>
          <cell r="CF783">
            <v>0</v>
          </cell>
          <cell r="CG783">
            <v>0</v>
          </cell>
          <cell r="CH783">
            <v>0</v>
          </cell>
          <cell r="CI783">
            <v>0</v>
          </cell>
          <cell r="CJ783">
            <v>0</v>
          </cell>
          <cell r="CK783">
            <v>0</v>
          </cell>
          <cell r="CL783">
            <v>0</v>
          </cell>
          <cell r="CM783">
            <v>0</v>
          </cell>
          <cell r="CN783">
            <v>0</v>
          </cell>
          <cell r="CO783">
            <v>0</v>
          </cell>
          <cell r="CP783">
            <v>0</v>
          </cell>
          <cell r="CQ783">
            <v>0</v>
          </cell>
          <cell r="CR783">
            <v>0</v>
          </cell>
          <cell r="CS783">
            <v>0</v>
          </cell>
          <cell r="CT783">
            <v>0</v>
          </cell>
          <cell r="CU783">
            <v>0</v>
          </cell>
          <cell r="CV783">
            <v>0</v>
          </cell>
          <cell r="CW783">
            <v>0</v>
          </cell>
          <cell r="CX783">
            <v>0</v>
          </cell>
          <cell r="CY783">
            <v>0</v>
          </cell>
          <cell r="CZ783">
            <v>0</v>
          </cell>
          <cell r="DA783">
            <v>0</v>
          </cell>
          <cell r="DB783">
            <v>0</v>
          </cell>
          <cell r="DC783">
            <v>0</v>
          </cell>
          <cell r="DD783">
            <v>0</v>
          </cell>
          <cell r="DE783">
            <v>0</v>
          </cell>
          <cell r="DF783">
            <v>0</v>
          </cell>
          <cell r="DG783">
            <v>0</v>
          </cell>
          <cell r="DH783">
            <v>0</v>
          </cell>
          <cell r="DI783">
            <v>0</v>
          </cell>
          <cell r="DJ783">
            <v>0</v>
          </cell>
          <cell r="DK783">
            <v>0</v>
          </cell>
          <cell r="DL783">
            <v>0</v>
          </cell>
          <cell r="DM783">
            <v>0</v>
          </cell>
          <cell r="DN783">
            <v>0</v>
          </cell>
          <cell r="DO783">
            <v>0</v>
          </cell>
          <cell r="DP783">
            <v>0</v>
          </cell>
          <cell r="DQ783">
            <v>0</v>
          </cell>
          <cell r="DR783">
            <v>0</v>
          </cell>
          <cell r="DS783">
            <v>0</v>
          </cell>
          <cell r="DT783">
            <v>0</v>
          </cell>
          <cell r="DU783">
            <v>0</v>
          </cell>
          <cell r="DV783">
            <v>0</v>
          </cell>
          <cell r="DW783">
            <v>0</v>
          </cell>
          <cell r="DX783">
            <v>0</v>
          </cell>
          <cell r="DY783">
            <v>0</v>
          </cell>
          <cell r="DZ783">
            <v>0</v>
          </cell>
          <cell r="EA783">
            <v>0</v>
          </cell>
          <cell r="EB783">
            <v>0</v>
          </cell>
          <cell r="EC783">
            <v>0</v>
          </cell>
          <cell r="ED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0</v>
          </cell>
          <cell r="CB784">
            <v>0</v>
          </cell>
          <cell r="CC784">
            <v>0</v>
          </cell>
          <cell r="CD784">
            <v>0</v>
          </cell>
          <cell r="CE784">
            <v>0</v>
          </cell>
          <cell r="CF784">
            <v>0</v>
          </cell>
          <cell r="CG784">
            <v>0</v>
          </cell>
          <cell r="CH784">
            <v>0</v>
          </cell>
          <cell r="CI784">
            <v>0</v>
          </cell>
          <cell r="CJ784">
            <v>0</v>
          </cell>
          <cell r="CK784">
            <v>0</v>
          </cell>
          <cell r="CL784">
            <v>0</v>
          </cell>
          <cell r="CM784">
            <v>0</v>
          </cell>
          <cell r="CN784">
            <v>0</v>
          </cell>
          <cell r="CO784">
            <v>0</v>
          </cell>
          <cell r="CP784">
            <v>0</v>
          </cell>
          <cell r="CQ784">
            <v>0</v>
          </cell>
          <cell r="CR784">
            <v>0</v>
          </cell>
          <cell r="CS784">
            <v>0</v>
          </cell>
          <cell r="CT784">
            <v>0</v>
          </cell>
          <cell r="CU784">
            <v>0</v>
          </cell>
          <cell r="CV784">
            <v>0</v>
          </cell>
          <cell r="CW784">
            <v>0</v>
          </cell>
          <cell r="CX784">
            <v>0</v>
          </cell>
          <cell r="CY784">
            <v>0</v>
          </cell>
          <cell r="CZ784">
            <v>0</v>
          </cell>
          <cell r="DA784">
            <v>0</v>
          </cell>
          <cell r="DB784">
            <v>0</v>
          </cell>
          <cell r="DC784">
            <v>0</v>
          </cell>
          <cell r="DD784">
            <v>0</v>
          </cell>
          <cell r="DE784">
            <v>0</v>
          </cell>
          <cell r="DF784">
            <v>0</v>
          </cell>
          <cell r="DG784">
            <v>0</v>
          </cell>
          <cell r="DH784">
            <v>0</v>
          </cell>
          <cell r="DI784">
            <v>0</v>
          </cell>
          <cell r="DJ784">
            <v>0</v>
          </cell>
          <cell r="DK784">
            <v>0</v>
          </cell>
          <cell r="DL784">
            <v>0</v>
          </cell>
          <cell r="DM784">
            <v>0</v>
          </cell>
          <cell r="DN784">
            <v>0</v>
          </cell>
          <cell r="DO784">
            <v>0</v>
          </cell>
          <cell r="DP784">
            <v>0</v>
          </cell>
          <cell r="DQ784">
            <v>0</v>
          </cell>
          <cell r="DR784">
            <v>0</v>
          </cell>
          <cell r="DS784">
            <v>0</v>
          </cell>
          <cell r="DT784">
            <v>0</v>
          </cell>
          <cell r="DU784">
            <v>0</v>
          </cell>
          <cell r="DV784">
            <v>0</v>
          </cell>
          <cell r="DW784">
            <v>0</v>
          </cell>
          <cell r="DX784">
            <v>0</v>
          </cell>
          <cell r="DY784">
            <v>0</v>
          </cell>
          <cell r="DZ784">
            <v>0</v>
          </cell>
          <cell r="EA784">
            <v>0</v>
          </cell>
          <cell r="EB784">
            <v>0</v>
          </cell>
          <cell r="EC784">
            <v>0</v>
          </cell>
          <cell r="ED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I785">
            <v>0</v>
          </cell>
          <cell r="CJ785">
            <v>0</v>
          </cell>
          <cell r="CK785">
            <v>0</v>
          </cell>
          <cell r="CL785">
            <v>0</v>
          </cell>
          <cell r="CM785">
            <v>0</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cell r="DA785">
            <v>0</v>
          </cell>
          <cell r="DB785">
            <v>0</v>
          </cell>
          <cell r="DC785">
            <v>0</v>
          </cell>
          <cell r="DD785">
            <v>0</v>
          </cell>
          <cell r="DE785">
            <v>0</v>
          </cell>
          <cell r="DF785">
            <v>0</v>
          </cell>
          <cell r="DG785">
            <v>0</v>
          </cell>
          <cell r="DH785">
            <v>0</v>
          </cell>
          <cell r="DI785">
            <v>0</v>
          </cell>
          <cell r="DJ785">
            <v>0</v>
          </cell>
          <cell r="DK785">
            <v>0</v>
          </cell>
          <cell r="DL785">
            <v>0</v>
          </cell>
          <cell r="DM785">
            <v>0</v>
          </cell>
          <cell r="DN785">
            <v>0</v>
          </cell>
          <cell r="DO785">
            <v>0</v>
          </cell>
          <cell r="DP785">
            <v>0</v>
          </cell>
          <cell r="DQ785">
            <v>0</v>
          </cell>
          <cell r="DR785">
            <v>0</v>
          </cell>
          <cell r="DS785">
            <v>0</v>
          </cell>
          <cell r="DT785">
            <v>0</v>
          </cell>
          <cell r="DU785">
            <v>0</v>
          </cell>
          <cell r="DV785">
            <v>0</v>
          </cell>
          <cell r="DW785">
            <v>0</v>
          </cell>
          <cell r="DX785">
            <v>0</v>
          </cell>
          <cell r="DY785">
            <v>0</v>
          </cell>
          <cell r="DZ785">
            <v>0</v>
          </cell>
          <cell r="EA785">
            <v>0</v>
          </cell>
          <cell r="EB785">
            <v>0</v>
          </cell>
          <cell r="EC785">
            <v>0</v>
          </cell>
          <cell r="ED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0</v>
          </cell>
          <cell r="CB786">
            <v>0</v>
          </cell>
          <cell r="CC786">
            <v>0</v>
          </cell>
          <cell r="CD786">
            <v>0</v>
          </cell>
          <cell r="CE786">
            <v>0</v>
          </cell>
          <cell r="CF786">
            <v>0</v>
          </cell>
          <cell r="CG786">
            <v>0</v>
          </cell>
          <cell r="CH786">
            <v>0</v>
          </cell>
          <cell r="CI786">
            <v>0</v>
          </cell>
          <cell r="CJ786">
            <v>0</v>
          </cell>
          <cell r="CK786">
            <v>0</v>
          </cell>
          <cell r="CL786">
            <v>0</v>
          </cell>
          <cell r="CM786">
            <v>0</v>
          </cell>
          <cell r="CN786">
            <v>0</v>
          </cell>
          <cell r="CO786">
            <v>0</v>
          </cell>
          <cell r="CP786">
            <v>0</v>
          </cell>
          <cell r="CQ786">
            <v>0</v>
          </cell>
          <cell r="CR786">
            <v>0</v>
          </cell>
          <cell r="CS786">
            <v>0</v>
          </cell>
          <cell r="CT786">
            <v>0</v>
          </cell>
          <cell r="CU786">
            <v>0</v>
          </cell>
          <cell r="CV786">
            <v>0</v>
          </cell>
          <cell r="CW786">
            <v>0</v>
          </cell>
          <cell r="CX786">
            <v>0</v>
          </cell>
          <cell r="CY786">
            <v>0</v>
          </cell>
          <cell r="CZ786">
            <v>0</v>
          </cell>
          <cell r="DA786">
            <v>0</v>
          </cell>
          <cell r="DB786">
            <v>0</v>
          </cell>
          <cell r="DC786">
            <v>0</v>
          </cell>
          <cell r="DD786">
            <v>0</v>
          </cell>
          <cell r="DE786">
            <v>0</v>
          </cell>
          <cell r="DF786">
            <v>0</v>
          </cell>
          <cell r="DG786">
            <v>0</v>
          </cell>
          <cell r="DH786">
            <v>0</v>
          </cell>
          <cell r="DI786">
            <v>0</v>
          </cell>
          <cell r="DJ786">
            <v>0</v>
          </cell>
          <cell r="DK786">
            <v>0</v>
          </cell>
          <cell r="DL786">
            <v>0</v>
          </cell>
          <cell r="DM786">
            <v>0</v>
          </cell>
          <cell r="DN786">
            <v>0</v>
          </cell>
          <cell r="DO786">
            <v>0</v>
          </cell>
          <cell r="DP786">
            <v>0</v>
          </cell>
          <cell r="DQ786">
            <v>0</v>
          </cell>
          <cell r="DR786">
            <v>0</v>
          </cell>
          <cell r="DS786">
            <v>0</v>
          </cell>
          <cell r="DT786">
            <v>0</v>
          </cell>
          <cell r="DU786">
            <v>0</v>
          </cell>
          <cell r="DV786">
            <v>0</v>
          </cell>
          <cell r="DW786">
            <v>0</v>
          </cell>
          <cell r="DX786">
            <v>0</v>
          </cell>
          <cell r="DY786">
            <v>0</v>
          </cell>
          <cell r="DZ786">
            <v>0</v>
          </cell>
          <cell r="EA786">
            <v>0</v>
          </cell>
          <cell r="EB786">
            <v>0</v>
          </cell>
          <cell r="EC786">
            <v>0</v>
          </cell>
          <cell r="ED786">
            <v>0</v>
          </cell>
        </row>
        <row r="787">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0</v>
          </cell>
          <cell r="CB787">
            <v>0</v>
          </cell>
          <cell r="CC787">
            <v>0</v>
          </cell>
          <cell r="CD787">
            <v>0</v>
          </cell>
          <cell r="CE787">
            <v>0</v>
          </cell>
          <cell r="CF787">
            <v>0</v>
          </cell>
          <cell r="CG787">
            <v>0</v>
          </cell>
          <cell r="CH787">
            <v>0</v>
          </cell>
          <cell r="CI787">
            <v>0</v>
          </cell>
          <cell r="CJ787">
            <v>0</v>
          </cell>
          <cell r="CK787">
            <v>0</v>
          </cell>
          <cell r="CL787">
            <v>0</v>
          </cell>
          <cell r="CM787">
            <v>0</v>
          </cell>
          <cell r="CN787">
            <v>0</v>
          </cell>
          <cell r="CO787">
            <v>0</v>
          </cell>
          <cell r="CP787">
            <v>0</v>
          </cell>
          <cell r="CQ787">
            <v>0</v>
          </cell>
          <cell r="CR787">
            <v>0</v>
          </cell>
          <cell r="CS787">
            <v>0</v>
          </cell>
          <cell r="CT787">
            <v>0</v>
          </cell>
          <cell r="CU787">
            <v>0</v>
          </cell>
          <cell r="CV787">
            <v>0</v>
          </cell>
          <cell r="CW787">
            <v>0</v>
          </cell>
          <cell r="CX787">
            <v>0</v>
          </cell>
          <cell r="CY787">
            <v>0</v>
          </cell>
          <cell r="CZ787">
            <v>0</v>
          </cell>
          <cell r="DA787">
            <v>0</v>
          </cell>
          <cell r="DB787">
            <v>0</v>
          </cell>
          <cell r="DC787">
            <v>0</v>
          </cell>
          <cell r="DD787">
            <v>0</v>
          </cell>
          <cell r="DE787">
            <v>0</v>
          </cell>
          <cell r="DF787">
            <v>0</v>
          </cell>
          <cell r="DG787">
            <v>0</v>
          </cell>
          <cell r="DH787">
            <v>0</v>
          </cell>
          <cell r="DI787">
            <v>0</v>
          </cell>
          <cell r="DJ787">
            <v>0</v>
          </cell>
          <cell r="DK787">
            <v>0</v>
          </cell>
          <cell r="DL787">
            <v>0</v>
          </cell>
          <cell r="DM787">
            <v>0</v>
          </cell>
          <cell r="DN787">
            <v>0</v>
          </cell>
          <cell r="DO787">
            <v>0</v>
          </cell>
          <cell r="DP787">
            <v>0</v>
          </cell>
          <cell r="DQ787">
            <v>0</v>
          </cell>
          <cell r="DR787">
            <v>0</v>
          </cell>
          <cell r="DS787">
            <v>0</v>
          </cell>
          <cell r="DT787">
            <v>0</v>
          </cell>
          <cell r="DU787">
            <v>0</v>
          </cell>
          <cell r="DV787">
            <v>0</v>
          </cell>
          <cell r="DW787">
            <v>0</v>
          </cell>
          <cell r="DX787">
            <v>0</v>
          </cell>
          <cell r="DY787">
            <v>0</v>
          </cell>
          <cell r="DZ787">
            <v>0</v>
          </cell>
          <cell r="EA787">
            <v>0</v>
          </cell>
          <cell r="EB787">
            <v>0</v>
          </cell>
          <cell r="EC787">
            <v>0</v>
          </cell>
          <cell r="ED787">
            <v>0</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cell r="DA788">
            <v>0</v>
          </cell>
          <cell r="DB788">
            <v>0</v>
          </cell>
          <cell r="DC788">
            <v>0</v>
          </cell>
          <cell r="DD788">
            <v>0</v>
          </cell>
          <cell r="DE788">
            <v>0</v>
          </cell>
          <cell r="DF788">
            <v>0</v>
          </cell>
          <cell r="DG788">
            <v>0</v>
          </cell>
          <cell r="DH788">
            <v>0</v>
          </cell>
          <cell r="DI788">
            <v>0</v>
          </cell>
          <cell r="DJ788">
            <v>0</v>
          </cell>
          <cell r="DK788">
            <v>0</v>
          </cell>
          <cell r="DL788">
            <v>0</v>
          </cell>
          <cell r="DM788">
            <v>0</v>
          </cell>
          <cell r="DN788">
            <v>0</v>
          </cell>
          <cell r="DO788">
            <v>0</v>
          </cell>
          <cell r="DP788">
            <v>0</v>
          </cell>
          <cell r="DQ788">
            <v>0</v>
          </cell>
          <cell r="DR788">
            <v>0</v>
          </cell>
          <cell r="DS788">
            <v>0</v>
          </cell>
          <cell r="DT788">
            <v>0</v>
          </cell>
          <cell r="DU788">
            <v>0</v>
          </cell>
          <cell r="DV788">
            <v>0</v>
          </cell>
          <cell r="DW788">
            <v>0</v>
          </cell>
          <cell r="DX788">
            <v>0</v>
          </cell>
          <cell r="DY788">
            <v>0</v>
          </cell>
          <cell r="DZ788">
            <v>0</v>
          </cell>
          <cell r="EA788">
            <v>0</v>
          </cell>
          <cell r="EB788">
            <v>0</v>
          </cell>
          <cell r="EC788">
            <v>0</v>
          </cell>
          <cell r="ED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0</v>
          </cell>
          <cell r="CB789">
            <v>0</v>
          </cell>
          <cell r="CC789">
            <v>0</v>
          </cell>
          <cell r="CD789">
            <v>0</v>
          </cell>
          <cell r="CE789">
            <v>0</v>
          </cell>
          <cell r="CF789">
            <v>0</v>
          </cell>
          <cell r="CG789">
            <v>0</v>
          </cell>
          <cell r="CH789">
            <v>0</v>
          </cell>
          <cell r="CI789">
            <v>0</v>
          </cell>
          <cell r="CJ789">
            <v>0</v>
          </cell>
          <cell r="CK789">
            <v>0</v>
          </cell>
          <cell r="CL789">
            <v>0</v>
          </cell>
          <cell r="CM789">
            <v>0</v>
          </cell>
          <cell r="CN789">
            <v>0</v>
          </cell>
          <cell r="CO789">
            <v>0</v>
          </cell>
          <cell r="CP789">
            <v>0</v>
          </cell>
          <cell r="CQ789">
            <v>0</v>
          </cell>
          <cell r="CR789">
            <v>0</v>
          </cell>
          <cell r="CS789">
            <v>0</v>
          </cell>
          <cell r="CT789">
            <v>0</v>
          </cell>
          <cell r="CU789">
            <v>0</v>
          </cell>
          <cell r="CV789">
            <v>0</v>
          </cell>
          <cell r="CW789">
            <v>0</v>
          </cell>
          <cell r="CX789">
            <v>0</v>
          </cell>
          <cell r="CY789">
            <v>0</v>
          </cell>
          <cell r="CZ789">
            <v>0</v>
          </cell>
          <cell r="DA789">
            <v>0</v>
          </cell>
          <cell r="DB789">
            <v>0</v>
          </cell>
          <cell r="DC789">
            <v>0</v>
          </cell>
          <cell r="DD789">
            <v>0</v>
          </cell>
          <cell r="DE789">
            <v>0</v>
          </cell>
          <cell r="DF789">
            <v>0</v>
          </cell>
          <cell r="DG789">
            <v>0</v>
          </cell>
          <cell r="DH789">
            <v>0</v>
          </cell>
          <cell r="DI789">
            <v>0</v>
          </cell>
          <cell r="DJ789">
            <v>0</v>
          </cell>
          <cell r="DK789">
            <v>0</v>
          </cell>
          <cell r="DL789">
            <v>0</v>
          </cell>
          <cell r="DM789">
            <v>0</v>
          </cell>
          <cell r="DN789">
            <v>0</v>
          </cell>
          <cell r="DO789">
            <v>0</v>
          </cell>
          <cell r="DP789">
            <v>0</v>
          </cell>
          <cell r="DQ789">
            <v>0</v>
          </cell>
          <cell r="DR789">
            <v>0</v>
          </cell>
          <cell r="DS789">
            <v>0</v>
          </cell>
          <cell r="DT789">
            <v>0</v>
          </cell>
          <cell r="DU789">
            <v>0</v>
          </cell>
          <cell r="DV789">
            <v>0</v>
          </cell>
          <cell r="DW789">
            <v>0</v>
          </cell>
          <cell r="DX789">
            <v>0</v>
          </cell>
          <cell r="DY789">
            <v>0</v>
          </cell>
          <cell r="DZ789">
            <v>0</v>
          </cell>
          <cell r="EA789">
            <v>0</v>
          </cell>
          <cell r="EB789">
            <v>0</v>
          </cell>
          <cell r="EC789">
            <v>0</v>
          </cell>
          <cell r="ED789">
            <v>0</v>
          </cell>
        </row>
        <row r="790">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0</v>
          </cell>
          <cell r="CB790">
            <v>0</v>
          </cell>
          <cell r="CC790">
            <v>0</v>
          </cell>
          <cell r="CD790">
            <v>0</v>
          </cell>
          <cell r="CE790">
            <v>0</v>
          </cell>
          <cell r="CF790">
            <v>0</v>
          </cell>
          <cell r="CG790">
            <v>0</v>
          </cell>
          <cell r="CH790">
            <v>0</v>
          </cell>
          <cell r="CI790">
            <v>0</v>
          </cell>
          <cell r="CJ790">
            <v>0</v>
          </cell>
          <cell r="CK790">
            <v>0</v>
          </cell>
          <cell r="CL790">
            <v>0</v>
          </cell>
          <cell r="CM790">
            <v>0</v>
          </cell>
          <cell r="CN790">
            <v>0</v>
          </cell>
          <cell r="CO790">
            <v>0</v>
          </cell>
          <cell r="CP790">
            <v>0</v>
          </cell>
          <cell r="CQ790">
            <v>0</v>
          </cell>
          <cell r="CR790">
            <v>0</v>
          </cell>
          <cell r="CS790">
            <v>0</v>
          </cell>
          <cell r="CT790">
            <v>0</v>
          </cell>
          <cell r="CU790">
            <v>0</v>
          </cell>
          <cell r="CV790">
            <v>0</v>
          </cell>
          <cell r="CW790">
            <v>0</v>
          </cell>
          <cell r="CX790">
            <v>0</v>
          </cell>
          <cell r="CY790">
            <v>0</v>
          </cell>
          <cell r="CZ790">
            <v>0</v>
          </cell>
          <cell r="DA790">
            <v>0</v>
          </cell>
          <cell r="DB790">
            <v>0</v>
          </cell>
          <cell r="DC790">
            <v>0</v>
          </cell>
          <cell r="DD790">
            <v>0</v>
          </cell>
          <cell r="DE790">
            <v>0</v>
          </cell>
          <cell r="DF790">
            <v>0</v>
          </cell>
          <cell r="DG790">
            <v>0</v>
          </cell>
          <cell r="DH790">
            <v>0</v>
          </cell>
          <cell r="DI790">
            <v>0</v>
          </cell>
          <cell r="DJ790">
            <v>0</v>
          </cell>
          <cell r="DK790">
            <v>0</v>
          </cell>
          <cell r="DL790">
            <v>0</v>
          </cell>
          <cell r="DM790">
            <v>0</v>
          </cell>
          <cell r="DN790">
            <v>0</v>
          </cell>
          <cell r="DO790">
            <v>0</v>
          </cell>
          <cell r="DP790">
            <v>0</v>
          </cell>
          <cell r="DQ790">
            <v>0</v>
          </cell>
          <cell r="DR790">
            <v>0</v>
          </cell>
          <cell r="DS790">
            <v>0</v>
          </cell>
          <cell r="DT790">
            <v>0</v>
          </cell>
          <cell r="DU790">
            <v>0</v>
          </cell>
          <cell r="DV790">
            <v>0</v>
          </cell>
          <cell r="DW790">
            <v>0</v>
          </cell>
          <cell r="DX790">
            <v>0</v>
          </cell>
          <cell r="DY790">
            <v>0</v>
          </cell>
          <cell r="DZ790">
            <v>0</v>
          </cell>
          <cell r="EA790">
            <v>0</v>
          </cell>
          <cell r="EB790">
            <v>0</v>
          </cell>
          <cell r="EC790">
            <v>0</v>
          </cell>
          <cell r="ED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0</v>
          </cell>
          <cell r="CC791">
            <v>0</v>
          </cell>
          <cell r="CD791">
            <v>0</v>
          </cell>
          <cell r="CE791">
            <v>0</v>
          </cell>
          <cell r="CF791">
            <v>0</v>
          </cell>
          <cell r="CG791">
            <v>0</v>
          </cell>
          <cell r="CH791">
            <v>0</v>
          </cell>
          <cell r="CI791">
            <v>0</v>
          </cell>
          <cell r="CJ791">
            <v>0</v>
          </cell>
          <cell r="CK791">
            <v>0</v>
          </cell>
          <cell r="CL791">
            <v>0</v>
          </cell>
          <cell r="CM791">
            <v>0</v>
          </cell>
          <cell r="CN791">
            <v>0</v>
          </cell>
          <cell r="CO791">
            <v>0</v>
          </cell>
          <cell r="CP791">
            <v>0</v>
          </cell>
          <cell r="CQ791">
            <v>0</v>
          </cell>
          <cell r="CR791">
            <v>0</v>
          </cell>
          <cell r="CS791">
            <v>0</v>
          </cell>
          <cell r="CT791">
            <v>0</v>
          </cell>
          <cell r="CU791">
            <v>0</v>
          </cell>
          <cell r="CV791">
            <v>0</v>
          </cell>
          <cell r="CW791">
            <v>0</v>
          </cell>
          <cell r="CX791">
            <v>0</v>
          </cell>
          <cell r="CY791">
            <v>0</v>
          </cell>
          <cell r="CZ791">
            <v>0</v>
          </cell>
          <cell r="DA791">
            <v>0</v>
          </cell>
          <cell r="DB791">
            <v>0</v>
          </cell>
          <cell r="DC791">
            <v>0</v>
          </cell>
          <cell r="DD791">
            <v>0</v>
          </cell>
          <cell r="DE791">
            <v>0</v>
          </cell>
          <cell r="DF791">
            <v>0</v>
          </cell>
          <cell r="DG791">
            <v>0</v>
          </cell>
          <cell r="DH791">
            <v>0</v>
          </cell>
          <cell r="DI791">
            <v>0</v>
          </cell>
          <cell r="DJ791">
            <v>0</v>
          </cell>
          <cell r="DK791">
            <v>0</v>
          </cell>
          <cell r="DL791">
            <v>0</v>
          </cell>
          <cell r="DM791">
            <v>0</v>
          </cell>
          <cell r="DN791">
            <v>0</v>
          </cell>
          <cell r="DO791">
            <v>0</v>
          </cell>
          <cell r="DP791">
            <v>0</v>
          </cell>
          <cell r="DQ791">
            <v>0</v>
          </cell>
          <cell r="DR791">
            <v>0</v>
          </cell>
          <cell r="DS791">
            <v>0</v>
          </cell>
          <cell r="DT791">
            <v>0</v>
          </cell>
          <cell r="DU791">
            <v>0</v>
          </cell>
          <cell r="DV791">
            <v>0</v>
          </cell>
          <cell r="DW791">
            <v>0</v>
          </cell>
          <cell r="DX791">
            <v>0</v>
          </cell>
          <cell r="DY791">
            <v>0</v>
          </cell>
          <cell r="DZ791">
            <v>0</v>
          </cell>
          <cell r="EA791">
            <v>0</v>
          </cell>
          <cell r="EB791">
            <v>0</v>
          </cell>
          <cell r="EC791">
            <v>0</v>
          </cell>
          <cell r="ED791">
            <v>0</v>
          </cell>
        </row>
        <row r="792">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0</v>
          </cell>
          <cell r="CB792">
            <v>0</v>
          </cell>
          <cell r="CC792">
            <v>0</v>
          </cell>
          <cell r="CD792">
            <v>0</v>
          </cell>
          <cell r="CE792">
            <v>0</v>
          </cell>
          <cell r="CF792">
            <v>0</v>
          </cell>
          <cell r="CG792">
            <v>0</v>
          </cell>
          <cell r="CH792">
            <v>0</v>
          </cell>
          <cell r="CI792">
            <v>0</v>
          </cell>
          <cell r="CJ792">
            <v>0</v>
          </cell>
          <cell r="CK792">
            <v>0</v>
          </cell>
          <cell r="CL792">
            <v>0</v>
          </cell>
          <cell r="CM792">
            <v>0</v>
          </cell>
          <cell r="CN792">
            <v>0</v>
          </cell>
          <cell r="CO792">
            <v>0</v>
          </cell>
          <cell r="CP792">
            <v>0</v>
          </cell>
          <cell r="CQ792">
            <v>0</v>
          </cell>
          <cell r="CR792">
            <v>0</v>
          </cell>
          <cell r="CS792">
            <v>0</v>
          </cell>
          <cell r="CT792">
            <v>0</v>
          </cell>
          <cell r="CU792">
            <v>0</v>
          </cell>
          <cell r="CV792">
            <v>0</v>
          </cell>
          <cell r="CW792">
            <v>0</v>
          </cell>
          <cell r="CX792">
            <v>0</v>
          </cell>
          <cell r="CY792">
            <v>0</v>
          </cell>
          <cell r="CZ792">
            <v>0</v>
          </cell>
          <cell r="DA792">
            <v>0</v>
          </cell>
          <cell r="DB792">
            <v>0</v>
          </cell>
          <cell r="DC792">
            <v>0</v>
          </cell>
          <cell r="DD792">
            <v>0</v>
          </cell>
          <cell r="DE792">
            <v>0</v>
          </cell>
          <cell r="DF792">
            <v>0</v>
          </cell>
          <cell r="DG792">
            <v>0</v>
          </cell>
          <cell r="DH792">
            <v>0</v>
          </cell>
          <cell r="DI792">
            <v>0</v>
          </cell>
          <cell r="DJ792">
            <v>0</v>
          </cell>
          <cell r="DK792">
            <v>0</v>
          </cell>
          <cell r="DL792">
            <v>0</v>
          </cell>
          <cell r="DM792">
            <v>0</v>
          </cell>
          <cell r="DN792">
            <v>0</v>
          </cell>
          <cell r="DO792">
            <v>0</v>
          </cell>
          <cell r="DP792">
            <v>0</v>
          </cell>
          <cell r="DQ792">
            <v>0</v>
          </cell>
          <cell r="DR792">
            <v>0</v>
          </cell>
          <cell r="DS792">
            <v>0</v>
          </cell>
          <cell r="DT792">
            <v>0</v>
          </cell>
          <cell r="DU792">
            <v>0</v>
          </cell>
          <cell r="DV792">
            <v>0</v>
          </cell>
          <cell r="DW792">
            <v>0</v>
          </cell>
          <cell r="DX792">
            <v>0</v>
          </cell>
          <cell r="DY792">
            <v>0</v>
          </cell>
          <cell r="DZ792">
            <v>0</v>
          </cell>
          <cell r="EA792">
            <v>0</v>
          </cell>
          <cell r="EB792">
            <v>0</v>
          </cell>
          <cell r="EC792">
            <v>0</v>
          </cell>
          <cell r="ED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0</v>
          </cell>
          <cell r="CB793">
            <v>0</v>
          </cell>
          <cell r="CC793">
            <v>0</v>
          </cell>
          <cell r="CD793">
            <v>0</v>
          </cell>
          <cell r="CE793">
            <v>0</v>
          </cell>
          <cell r="CF793">
            <v>0</v>
          </cell>
          <cell r="CG793">
            <v>0</v>
          </cell>
          <cell r="CH793">
            <v>0</v>
          </cell>
          <cell r="CI793">
            <v>0</v>
          </cell>
          <cell r="CJ793">
            <v>0</v>
          </cell>
          <cell r="CK793">
            <v>0</v>
          </cell>
          <cell r="CL793">
            <v>0</v>
          </cell>
          <cell r="CM793">
            <v>0</v>
          </cell>
          <cell r="CN793">
            <v>0</v>
          </cell>
          <cell r="CO793">
            <v>0</v>
          </cell>
          <cell r="CP793">
            <v>0</v>
          </cell>
          <cell r="CQ793">
            <v>0</v>
          </cell>
          <cell r="CR793">
            <v>0</v>
          </cell>
          <cell r="CS793">
            <v>0</v>
          </cell>
          <cell r="CT793">
            <v>0</v>
          </cell>
          <cell r="CU793">
            <v>0</v>
          </cell>
          <cell r="CV793">
            <v>0</v>
          </cell>
          <cell r="CW793">
            <v>0</v>
          </cell>
          <cell r="CX793">
            <v>0</v>
          </cell>
          <cell r="CY793">
            <v>0</v>
          </cell>
          <cell r="CZ793">
            <v>0</v>
          </cell>
          <cell r="DA793">
            <v>0</v>
          </cell>
          <cell r="DB793">
            <v>0</v>
          </cell>
          <cell r="DC793">
            <v>0</v>
          </cell>
          <cell r="DD793">
            <v>0</v>
          </cell>
          <cell r="DE793">
            <v>0</v>
          </cell>
          <cell r="DF793">
            <v>0</v>
          </cell>
          <cell r="DG793">
            <v>0</v>
          </cell>
          <cell r="DH793">
            <v>0</v>
          </cell>
          <cell r="DI793">
            <v>0</v>
          </cell>
          <cell r="DJ793">
            <v>0</v>
          </cell>
          <cell r="DK793">
            <v>0</v>
          </cell>
          <cell r="DL793">
            <v>0</v>
          </cell>
          <cell r="DM793">
            <v>0</v>
          </cell>
          <cell r="DN793">
            <v>0</v>
          </cell>
          <cell r="DO793">
            <v>0</v>
          </cell>
          <cell r="DP793">
            <v>0</v>
          </cell>
          <cell r="DQ793">
            <v>0</v>
          </cell>
          <cell r="DR793">
            <v>0</v>
          </cell>
          <cell r="DS793">
            <v>0</v>
          </cell>
          <cell r="DT793">
            <v>0</v>
          </cell>
          <cell r="DU793">
            <v>0</v>
          </cell>
          <cell r="DV793">
            <v>0</v>
          </cell>
          <cell r="DW793">
            <v>0</v>
          </cell>
          <cell r="DX793">
            <v>0</v>
          </cell>
          <cell r="DY793">
            <v>0</v>
          </cell>
          <cell r="DZ793">
            <v>0</v>
          </cell>
          <cell r="EA793">
            <v>0</v>
          </cell>
          <cell r="EB793">
            <v>0</v>
          </cell>
          <cell r="EC793">
            <v>0</v>
          </cell>
          <cell r="ED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0</v>
          </cell>
          <cell r="CB794">
            <v>0</v>
          </cell>
          <cell r="CC794">
            <v>0</v>
          </cell>
          <cell r="CD794">
            <v>0</v>
          </cell>
          <cell r="CE794">
            <v>0</v>
          </cell>
          <cell r="CF794">
            <v>0</v>
          </cell>
          <cell r="CG794">
            <v>0</v>
          </cell>
          <cell r="CH794">
            <v>0</v>
          </cell>
          <cell r="CI794">
            <v>0</v>
          </cell>
          <cell r="CJ794">
            <v>0</v>
          </cell>
          <cell r="CK794">
            <v>0</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0</v>
          </cell>
          <cell r="DL794">
            <v>0</v>
          </cell>
          <cell r="DM794">
            <v>0</v>
          </cell>
          <cell r="DN794">
            <v>0</v>
          </cell>
          <cell r="DO794">
            <v>0</v>
          </cell>
          <cell r="DP794">
            <v>0</v>
          </cell>
          <cell r="DQ794">
            <v>0</v>
          </cell>
          <cell r="DR794">
            <v>0</v>
          </cell>
          <cell r="DS794">
            <v>0</v>
          </cell>
          <cell r="DT794">
            <v>0</v>
          </cell>
          <cell r="DU794">
            <v>0</v>
          </cell>
          <cell r="DV794">
            <v>0</v>
          </cell>
          <cell r="DW794">
            <v>0</v>
          </cell>
          <cell r="DX794">
            <v>0</v>
          </cell>
          <cell r="DY794">
            <v>0</v>
          </cell>
          <cell r="DZ794">
            <v>0</v>
          </cell>
          <cell r="EA794">
            <v>0</v>
          </cell>
          <cell r="EB794">
            <v>0</v>
          </cell>
          <cell r="EC794">
            <v>0</v>
          </cell>
          <cell r="ED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0</v>
          </cell>
          <cell r="CB795">
            <v>0</v>
          </cell>
          <cell r="CC795">
            <v>0</v>
          </cell>
          <cell r="CD795">
            <v>0</v>
          </cell>
          <cell r="CE795">
            <v>0</v>
          </cell>
          <cell r="CF795">
            <v>0</v>
          </cell>
          <cell r="CG795">
            <v>0</v>
          </cell>
          <cell r="CH795">
            <v>0</v>
          </cell>
          <cell r="CI795">
            <v>0</v>
          </cell>
          <cell r="CJ795">
            <v>0</v>
          </cell>
          <cell r="CK795">
            <v>0</v>
          </cell>
          <cell r="CL795">
            <v>0</v>
          </cell>
          <cell r="CM795">
            <v>0</v>
          </cell>
          <cell r="CN795">
            <v>0</v>
          </cell>
          <cell r="CO795">
            <v>0</v>
          </cell>
          <cell r="CP795">
            <v>0</v>
          </cell>
          <cell r="CQ795">
            <v>0</v>
          </cell>
          <cell r="CR795">
            <v>0</v>
          </cell>
          <cell r="CS795">
            <v>0</v>
          </cell>
          <cell r="CT795">
            <v>0</v>
          </cell>
          <cell r="CU795">
            <v>0</v>
          </cell>
          <cell r="CV795">
            <v>0</v>
          </cell>
          <cell r="CW795">
            <v>0</v>
          </cell>
          <cell r="CX795">
            <v>0</v>
          </cell>
          <cell r="CY795">
            <v>0</v>
          </cell>
          <cell r="CZ795">
            <v>0</v>
          </cell>
          <cell r="DA795">
            <v>0</v>
          </cell>
          <cell r="DB795">
            <v>0</v>
          </cell>
          <cell r="DC795">
            <v>0</v>
          </cell>
          <cell r="DD795">
            <v>0</v>
          </cell>
          <cell r="DE795">
            <v>0</v>
          </cell>
          <cell r="DF795">
            <v>0</v>
          </cell>
          <cell r="DG795">
            <v>0</v>
          </cell>
          <cell r="DH795">
            <v>0</v>
          </cell>
          <cell r="DI795">
            <v>0</v>
          </cell>
          <cell r="DJ795">
            <v>0</v>
          </cell>
          <cell r="DK795">
            <v>0</v>
          </cell>
          <cell r="DL795">
            <v>0</v>
          </cell>
          <cell r="DM795">
            <v>0</v>
          </cell>
          <cell r="DN795">
            <v>0</v>
          </cell>
          <cell r="DO795">
            <v>0</v>
          </cell>
          <cell r="DP795">
            <v>0</v>
          </cell>
          <cell r="DQ795">
            <v>0</v>
          </cell>
          <cell r="DR795">
            <v>0</v>
          </cell>
          <cell r="DS795">
            <v>0</v>
          </cell>
          <cell r="DT795">
            <v>0</v>
          </cell>
          <cell r="DU795">
            <v>0</v>
          </cell>
          <cell r="DV795">
            <v>0</v>
          </cell>
          <cell r="DW795">
            <v>0</v>
          </cell>
          <cell r="DX795">
            <v>0</v>
          </cell>
          <cell r="DY795">
            <v>0</v>
          </cell>
          <cell r="DZ795">
            <v>0</v>
          </cell>
          <cell r="EA795">
            <v>0</v>
          </cell>
          <cell r="EB795">
            <v>0</v>
          </cell>
          <cell r="EC795">
            <v>0</v>
          </cell>
          <cell r="ED795">
            <v>0</v>
          </cell>
        </row>
        <row r="796">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0</v>
          </cell>
          <cell r="CI796">
            <v>0</v>
          </cell>
          <cell r="CJ796">
            <v>0</v>
          </cell>
          <cell r="CK796">
            <v>0</v>
          </cell>
          <cell r="CL796">
            <v>0</v>
          </cell>
          <cell r="CM796">
            <v>0</v>
          </cell>
          <cell r="CN796">
            <v>0</v>
          </cell>
          <cell r="CO796">
            <v>0</v>
          </cell>
          <cell r="CP796">
            <v>0</v>
          </cell>
          <cell r="CQ796">
            <v>0</v>
          </cell>
          <cell r="CR796">
            <v>0</v>
          </cell>
          <cell r="CS796">
            <v>0</v>
          </cell>
          <cell r="CT796">
            <v>0</v>
          </cell>
          <cell r="CU796">
            <v>0</v>
          </cell>
          <cell r="CV796">
            <v>0</v>
          </cell>
          <cell r="CW796">
            <v>0</v>
          </cell>
          <cell r="CX796">
            <v>0</v>
          </cell>
          <cell r="CY796">
            <v>0</v>
          </cell>
          <cell r="CZ796">
            <v>0</v>
          </cell>
          <cell r="DA796">
            <v>0</v>
          </cell>
          <cell r="DB796">
            <v>0</v>
          </cell>
          <cell r="DC796">
            <v>0</v>
          </cell>
          <cell r="DD796">
            <v>0</v>
          </cell>
          <cell r="DE796">
            <v>0</v>
          </cell>
          <cell r="DF796">
            <v>0</v>
          </cell>
          <cell r="DG796">
            <v>0</v>
          </cell>
          <cell r="DH796">
            <v>0</v>
          </cell>
          <cell r="DI796">
            <v>0</v>
          </cell>
          <cell r="DJ796">
            <v>0</v>
          </cell>
          <cell r="DK796">
            <v>0</v>
          </cell>
          <cell r="DL796">
            <v>0</v>
          </cell>
          <cell r="DM796">
            <v>0</v>
          </cell>
          <cell r="DN796">
            <v>0</v>
          </cell>
          <cell r="DO796">
            <v>0</v>
          </cell>
          <cell r="DP796">
            <v>0</v>
          </cell>
          <cell r="DQ796">
            <v>0</v>
          </cell>
          <cell r="DR796">
            <v>0</v>
          </cell>
          <cell r="DS796">
            <v>0</v>
          </cell>
          <cell r="DT796">
            <v>0</v>
          </cell>
          <cell r="DU796">
            <v>0</v>
          </cell>
          <cell r="DV796">
            <v>0</v>
          </cell>
          <cell r="DW796">
            <v>0</v>
          </cell>
          <cell r="DX796">
            <v>0</v>
          </cell>
          <cell r="DY796">
            <v>0</v>
          </cell>
          <cell r="DZ796">
            <v>0</v>
          </cell>
          <cell r="EA796">
            <v>0</v>
          </cell>
          <cell r="EB796">
            <v>0</v>
          </cell>
          <cell r="EC796">
            <v>0</v>
          </cell>
          <cell r="ED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cell r="DZ797">
            <v>0</v>
          </cell>
          <cell r="EA797">
            <v>0</v>
          </cell>
          <cell r="EB797">
            <v>0</v>
          </cell>
          <cell r="EC797">
            <v>0</v>
          </cell>
          <cell r="ED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cell r="DK798">
            <v>0</v>
          </cell>
          <cell r="DL798">
            <v>0</v>
          </cell>
          <cell r="DM798">
            <v>0</v>
          </cell>
          <cell r="DN798">
            <v>0</v>
          </cell>
          <cell r="DO798">
            <v>0</v>
          </cell>
          <cell r="DP798">
            <v>0</v>
          </cell>
          <cell r="DQ798">
            <v>0</v>
          </cell>
          <cell r="DR798">
            <v>0</v>
          </cell>
          <cell r="DS798">
            <v>0</v>
          </cell>
          <cell r="DT798">
            <v>0</v>
          </cell>
          <cell r="DU798">
            <v>0</v>
          </cell>
          <cell r="DV798">
            <v>0</v>
          </cell>
          <cell r="DW798">
            <v>0</v>
          </cell>
          <cell r="DX798">
            <v>0</v>
          </cell>
          <cell r="DY798">
            <v>0</v>
          </cell>
          <cell r="DZ798">
            <v>0</v>
          </cell>
          <cell r="EA798">
            <v>0</v>
          </cell>
          <cell r="EB798">
            <v>0</v>
          </cell>
          <cell r="EC798">
            <v>0</v>
          </cell>
          <cell r="ED798">
            <v>0</v>
          </cell>
        </row>
        <row r="799">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v>0</v>
          </cell>
          <cell r="DB799">
            <v>0</v>
          </cell>
          <cell r="DC799">
            <v>0</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0</v>
          </cell>
          <cell r="DY799">
            <v>0</v>
          </cell>
          <cell r="DZ799">
            <v>0</v>
          </cell>
          <cell r="EA799">
            <v>0</v>
          </cell>
          <cell r="EB799">
            <v>0</v>
          </cell>
          <cell r="EC799">
            <v>0</v>
          </cell>
          <cell r="ED799">
            <v>0</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v>0</v>
          </cell>
          <cell r="CJ800">
            <v>0</v>
          </cell>
          <cell r="CK800">
            <v>0</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cell r="DA800">
            <v>0</v>
          </cell>
          <cell r="DB800">
            <v>0</v>
          </cell>
          <cell r="DC800">
            <v>0</v>
          </cell>
          <cell r="DD800">
            <v>0</v>
          </cell>
          <cell r="DE800">
            <v>0</v>
          </cell>
          <cell r="DF800">
            <v>0</v>
          </cell>
          <cell r="DG800">
            <v>0</v>
          </cell>
          <cell r="DH800">
            <v>0</v>
          </cell>
          <cell r="DI800">
            <v>0</v>
          </cell>
          <cell r="DJ800">
            <v>0</v>
          </cell>
          <cell r="DK800">
            <v>0</v>
          </cell>
          <cell r="DL800">
            <v>0</v>
          </cell>
          <cell r="DM800">
            <v>0</v>
          </cell>
          <cell r="DN800">
            <v>0</v>
          </cell>
          <cell r="DO800">
            <v>0</v>
          </cell>
          <cell r="DP800">
            <v>0</v>
          </cell>
          <cell r="DQ800">
            <v>0</v>
          </cell>
          <cell r="DR800">
            <v>0</v>
          </cell>
          <cell r="DS800">
            <v>0</v>
          </cell>
          <cell r="DT800">
            <v>0</v>
          </cell>
          <cell r="DU800">
            <v>0</v>
          </cell>
          <cell r="DV800">
            <v>0</v>
          </cell>
          <cell r="DW800">
            <v>0</v>
          </cell>
          <cell r="DX800">
            <v>0</v>
          </cell>
          <cell r="DY800">
            <v>0</v>
          </cell>
          <cell r="DZ800">
            <v>0</v>
          </cell>
          <cell r="EA800">
            <v>0</v>
          </cell>
          <cell r="EB800">
            <v>0</v>
          </cell>
          <cell r="EC800">
            <v>0</v>
          </cell>
          <cell r="ED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cell r="DA801">
            <v>0</v>
          </cell>
          <cell r="DB801">
            <v>0</v>
          </cell>
          <cell r="DC801">
            <v>0</v>
          </cell>
          <cell r="DD801">
            <v>0</v>
          </cell>
          <cell r="DE801">
            <v>0</v>
          </cell>
          <cell r="DF801">
            <v>0</v>
          </cell>
          <cell r="DG801">
            <v>0</v>
          </cell>
          <cell r="DH801">
            <v>0</v>
          </cell>
          <cell r="DI801">
            <v>0</v>
          </cell>
          <cell r="DJ801">
            <v>0</v>
          </cell>
          <cell r="DK801">
            <v>0</v>
          </cell>
          <cell r="DL801">
            <v>0</v>
          </cell>
          <cell r="DM801">
            <v>0</v>
          </cell>
          <cell r="DN801">
            <v>0</v>
          </cell>
          <cell r="DO801">
            <v>0</v>
          </cell>
          <cell r="DP801">
            <v>0</v>
          </cell>
          <cell r="DQ801">
            <v>0</v>
          </cell>
          <cell r="DR801">
            <v>0</v>
          </cell>
          <cell r="DS801">
            <v>0</v>
          </cell>
          <cell r="DT801">
            <v>0</v>
          </cell>
          <cell r="DU801">
            <v>0</v>
          </cell>
          <cell r="DV801">
            <v>0</v>
          </cell>
          <cell r="DW801">
            <v>0</v>
          </cell>
          <cell r="DX801">
            <v>0</v>
          </cell>
          <cell r="DY801">
            <v>0</v>
          </cell>
          <cell r="DZ801">
            <v>0</v>
          </cell>
          <cell r="EA801">
            <v>0</v>
          </cell>
          <cell r="EB801">
            <v>0</v>
          </cell>
          <cell r="EC801">
            <v>0</v>
          </cell>
          <cell r="ED801">
            <v>0</v>
          </cell>
        </row>
        <row r="802">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v>
          </cell>
          <cell r="CB802">
            <v>0</v>
          </cell>
          <cell r="CC802">
            <v>0</v>
          </cell>
          <cell r="CD802">
            <v>0</v>
          </cell>
          <cell r="CE802">
            <v>0</v>
          </cell>
          <cell r="CF802">
            <v>0</v>
          </cell>
          <cell r="CG802">
            <v>0</v>
          </cell>
          <cell r="CH802">
            <v>0</v>
          </cell>
          <cell r="CI802">
            <v>0</v>
          </cell>
          <cell r="CJ802">
            <v>0</v>
          </cell>
          <cell r="CK802">
            <v>0</v>
          </cell>
          <cell r="CL802">
            <v>0</v>
          </cell>
          <cell r="CM802">
            <v>0</v>
          </cell>
          <cell r="CN802">
            <v>0</v>
          </cell>
          <cell r="CO802">
            <v>0</v>
          </cell>
          <cell r="CP802">
            <v>0</v>
          </cell>
          <cell r="CQ802">
            <v>0</v>
          </cell>
          <cell r="CR802">
            <v>0</v>
          </cell>
          <cell r="CS802">
            <v>0</v>
          </cell>
          <cell r="CT802">
            <v>0</v>
          </cell>
          <cell r="CU802">
            <v>0</v>
          </cell>
          <cell r="CV802">
            <v>0</v>
          </cell>
          <cell r="CW802">
            <v>0</v>
          </cell>
          <cell r="CX802">
            <v>0</v>
          </cell>
          <cell r="CY802">
            <v>0</v>
          </cell>
          <cell r="CZ802">
            <v>0</v>
          </cell>
          <cell r="DA802">
            <v>0</v>
          </cell>
          <cell r="DB802">
            <v>0</v>
          </cell>
          <cell r="DC802">
            <v>0</v>
          </cell>
          <cell r="DD802">
            <v>0</v>
          </cell>
          <cell r="DE802">
            <v>0</v>
          </cell>
          <cell r="DF802">
            <v>0</v>
          </cell>
          <cell r="DG802">
            <v>0</v>
          </cell>
          <cell r="DH802">
            <v>0</v>
          </cell>
          <cell r="DI802">
            <v>0</v>
          </cell>
          <cell r="DJ802">
            <v>0</v>
          </cell>
          <cell r="DK802">
            <v>0</v>
          </cell>
          <cell r="DL802">
            <v>0</v>
          </cell>
          <cell r="DM802">
            <v>0</v>
          </cell>
          <cell r="DN802">
            <v>0</v>
          </cell>
          <cell r="DO802">
            <v>0</v>
          </cell>
          <cell r="DP802">
            <v>0</v>
          </cell>
          <cell r="DQ802">
            <v>0</v>
          </cell>
          <cell r="DR802">
            <v>0</v>
          </cell>
          <cell r="DS802">
            <v>0</v>
          </cell>
          <cell r="DT802">
            <v>0</v>
          </cell>
          <cell r="DU802">
            <v>0</v>
          </cell>
          <cell r="DV802">
            <v>0</v>
          </cell>
          <cell r="DW802">
            <v>0</v>
          </cell>
          <cell r="DX802">
            <v>0</v>
          </cell>
          <cell r="DY802">
            <v>0</v>
          </cell>
          <cell r="DZ802">
            <v>0</v>
          </cell>
          <cell r="EA802">
            <v>0</v>
          </cell>
          <cell r="EB802">
            <v>0</v>
          </cell>
          <cell r="EC802">
            <v>0</v>
          </cell>
          <cell r="ED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0</v>
          </cell>
          <cell r="CG803">
            <v>0</v>
          </cell>
          <cell r="CH803">
            <v>0</v>
          </cell>
          <cell r="CI803">
            <v>0</v>
          </cell>
          <cell r="CJ803">
            <v>0</v>
          </cell>
          <cell r="CK803">
            <v>0</v>
          </cell>
          <cell r="CL803">
            <v>0</v>
          </cell>
          <cell r="CM803">
            <v>0</v>
          </cell>
          <cell r="CN803">
            <v>0</v>
          </cell>
          <cell r="CO803">
            <v>0</v>
          </cell>
          <cell r="CP803">
            <v>0</v>
          </cell>
          <cell r="CQ803">
            <v>0</v>
          </cell>
          <cell r="CR803">
            <v>0</v>
          </cell>
          <cell r="CS803">
            <v>0</v>
          </cell>
          <cell r="CT803">
            <v>0</v>
          </cell>
          <cell r="CU803">
            <v>0</v>
          </cell>
          <cell r="CV803">
            <v>0</v>
          </cell>
          <cell r="CW803">
            <v>0</v>
          </cell>
          <cell r="CX803">
            <v>0</v>
          </cell>
          <cell r="CY803">
            <v>0</v>
          </cell>
          <cell r="CZ803">
            <v>0</v>
          </cell>
          <cell r="DA803">
            <v>0</v>
          </cell>
          <cell r="DB803">
            <v>0</v>
          </cell>
          <cell r="DC803">
            <v>0</v>
          </cell>
          <cell r="DD803">
            <v>0</v>
          </cell>
          <cell r="DE803">
            <v>0</v>
          </cell>
          <cell r="DF803">
            <v>0</v>
          </cell>
          <cell r="DG803">
            <v>0</v>
          </cell>
          <cell r="DH803">
            <v>0</v>
          </cell>
          <cell r="DI803">
            <v>0</v>
          </cell>
          <cell r="DJ803">
            <v>0</v>
          </cell>
          <cell r="DK803">
            <v>0</v>
          </cell>
          <cell r="DL803">
            <v>0</v>
          </cell>
          <cell r="DM803">
            <v>0</v>
          </cell>
          <cell r="DN803">
            <v>0</v>
          </cell>
          <cell r="DO803">
            <v>0</v>
          </cell>
          <cell r="DP803">
            <v>0</v>
          </cell>
          <cell r="DQ803">
            <v>0</v>
          </cell>
          <cell r="DR803">
            <v>0</v>
          </cell>
          <cell r="DS803">
            <v>0</v>
          </cell>
          <cell r="DT803">
            <v>0</v>
          </cell>
          <cell r="DU803">
            <v>0</v>
          </cell>
          <cell r="DV803">
            <v>0</v>
          </cell>
          <cell r="DW803">
            <v>0</v>
          </cell>
          <cell r="DX803">
            <v>0</v>
          </cell>
          <cell r="DY803">
            <v>0</v>
          </cell>
          <cell r="DZ803">
            <v>0</v>
          </cell>
          <cell r="EA803">
            <v>0</v>
          </cell>
          <cell r="EB803">
            <v>0</v>
          </cell>
          <cell r="EC803">
            <v>0</v>
          </cell>
          <cell r="ED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0</v>
          </cell>
          <cell r="CB804">
            <v>0</v>
          </cell>
          <cell r="CC804">
            <v>0</v>
          </cell>
          <cell r="CD804">
            <v>0</v>
          </cell>
          <cell r="CE804">
            <v>0</v>
          </cell>
          <cell r="CF804">
            <v>0</v>
          </cell>
          <cell r="CG804">
            <v>0</v>
          </cell>
          <cell r="CH804">
            <v>0</v>
          </cell>
          <cell r="CI804">
            <v>0</v>
          </cell>
          <cell r="CJ804">
            <v>0</v>
          </cell>
          <cell r="CK804">
            <v>0</v>
          </cell>
          <cell r="CL804">
            <v>0</v>
          </cell>
          <cell r="CM804">
            <v>0</v>
          </cell>
          <cell r="CN804">
            <v>0</v>
          </cell>
          <cell r="CO804">
            <v>0</v>
          </cell>
          <cell r="CP804">
            <v>0</v>
          </cell>
          <cell r="CQ804">
            <v>0</v>
          </cell>
          <cell r="CR804">
            <v>0</v>
          </cell>
          <cell r="CS804">
            <v>0</v>
          </cell>
          <cell r="CT804">
            <v>0</v>
          </cell>
          <cell r="CU804">
            <v>0</v>
          </cell>
          <cell r="CV804">
            <v>0</v>
          </cell>
          <cell r="CW804">
            <v>0</v>
          </cell>
          <cell r="CX804">
            <v>0</v>
          </cell>
          <cell r="CY804">
            <v>0</v>
          </cell>
          <cell r="CZ804">
            <v>0</v>
          </cell>
          <cell r="DA804">
            <v>0</v>
          </cell>
          <cell r="DB804">
            <v>0</v>
          </cell>
          <cell r="DC804">
            <v>0</v>
          </cell>
          <cell r="DD804">
            <v>0</v>
          </cell>
          <cell r="DE804">
            <v>0</v>
          </cell>
          <cell r="DF804">
            <v>0</v>
          </cell>
          <cell r="DG804">
            <v>0</v>
          </cell>
          <cell r="DH804">
            <v>0</v>
          </cell>
          <cell r="DI804">
            <v>0</v>
          </cell>
          <cell r="DJ804">
            <v>0</v>
          </cell>
          <cell r="DK804">
            <v>0</v>
          </cell>
          <cell r="DL804">
            <v>0</v>
          </cell>
          <cell r="DM804">
            <v>0</v>
          </cell>
          <cell r="DN804">
            <v>0</v>
          </cell>
          <cell r="DO804">
            <v>0</v>
          </cell>
          <cell r="DP804">
            <v>0</v>
          </cell>
          <cell r="DQ804">
            <v>0</v>
          </cell>
          <cell r="DR804">
            <v>0</v>
          </cell>
          <cell r="DS804">
            <v>0</v>
          </cell>
          <cell r="DT804">
            <v>0</v>
          </cell>
          <cell r="DU804">
            <v>0</v>
          </cell>
          <cell r="DV804">
            <v>0</v>
          </cell>
          <cell r="DW804">
            <v>0</v>
          </cell>
          <cell r="DX804">
            <v>0</v>
          </cell>
          <cell r="DY804">
            <v>0</v>
          </cell>
          <cell r="DZ804">
            <v>0</v>
          </cell>
          <cell r="EA804">
            <v>0</v>
          </cell>
          <cell r="EB804">
            <v>0</v>
          </cell>
          <cell r="EC804">
            <v>0</v>
          </cell>
          <cell r="ED804">
            <v>0</v>
          </cell>
        </row>
        <row r="805">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cell r="CJ805">
            <v>0</v>
          </cell>
          <cell r="CK805">
            <v>0</v>
          </cell>
          <cell r="CL805">
            <v>0</v>
          </cell>
          <cell r="CM805">
            <v>0</v>
          </cell>
          <cell r="CN805">
            <v>0</v>
          </cell>
          <cell r="CO805">
            <v>0</v>
          </cell>
          <cell r="CP805">
            <v>0</v>
          </cell>
          <cell r="CQ805">
            <v>0</v>
          </cell>
          <cell r="CR805">
            <v>0</v>
          </cell>
          <cell r="CS805">
            <v>0</v>
          </cell>
          <cell r="CT805">
            <v>0</v>
          </cell>
          <cell r="CU805">
            <v>0</v>
          </cell>
          <cell r="CV805">
            <v>0</v>
          </cell>
          <cell r="CW805">
            <v>0</v>
          </cell>
          <cell r="CX805">
            <v>0</v>
          </cell>
          <cell r="CY805">
            <v>0</v>
          </cell>
          <cell r="CZ805">
            <v>0</v>
          </cell>
          <cell r="DA805">
            <v>0</v>
          </cell>
          <cell r="DB805">
            <v>0</v>
          </cell>
          <cell r="DC805">
            <v>0</v>
          </cell>
          <cell r="DD805">
            <v>0</v>
          </cell>
          <cell r="DE805">
            <v>0</v>
          </cell>
          <cell r="DF805">
            <v>0</v>
          </cell>
          <cell r="DG805">
            <v>0</v>
          </cell>
          <cell r="DH805">
            <v>0</v>
          </cell>
          <cell r="DI805">
            <v>0</v>
          </cell>
          <cell r="DJ805">
            <v>0</v>
          </cell>
          <cell r="DK805">
            <v>0</v>
          </cell>
          <cell r="DL805">
            <v>0</v>
          </cell>
          <cell r="DM805">
            <v>0</v>
          </cell>
          <cell r="DN805">
            <v>0</v>
          </cell>
          <cell r="DO805">
            <v>0</v>
          </cell>
          <cell r="DP805">
            <v>0</v>
          </cell>
          <cell r="DQ805">
            <v>0</v>
          </cell>
          <cell r="DR805">
            <v>0</v>
          </cell>
          <cell r="DS805">
            <v>0</v>
          </cell>
          <cell r="DT805">
            <v>0</v>
          </cell>
          <cell r="DU805">
            <v>0</v>
          </cell>
          <cell r="DV805">
            <v>0</v>
          </cell>
          <cell r="DW805">
            <v>0</v>
          </cell>
          <cell r="DX805">
            <v>0</v>
          </cell>
          <cell r="DY805">
            <v>0</v>
          </cell>
          <cell r="DZ805">
            <v>0</v>
          </cell>
          <cell r="EA805">
            <v>0</v>
          </cell>
          <cell r="EB805">
            <v>0</v>
          </cell>
          <cell r="EC805">
            <v>0</v>
          </cell>
          <cell r="ED805">
            <v>0</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cell r="CJ806">
            <v>0</v>
          </cell>
          <cell r="CK806">
            <v>0</v>
          </cell>
          <cell r="CL806">
            <v>0</v>
          </cell>
          <cell r="CM806">
            <v>0</v>
          </cell>
          <cell r="CN806">
            <v>0</v>
          </cell>
          <cell r="CO806">
            <v>0</v>
          </cell>
          <cell r="CP806">
            <v>0</v>
          </cell>
          <cell r="CQ806">
            <v>0</v>
          </cell>
          <cell r="CR806">
            <v>0</v>
          </cell>
          <cell r="CS806">
            <v>0</v>
          </cell>
          <cell r="CT806">
            <v>0</v>
          </cell>
          <cell r="CU806">
            <v>0</v>
          </cell>
          <cell r="CV806">
            <v>0</v>
          </cell>
          <cell r="CW806">
            <v>0</v>
          </cell>
          <cell r="CX806">
            <v>0</v>
          </cell>
          <cell r="CY806">
            <v>0</v>
          </cell>
          <cell r="CZ806">
            <v>0</v>
          </cell>
          <cell r="DA806">
            <v>0</v>
          </cell>
          <cell r="DB806">
            <v>0</v>
          </cell>
          <cell r="DC806">
            <v>0</v>
          </cell>
          <cell r="DD806">
            <v>0</v>
          </cell>
          <cell r="DE806">
            <v>0</v>
          </cell>
          <cell r="DF806">
            <v>0</v>
          </cell>
          <cell r="DG806">
            <v>0</v>
          </cell>
          <cell r="DH806">
            <v>0</v>
          </cell>
          <cell r="DI806">
            <v>0</v>
          </cell>
          <cell r="DJ806">
            <v>0</v>
          </cell>
          <cell r="DK806">
            <v>0</v>
          </cell>
          <cell r="DL806">
            <v>0</v>
          </cell>
          <cell r="DM806">
            <v>0</v>
          </cell>
          <cell r="DN806">
            <v>0</v>
          </cell>
          <cell r="DO806">
            <v>0</v>
          </cell>
          <cell r="DP806">
            <v>0</v>
          </cell>
          <cell r="DQ806">
            <v>0</v>
          </cell>
          <cell r="DR806">
            <v>0</v>
          </cell>
          <cell r="DS806">
            <v>0</v>
          </cell>
          <cell r="DT806">
            <v>0</v>
          </cell>
          <cell r="DU806">
            <v>0</v>
          </cell>
          <cell r="DV806">
            <v>0</v>
          </cell>
          <cell r="DW806">
            <v>0</v>
          </cell>
          <cell r="DX806">
            <v>0</v>
          </cell>
          <cell r="DY806">
            <v>0</v>
          </cell>
          <cell r="DZ806">
            <v>0</v>
          </cell>
          <cell r="EA806">
            <v>0</v>
          </cell>
          <cell r="EB806">
            <v>0</v>
          </cell>
          <cell r="EC806">
            <v>0</v>
          </cell>
          <cell r="ED806">
            <v>0</v>
          </cell>
        </row>
        <row r="807">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v>
          </cell>
          <cell r="CB807">
            <v>0</v>
          </cell>
          <cell r="CC807">
            <v>0</v>
          </cell>
          <cell r="CD807">
            <v>0</v>
          </cell>
          <cell r="CE807">
            <v>0</v>
          </cell>
          <cell r="CF807">
            <v>0</v>
          </cell>
          <cell r="CG807">
            <v>0</v>
          </cell>
          <cell r="CH807">
            <v>0</v>
          </cell>
          <cell r="CI807">
            <v>0</v>
          </cell>
          <cell r="CJ807">
            <v>0</v>
          </cell>
          <cell r="CK807">
            <v>0</v>
          </cell>
          <cell r="CL807">
            <v>0</v>
          </cell>
          <cell r="CM807">
            <v>0</v>
          </cell>
          <cell r="CN807">
            <v>0</v>
          </cell>
          <cell r="CO807">
            <v>0</v>
          </cell>
          <cell r="CP807">
            <v>0</v>
          </cell>
          <cell r="CQ807">
            <v>0</v>
          </cell>
          <cell r="CR807">
            <v>0</v>
          </cell>
          <cell r="CS807">
            <v>0</v>
          </cell>
          <cell r="CT807">
            <v>0</v>
          </cell>
          <cell r="CU807">
            <v>0</v>
          </cell>
          <cell r="CV807">
            <v>0</v>
          </cell>
          <cell r="CW807">
            <v>0</v>
          </cell>
          <cell r="CX807">
            <v>0</v>
          </cell>
          <cell r="CY807">
            <v>0</v>
          </cell>
          <cell r="CZ807">
            <v>0</v>
          </cell>
          <cell r="DA807">
            <v>0</v>
          </cell>
          <cell r="DB807">
            <v>0</v>
          </cell>
          <cell r="DC807">
            <v>0</v>
          </cell>
          <cell r="DD807">
            <v>0</v>
          </cell>
          <cell r="DE807">
            <v>0</v>
          </cell>
          <cell r="DF807">
            <v>0</v>
          </cell>
          <cell r="DG807">
            <v>0</v>
          </cell>
          <cell r="DH807">
            <v>0</v>
          </cell>
          <cell r="DI807">
            <v>0</v>
          </cell>
          <cell r="DJ807">
            <v>0</v>
          </cell>
          <cell r="DK807">
            <v>0</v>
          </cell>
          <cell r="DL807">
            <v>0</v>
          </cell>
          <cell r="DM807">
            <v>0</v>
          </cell>
          <cell r="DN807">
            <v>0</v>
          </cell>
          <cell r="DO807">
            <v>0</v>
          </cell>
          <cell r="DP807">
            <v>0</v>
          </cell>
          <cell r="DQ807">
            <v>0</v>
          </cell>
          <cell r="DR807">
            <v>0</v>
          </cell>
          <cell r="DS807">
            <v>0</v>
          </cell>
          <cell r="DT807">
            <v>0</v>
          </cell>
          <cell r="DU807">
            <v>0</v>
          </cell>
          <cell r="DV807">
            <v>0</v>
          </cell>
          <cell r="DW807">
            <v>0</v>
          </cell>
          <cell r="DX807">
            <v>0</v>
          </cell>
          <cell r="DY807">
            <v>0</v>
          </cell>
          <cell r="DZ807">
            <v>0</v>
          </cell>
          <cell r="EA807">
            <v>0</v>
          </cell>
          <cell r="EB807">
            <v>0</v>
          </cell>
          <cell r="EC807">
            <v>0</v>
          </cell>
          <cell r="ED807">
            <v>0</v>
          </cell>
        </row>
        <row r="808">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0</v>
          </cell>
          <cell r="CB808">
            <v>0</v>
          </cell>
          <cell r="CC808">
            <v>0</v>
          </cell>
          <cell r="CD808">
            <v>0</v>
          </cell>
          <cell r="CE808">
            <v>0</v>
          </cell>
          <cell r="CF808">
            <v>0</v>
          </cell>
          <cell r="CG808">
            <v>0</v>
          </cell>
          <cell r="CH808">
            <v>0</v>
          </cell>
          <cell r="CI808">
            <v>0</v>
          </cell>
          <cell r="CJ808">
            <v>0</v>
          </cell>
          <cell r="CK808">
            <v>0</v>
          </cell>
          <cell r="CL808">
            <v>0</v>
          </cell>
          <cell r="CM808">
            <v>0</v>
          </cell>
          <cell r="CN808">
            <v>0</v>
          </cell>
          <cell r="CO808">
            <v>0</v>
          </cell>
          <cell r="CP808">
            <v>0</v>
          </cell>
          <cell r="CQ808">
            <v>0</v>
          </cell>
          <cell r="CR808">
            <v>0</v>
          </cell>
          <cell r="CS808">
            <v>0</v>
          </cell>
          <cell r="CT808">
            <v>0</v>
          </cell>
          <cell r="CU808">
            <v>0</v>
          </cell>
          <cell r="CV808">
            <v>0</v>
          </cell>
          <cell r="CW808">
            <v>0</v>
          </cell>
          <cell r="CX808">
            <v>0</v>
          </cell>
          <cell r="CY808">
            <v>0</v>
          </cell>
          <cell r="CZ808">
            <v>0</v>
          </cell>
          <cell r="DA808">
            <v>0</v>
          </cell>
          <cell r="DB808">
            <v>0</v>
          </cell>
          <cell r="DC808">
            <v>0</v>
          </cell>
          <cell r="DD808">
            <v>0</v>
          </cell>
          <cell r="DE808">
            <v>0</v>
          </cell>
          <cell r="DF808">
            <v>0</v>
          </cell>
          <cell r="DG808">
            <v>0</v>
          </cell>
          <cell r="DH808">
            <v>0</v>
          </cell>
          <cell r="DI808">
            <v>0</v>
          </cell>
          <cell r="DJ808">
            <v>0</v>
          </cell>
          <cell r="DK808">
            <v>0</v>
          </cell>
          <cell r="DL808">
            <v>0</v>
          </cell>
          <cell r="DM808">
            <v>0</v>
          </cell>
          <cell r="DN808">
            <v>0</v>
          </cell>
          <cell r="DO808">
            <v>0</v>
          </cell>
          <cell r="DP808">
            <v>0</v>
          </cell>
          <cell r="DQ808">
            <v>0</v>
          </cell>
          <cell r="DR808">
            <v>0</v>
          </cell>
          <cell r="DS808">
            <v>0</v>
          </cell>
          <cell r="DT808">
            <v>0</v>
          </cell>
          <cell r="DU808">
            <v>0</v>
          </cell>
          <cell r="DV808">
            <v>0</v>
          </cell>
          <cell r="DW808">
            <v>0</v>
          </cell>
          <cell r="DX808">
            <v>0</v>
          </cell>
          <cell r="DY808">
            <v>0</v>
          </cell>
          <cell r="DZ808">
            <v>0</v>
          </cell>
          <cell r="EA808">
            <v>0</v>
          </cell>
          <cell r="EB808">
            <v>0</v>
          </cell>
          <cell r="EC808">
            <v>0</v>
          </cell>
          <cell r="ED808">
            <v>0</v>
          </cell>
        </row>
        <row r="809">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0</v>
          </cell>
          <cell r="CB809">
            <v>0</v>
          </cell>
          <cell r="CC809">
            <v>0</v>
          </cell>
          <cell r="CD809">
            <v>0</v>
          </cell>
          <cell r="CE809">
            <v>0</v>
          </cell>
          <cell r="CF809">
            <v>0</v>
          </cell>
          <cell r="CG809">
            <v>0</v>
          </cell>
          <cell r="CH809">
            <v>0</v>
          </cell>
          <cell r="CI809">
            <v>0</v>
          </cell>
          <cell r="CJ809">
            <v>0</v>
          </cell>
          <cell r="CK809">
            <v>0</v>
          </cell>
          <cell r="CL809">
            <v>0</v>
          </cell>
          <cell r="CM809">
            <v>0</v>
          </cell>
          <cell r="CN809">
            <v>0</v>
          </cell>
          <cell r="CO809">
            <v>0</v>
          </cell>
          <cell r="CP809">
            <v>0</v>
          </cell>
          <cell r="CQ809">
            <v>0</v>
          </cell>
          <cell r="CR809">
            <v>0</v>
          </cell>
          <cell r="CS809">
            <v>0</v>
          </cell>
          <cell r="CT809">
            <v>0</v>
          </cell>
          <cell r="CU809">
            <v>0</v>
          </cell>
          <cell r="CV809">
            <v>0</v>
          </cell>
          <cell r="CW809">
            <v>0</v>
          </cell>
          <cell r="CX809">
            <v>0</v>
          </cell>
          <cell r="CY809">
            <v>0</v>
          </cell>
          <cell r="CZ809">
            <v>0</v>
          </cell>
          <cell r="DA809">
            <v>0</v>
          </cell>
          <cell r="DB809">
            <v>0</v>
          </cell>
          <cell r="DC809">
            <v>0</v>
          </cell>
          <cell r="DD809">
            <v>0</v>
          </cell>
          <cell r="DE809">
            <v>0</v>
          </cell>
          <cell r="DF809">
            <v>0</v>
          </cell>
          <cell r="DG809">
            <v>0</v>
          </cell>
          <cell r="DH809">
            <v>0</v>
          </cell>
          <cell r="DI809">
            <v>0</v>
          </cell>
          <cell r="DJ809">
            <v>0</v>
          </cell>
          <cell r="DK809">
            <v>0</v>
          </cell>
          <cell r="DL809">
            <v>0</v>
          </cell>
          <cell r="DM809">
            <v>0</v>
          </cell>
          <cell r="DN809">
            <v>0</v>
          </cell>
          <cell r="DO809">
            <v>0</v>
          </cell>
          <cell r="DP809">
            <v>0</v>
          </cell>
          <cell r="DQ809">
            <v>0</v>
          </cell>
          <cell r="DR809">
            <v>0</v>
          </cell>
          <cell r="DS809">
            <v>0</v>
          </cell>
          <cell r="DT809">
            <v>0</v>
          </cell>
          <cell r="DU809">
            <v>0</v>
          </cell>
          <cell r="DV809">
            <v>0</v>
          </cell>
          <cell r="DW809">
            <v>0</v>
          </cell>
          <cell r="DX809">
            <v>0</v>
          </cell>
          <cell r="DY809">
            <v>0</v>
          </cell>
          <cell r="DZ809">
            <v>0</v>
          </cell>
          <cell r="EA809">
            <v>0</v>
          </cell>
          <cell r="EB809">
            <v>0</v>
          </cell>
          <cell r="EC809">
            <v>0</v>
          </cell>
          <cell r="ED809">
            <v>0</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-140149.65567740053</v>
          </cell>
          <cell r="AS810">
            <v>-17924.494639999699</v>
          </cell>
          <cell r="AT810">
            <v>-13994.142809999874</v>
          </cell>
          <cell r="AU810">
            <v>-14274.600078999996</v>
          </cell>
          <cell r="AV810">
            <v>-11930.823755999794</v>
          </cell>
          <cell r="AW810">
            <v>-8551.5550800000783</v>
          </cell>
          <cell r="AX810">
            <v>-7956.1412860000273</v>
          </cell>
          <cell r="AY810">
            <v>-6182.3207361999666</v>
          </cell>
          <cell r="AZ810">
            <v>-6458.7956619999604</v>
          </cell>
          <cell r="BA810">
            <v>-8080.735150200082</v>
          </cell>
          <cell r="BB810">
            <v>-11372.597597999964</v>
          </cell>
          <cell r="BC810">
            <v>-16610.189190000063</v>
          </cell>
          <cell r="BD810">
            <v>-16813.25969000021</v>
          </cell>
          <cell r="BE810">
            <v>-140149.65567740239</v>
          </cell>
          <cell r="BF810">
            <v>-17924.494639999932</v>
          </cell>
          <cell r="BG810">
            <v>-13994.142810000107</v>
          </cell>
          <cell r="BH810">
            <v>-14274.600078999996</v>
          </cell>
          <cell r="BI810">
            <v>-11930.823755999794</v>
          </cell>
          <cell r="BJ810">
            <v>-8551.5550799999619</v>
          </cell>
          <cell r="BK810">
            <v>-7956.1412860000273</v>
          </cell>
          <cell r="BL810">
            <v>-6182.3207361999666</v>
          </cell>
          <cell r="BM810">
            <v>-6458.7956619999604</v>
          </cell>
          <cell r="BN810">
            <v>-8080.7351501999656</v>
          </cell>
          <cell r="BO810">
            <v>-11372.597597999964</v>
          </cell>
          <cell r="BP810">
            <v>-16610.189190000063</v>
          </cell>
          <cell r="BQ810">
            <v>-16813.25969000021</v>
          </cell>
          <cell r="BR810">
            <v>-140149.65567740053</v>
          </cell>
          <cell r="BS810">
            <v>-17924.494639999699</v>
          </cell>
          <cell r="BT810">
            <v>-13994.142809999874</v>
          </cell>
          <cell r="BU810">
            <v>-14274.600078999996</v>
          </cell>
          <cell r="BV810">
            <v>-11930.823756000027</v>
          </cell>
          <cell r="BW810">
            <v>-8551.5550800000783</v>
          </cell>
          <cell r="BX810">
            <v>-7956.1412860000273</v>
          </cell>
          <cell r="BY810">
            <v>-6182.3207361998502</v>
          </cell>
          <cell r="BZ810">
            <v>-6458.795661999844</v>
          </cell>
          <cell r="CA810">
            <v>-8080.7351501999656</v>
          </cell>
          <cell r="CB810">
            <v>-11372.59759800008</v>
          </cell>
          <cell r="CC810">
            <v>-16610.189190000063</v>
          </cell>
          <cell r="CD810">
            <v>-16813.259689999744</v>
          </cell>
          <cell r="CE810">
            <v>-140649.44615739956</v>
          </cell>
          <cell r="CF810">
            <v>-17924.494639999932</v>
          </cell>
          <cell r="CG810">
            <v>-14493.933289999841</v>
          </cell>
          <cell r="CH810">
            <v>-14274.600078999763</v>
          </cell>
          <cell r="CI810">
            <v>-11930.823756000027</v>
          </cell>
          <cell r="CJ810">
            <v>-8551.5550800000783</v>
          </cell>
          <cell r="CK810">
            <v>-7956.1412860000273</v>
          </cell>
          <cell r="CL810">
            <v>-6182.320736200083</v>
          </cell>
          <cell r="CM810">
            <v>-6458.7956619999604</v>
          </cell>
          <cell r="CN810">
            <v>-8080.735150200082</v>
          </cell>
          <cell r="CO810">
            <v>-11372.597597999964</v>
          </cell>
          <cell r="CP810">
            <v>-16610.18918999983</v>
          </cell>
          <cell r="CQ810">
            <v>-16813.25969000021</v>
          </cell>
          <cell r="CR810">
            <v>-140149.65567740053</v>
          </cell>
          <cell r="CS810">
            <v>-17924.494639999699</v>
          </cell>
          <cell r="CT810">
            <v>-13994.142809999874</v>
          </cell>
          <cell r="CU810">
            <v>-14274.600078999996</v>
          </cell>
          <cell r="CV810">
            <v>-11930.823756000027</v>
          </cell>
          <cell r="CW810">
            <v>-8551.5550799998455</v>
          </cell>
          <cell r="CX810">
            <v>-7956.1412860001437</v>
          </cell>
          <cell r="CY810">
            <v>-6182.3207361999666</v>
          </cell>
          <cell r="CZ810">
            <v>-6458.7956620000768</v>
          </cell>
          <cell r="DA810">
            <v>-8080.7351501999656</v>
          </cell>
          <cell r="DB810">
            <v>-11372.597597999964</v>
          </cell>
          <cell r="DC810">
            <v>-16610.189190000063</v>
          </cell>
          <cell r="DD810">
            <v>-16813.25969000021</v>
          </cell>
          <cell r="DE810">
            <v>-140149.65567740053</v>
          </cell>
          <cell r="DF810">
            <v>-17924.494639999699</v>
          </cell>
          <cell r="DG810">
            <v>-13994.142810000107</v>
          </cell>
          <cell r="DH810">
            <v>-14274.600078999996</v>
          </cell>
          <cell r="DI810">
            <v>-11930.823755999794</v>
          </cell>
          <cell r="DJ810">
            <v>-8551.5550799999619</v>
          </cell>
          <cell r="DK810">
            <v>-7956.1412859999109</v>
          </cell>
          <cell r="DL810">
            <v>-6182.3207361999666</v>
          </cell>
          <cell r="DM810">
            <v>-6458.7956620000768</v>
          </cell>
          <cell r="DN810">
            <v>-8080.7351501999656</v>
          </cell>
          <cell r="DO810">
            <v>-11372.597597999964</v>
          </cell>
          <cell r="DP810">
            <v>-16610.189190000063</v>
          </cell>
          <cell r="DQ810">
            <v>-16813.259689999744</v>
          </cell>
          <cell r="DR810">
            <v>-140149.65567740053</v>
          </cell>
          <cell r="DS810">
            <v>-17924.494639999699</v>
          </cell>
          <cell r="DT810">
            <v>-13994.142809999874</v>
          </cell>
          <cell r="DU810">
            <v>-14274.600078999996</v>
          </cell>
          <cell r="DV810">
            <v>-11930.823756000027</v>
          </cell>
          <cell r="DW810">
            <v>-8551.5550800000783</v>
          </cell>
          <cell r="DX810">
            <v>-7956.1412859999109</v>
          </cell>
          <cell r="DY810">
            <v>-6182.3207361999666</v>
          </cell>
          <cell r="DZ810">
            <v>-6458.7956620000768</v>
          </cell>
          <cell r="EA810">
            <v>-8080.7351501998492</v>
          </cell>
          <cell r="EB810">
            <v>-11372.59759800008</v>
          </cell>
          <cell r="EC810">
            <v>-16610.189190000063</v>
          </cell>
          <cell r="ED810">
            <v>-16813.25969000021</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0</v>
          </cell>
          <cell r="CB811">
            <v>0</v>
          </cell>
          <cell r="CC811">
            <v>0</v>
          </cell>
          <cell r="CD811">
            <v>0</v>
          </cell>
          <cell r="CE811">
            <v>0</v>
          </cell>
          <cell r="CF811">
            <v>0</v>
          </cell>
          <cell r="CG811">
            <v>0</v>
          </cell>
          <cell r="CH811">
            <v>0</v>
          </cell>
          <cell r="CI811">
            <v>0</v>
          </cell>
          <cell r="CJ811">
            <v>0</v>
          </cell>
          <cell r="CK811">
            <v>0</v>
          </cell>
          <cell r="CL811">
            <v>0</v>
          </cell>
          <cell r="CM811">
            <v>0</v>
          </cell>
          <cell r="CN811">
            <v>0</v>
          </cell>
          <cell r="CO811">
            <v>0</v>
          </cell>
          <cell r="CP811">
            <v>0</v>
          </cell>
          <cell r="CQ811">
            <v>0</v>
          </cell>
          <cell r="CR811">
            <v>0</v>
          </cell>
          <cell r="CS811">
            <v>0</v>
          </cell>
          <cell r="CT811">
            <v>0</v>
          </cell>
          <cell r="CU811">
            <v>0</v>
          </cell>
          <cell r="CV811">
            <v>0</v>
          </cell>
          <cell r="CW811">
            <v>0</v>
          </cell>
          <cell r="CX811">
            <v>0</v>
          </cell>
          <cell r="CY811">
            <v>0</v>
          </cell>
          <cell r="CZ811">
            <v>0</v>
          </cell>
          <cell r="DA811">
            <v>0</v>
          </cell>
          <cell r="DB811">
            <v>0</v>
          </cell>
          <cell r="DC811">
            <v>0</v>
          </cell>
          <cell r="DD811">
            <v>0</v>
          </cell>
          <cell r="DE811">
            <v>0</v>
          </cell>
          <cell r="DF811">
            <v>0</v>
          </cell>
          <cell r="DG811">
            <v>0</v>
          </cell>
          <cell r="DH811">
            <v>0</v>
          </cell>
          <cell r="DI811">
            <v>0</v>
          </cell>
          <cell r="DJ811">
            <v>0</v>
          </cell>
          <cell r="DK811">
            <v>0</v>
          </cell>
          <cell r="DL811">
            <v>0</v>
          </cell>
          <cell r="DM811">
            <v>0</v>
          </cell>
          <cell r="DN811">
            <v>0</v>
          </cell>
          <cell r="DO811">
            <v>0</v>
          </cell>
          <cell r="DP811">
            <v>0</v>
          </cell>
          <cell r="DQ811">
            <v>0</v>
          </cell>
          <cell r="DR811">
            <v>0</v>
          </cell>
          <cell r="DS811">
            <v>0</v>
          </cell>
          <cell r="DT811">
            <v>0</v>
          </cell>
          <cell r="DU811">
            <v>0</v>
          </cell>
          <cell r="DV811">
            <v>0</v>
          </cell>
          <cell r="DW811">
            <v>0</v>
          </cell>
          <cell r="DX811">
            <v>0</v>
          </cell>
          <cell r="DY811">
            <v>0</v>
          </cell>
          <cell r="DZ811">
            <v>0</v>
          </cell>
          <cell r="EA811">
            <v>0</v>
          </cell>
          <cell r="EB811">
            <v>0</v>
          </cell>
          <cell r="EC811">
            <v>0</v>
          </cell>
          <cell r="ED811">
            <v>0</v>
          </cell>
        </row>
        <row r="812">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-22423.944908384234</v>
          </cell>
          <cell r="AS812">
            <v>-2867.9191423999728</v>
          </cell>
          <cell r="AT812">
            <v>-2239.0628495999845</v>
          </cell>
          <cell r="AU812">
            <v>-2283.9360126399843</v>
          </cell>
          <cell r="AV812">
            <v>-1908.931800959981</v>
          </cell>
          <cell r="AW812">
            <v>-1368.2488128000114</v>
          </cell>
          <cell r="AX812">
            <v>-1272.9826057600148</v>
          </cell>
          <cell r="AY812">
            <v>-989.17131779197371</v>
          </cell>
          <cell r="AZ812">
            <v>-1033.4073059200018</v>
          </cell>
          <cell r="BA812">
            <v>-1292.9176240320085</v>
          </cell>
          <cell r="BB812">
            <v>-1819.6156156799989</v>
          </cell>
          <cell r="BC812">
            <v>-2657.6302703999972</v>
          </cell>
          <cell r="BD812">
            <v>-2690.1215504000138</v>
          </cell>
          <cell r="BE812">
            <v>-22423.944908384234</v>
          </cell>
          <cell r="BF812">
            <v>-2867.9191423999728</v>
          </cell>
          <cell r="BG812">
            <v>-2239.0628496000136</v>
          </cell>
          <cell r="BH812">
            <v>-2283.9360126400134</v>
          </cell>
          <cell r="BI812">
            <v>-1908.9318009599519</v>
          </cell>
          <cell r="BJ812">
            <v>-1368.2488127999823</v>
          </cell>
          <cell r="BK812">
            <v>-1272.9826057600148</v>
          </cell>
          <cell r="BL812">
            <v>-989.17131779200281</v>
          </cell>
          <cell r="BM812">
            <v>-1033.4073059200018</v>
          </cell>
          <cell r="BN812">
            <v>-1292.9176240320085</v>
          </cell>
          <cell r="BO812">
            <v>-1819.6156156799989</v>
          </cell>
          <cell r="BP812">
            <v>-2657.6302704000263</v>
          </cell>
          <cell r="BQ812">
            <v>-2690.1215504000429</v>
          </cell>
          <cell r="BR812">
            <v>-23825.441465158015</v>
          </cell>
          <cell r="BS812">
            <v>-3047.1640887999383</v>
          </cell>
          <cell r="BT812">
            <v>-2379.0042776999762</v>
          </cell>
          <cell r="BU812">
            <v>-2426.6820134299924</v>
          </cell>
          <cell r="BV812">
            <v>-2028.2400385199871</v>
          </cell>
          <cell r="BW812">
            <v>-1453.7643635999993</v>
          </cell>
          <cell r="BX812">
            <v>-1352.544018620014</v>
          </cell>
          <cell r="BY812">
            <v>-1050.9945251539757</v>
          </cell>
          <cell r="BZ812">
            <v>-1097.9952625399746</v>
          </cell>
          <cell r="CA812">
            <v>-1373.7249755339872</v>
          </cell>
          <cell r="CB812">
            <v>-1933.3415916600206</v>
          </cell>
          <cell r="CC812">
            <v>-2823.7321623000025</v>
          </cell>
          <cell r="CD812">
            <v>-2858.2541472999728</v>
          </cell>
          <cell r="CE812">
            <v>-23910.405846757814</v>
          </cell>
          <cell r="CF812">
            <v>-3047.1640887999965</v>
          </cell>
          <cell r="CG812">
            <v>-2463.9686592999496</v>
          </cell>
          <cell r="CH812">
            <v>-2426.6820134299633</v>
          </cell>
          <cell r="CI812">
            <v>-2028.2400385199871</v>
          </cell>
          <cell r="CJ812">
            <v>-1453.7643636000284</v>
          </cell>
          <cell r="CK812">
            <v>-1352.544018620014</v>
          </cell>
          <cell r="CL812">
            <v>-1050.9945251540048</v>
          </cell>
          <cell r="CM812">
            <v>-1097.9952625400038</v>
          </cell>
          <cell r="CN812">
            <v>-1373.7249755340163</v>
          </cell>
          <cell r="CO812">
            <v>-1933.3415916599915</v>
          </cell>
          <cell r="CP812">
            <v>-2823.7321622999734</v>
          </cell>
          <cell r="CQ812">
            <v>-2858.254147300031</v>
          </cell>
          <cell r="CR812">
            <v>-25226.938021931797</v>
          </cell>
          <cell r="CS812">
            <v>-3226.409035199933</v>
          </cell>
          <cell r="CT812">
            <v>-2518.945705799968</v>
          </cell>
          <cell r="CU812">
            <v>-2569.4280142200005</v>
          </cell>
          <cell r="CV812">
            <v>-2147.5482760799932</v>
          </cell>
          <cell r="CW812">
            <v>-1539.2799143999873</v>
          </cell>
          <cell r="CX812">
            <v>-1432.1054314800131</v>
          </cell>
          <cell r="CY812">
            <v>-1112.8177325160068</v>
          </cell>
          <cell r="CZ812">
            <v>-1162.5832191600348</v>
          </cell>
          <cell r="DA812">
            <v>-1454.532327035995</v>
          </cell>
          <cell r="DB812">
            <v>-2047.0675676400133</v>
          </cell>
          <cell r="DC812">
            <v>-2989.8340542000078</v>
          </cell>
          <cell r="DD812">
            <v>-3026.3867442000483</v>
          </cell>
          <cell r="DE812">
            <v>-25226.938021932263</v>
          </cell>
          <cell r="DF812">
            <v>-3226.4090351999621</v>
          </cell>
          <cell r="DG812">
            <v>-2518.9457058000262</v>
          </cell>
          <cell r="DH812">
            <v>-2569.4280142200005</v>
          </cell>
          <cell r="DI812">
            <v>-2147.5482760799641</v>
          </cell>
          <cell r="DJ812">
            <v>-1539.2799143999873</v>
          </cell>
          <cell r="DK812">
            <v>-1432.105431479984</v>
          </cell>
          <cell r="DL812">
            <v>-1112.8177325160068</v>
          </cell>
          <cell r="DM812">
            <v>-1162.5832191600057</v>
          </cell>
          <cell r="DN812">
            <v>-1454.532327035995</v>
          </cell>
          <cell r="DO812">
            <v>-2047.0675676399842</v>
          </cell>
          <cell r="DP812">
            <v>-2989.8340542000078</v>
          </cell>
          <cell r="DQ812">
            <v>-3026.386744199961</v>
          </cell>
          <cell r="DR812">
            <v>-25226.938021932263</v>
          </cell>
          <cell r="DS812">
            <v>-3226.409035199933</v>
          </cell>
          <cell r="DT812">
            <v>-2518.9457057999971</v>
          </cell>
          <cell r="DU812">
            <v>-2569.4280142200005</v>
          </cell>
          <cell r="DV812">
            <v>-2147.5482760799932</v>
          </cell>
          <cell r="DW812">
            <v>-1539.2799144000164</v>
          </cell>
          <cell r="DX812">
            <v>-1432.105431479984</v>
          </cell>
          <cell r="DY812">
            <v>-1112.8177325159777</v>
          </cell>
          <cell r="DZ812">
            <v>-1162.5832191600057</v>
          </cell>
          <cell r="EA812">
            <v>-1454.5323270359659</v>
          </cell>
          <cell r="EB812">
            <v>-2047.0675676400133</v>
          </cell>
          <cell r="EC812">
            <v>-2989.8340542000078</v>
          </cell>
          <cell r="ED812">
            <v>-3026.3867442000483</v>
          </cell>
        </row>
        <row r="815">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0</v>
          </cell>
          <cell r="CB815">
            <v>0</v>
          </cell>
          <cell r="CC815">
            <v>0</v>
          </cell>
          <cell r="CD815">
            <v>0</v>
          </cell>
          <cell r="CE815">
            <v>0</v>
          </cell>
          <cell r="CF815">
            <v>0</v>
          </cell>
          <cell r="CG815">
            <v>0</v>
          </cell>
          <cell r="CH815">
            <v>0</v>
          </cell>
          <cell r="CI815">
            <v>0</v>
          </cell>
          <cell r="CJ815">
            <v>0</v>
          </cell>
          <cell r="CK815">
            <v>0</v>
          </cell>
          <cell r="CL815">
            <v>0</v>
          </cell>
          <cell r="CM815">
            <v>0</v>
          </cell>
          <cell r="CN815">
            <v>0</v>
          </cell>
          <cell r="CO815">
            <v>0</v>
          </cell>
          <cell r="CP815">
            <v>0</v>
          </cell>
          <cell r="CQ815">
            <v>0</v>
          </cell>
          <cell r="CR815">
            <v>0</v>
          </cell>
          <cell r="CS815">
            <v>0</v>
          </cell>
          <cell r="CT815">
            <v>0</v>
          </cell>
          <cell r="CU815">
            <v>0</v>
          </cell>
          <cell r="CV815">
            <v>0</v>
          </cell>
          <cell r="CW815">
            <v>0</v>
          </cell>
          <cell r="CX815">
            <v>0</v>
          </cell>
          <cell r="CY815">
            <v>0</v>
          </cell>
          <cell r="CZ815">
            <v>0</v>
          </cell>
          <cell r="DA815">
            <v>0</v>
          </cell>
          <cell r="DB815">
            <v>0</v>
          </cell>
          <cell r="DC815">
            <v>0</v>
          </cell>
          <cell r="DD815">
            <v>0</v>
          </cell>
          <cell r="DE815">
            <v>0</v>
          </cell>
          <cell r="DF815">
            <v>0</v>
          </cell>
          <cell r="DG815">
            <v>0</v>
          </cell>
          <cell r="DH815">
            <v>0</v>
          </cell>
          <cell r="DI815">
            <v>0</v>
          </cell>
          <cell r="DJ815">
            <v>0</v>
          </cell>
          <cell r="DK815">
            <v>0</v>
          </cell>
          <cell r="DL815">
            <v>0</v>
          </cell>
          <cell r="DM815">
            <v>0</v>
          </cell>
          <cell r="DN815">
            <v>0</v>
          </cell>
          <cell r="DO815">
            <v>0</v>
          </cell>
          <cell r="DP815">
            <v>0</v>
          </cell>
          <cell r="DQ815">
            <v>0</v>
          </cell>
          <cell r="DR815">
            <v>0</v>
          </cell>
          <cell r="DS815">
            <v>0</v>
          </cell>
          <cell r="DT815">
            <v>0</v>
          </cell>
          <cell r="DU815">
            <v>0</v>
          </cell>
          <cell r="DV815">
            <v>0</v>
          </cell>
          <cell r="DW815">
            <v>0</v>
          </cell>
          <cell r="DX815">
            <v>0</v>
          </cell>
          <cell r="DY815">
            <v>0</v>
          </cell>
          <cell r="DZ815">
            <v>0</v>
          </cell>
          <cell r="EA815">
            <v>0</v>
          </cell>
          <cell r="EB815">
            <v>0</v>
          </cell>
          <cell r="EC815">
            <v>0</v>
          </cell>
          <cell r="ED815">
            <v>0</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v>
          </cell>
          <cell r="CB816">
            <v>0</v>
          </cell>
          <cell r="CC816">
            <v>0</v>
          </cell>
          <cell r="CD816">
            <v>0</v>
          </cell>
          <cell r="CE816">
            <v>0</v>
          </cell>
          <cell r="CF816">
            <v>0</v>
          </cell>
          <cell r="CG816">
            <v>0</v>
          </cell>
          <cell r="CH816">
            <v>0</v>
          </cell>
          <cell r="CI816">
            <v>0</v>
          </cell>
          <cell r="CJ816">
            <v>0</v>
          </cell>
          <cell r="CK816">
            <v>0</v>
          </cell>
          <cell r="CL816">
            <v>0</v>
          </cell>
          <cell r="CM816">
            <v>0</v>
          </cell>
          <cell r="CN816">
            <v>0</v>
          </cell>
          <cell r="CO816">
            <v>0</v>
          </cell>
          <cell r="CP816">
            <v>0</v>
          </cell>
          <cell r="CQ816">
            <v>0</v>
          </cell>
          <cell r="CR816">
            <v>0</v>
          </cell>
          <cell r="CS816">
            <v>0</v>
          </cell>
          <cell r="CT816">
            <v>0</v>
          </cell>
          <cell r="CU816">
            <v>0</v>
          </cell>
          <cell r="CV816">
            <v>0</v>
          </cell>
          <cell r="CW816">
            <v>0</v>
          </cell>
          <cell r="CX816">
            <v>0</v>
          </cell>
          <cell r="CY816">
            <v>0</v>
          </cell>
          <cell r="CZ816">
            <v>0</v>
          </cell>
          <cell r="DA816">
            <v>0</v>
          </cell>
          <cell r="DB816">
            <v>0</v>
          </cell>
          <cell r="DC816">
            <v>0</v>
          </cell>
          <cell r="DD816">
            <v>0</v>
          </cell>
          <cell r="DE816">
            <v>0</v>
          </cell>
          <cell r="DF816">
            <v>0</v>
          </cell>
          <cell r="DG816">
            <v>0</v>
          </cell>
          <cell r="DH816">
            <v>0</v>
          </cell>
          <cell r="DI816">
            <v>0</v>
          </cell>
          <cell r="DJ816">
            <v>0</v>
          </cell>
          <cell r="DK816">
            <v>0</v>
          </cell>
          <cell r="DL816">
            <v>0</v>
          </cell>
          <cell r="DM816">
            <v>0</v>
          </cell>
          <cell r="DN816">
            <v>0</v>
          </cell>
          <cell r="DO816">
            <v>0</v>
          </cell>
          <cell r="DP816">
            <v>0</v>
          </cell>
          <cell r="DQ816">
            <v>0</v>
          </cell>
          <cell r="DR816">
            <v>0</v>
          </cell>
          <cell r="DS816">
            <v>0</v>
          </cell>
          <cell r="DT816">
            <v>0</v>
          </cell>
          <cell r="DU816">
            <v>0</v>
          </cell>
          <cell r="DV816">
            <v>0</v>
          </cell>
          <cell r="DW816">
            <v>0</v>
          </cell>
          <cell r="DX816">
            <v>0</v>
          </cell>
          <cell r="DY816">
            <v>0</v>
          </cell>
          <cell r="DZ816">
            <v>0</v>
          </cell>
          <cell r="EA816">
            <v>0</v>
          </cell>
          <cell r="EB816">
            <v>0</v>
          </cell>
          <cell r="EC816">
            <v>0</v>
          </cell>
          <cell r="ED816">
            <v>0</v>
          </cell>
        </row>
        <row r="817">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0</v>
          </cell>
          <cell r="CB817">
            <v>0</v>
          </cell>
          <cell r="CC817">
            <v>0</v>
          </cell>
          <cell r="CD817">
            <v>0</v>
          </cell>
          <cell r="CE817">
            <v>0</v>
          </cell>
          <cell r="CF817">
            <v>0</v>
          </cell>
          <cell r="CG817">
            <v>0</v>
          </cell>
          <cell r="CH817">
            <v>0</v>
          </cell>
          <cell r="CI817">
            <v>0</v>
          </cell>
          <cell r="CJ817">
            <v>0</v>
          </cell>
          <cell r="CK817">
            <v>0</v>
          </cell>
          <cell r="CL817">
            <v>0</v>
          </cell>
          <cell r="CM817">
            <v>0</v>
          </cell>
          <cell r="CN817">
            <v>0</v>
          </cell>
          <cell r="CO817">
            <v>0</v>
          </cell>
          <cell r="CP817">
            <v>0</v>
          </cell>
          <cell r="CQ817">
            <v>0</v>
          </cell>
          <cell r="CR817">
            <v>0</v>
          </cell>
          <cell r="CS817">
            <v>0</v>
          </cell>
          <cell r="CT817">
            <v>0</v>
          </cell>
          <cell r="CU817">
            <v>0</v>
          </cell>
          <cell r="CV817">
            <v>0</v>
          </cell>
          <cell r="CW817">
            <v>0</v>
          </cell>
          <cell r="CX817">
            <v>0</v>
          </cell>
          <cell r="CY817">
            <v>0</v>
          </cell>
          <cell r="CZ817">
            <v>0</v>
          </cell>
          <cell r="DA817">
            <v>0</v>
          </cell>
          <cell r="DB817">
            <v>0</v>
          </cell>
          <cell r="DC817">
            <v>0</v>
          </cell>
          <cell r="DD817">
            <v>0</v>
          </cell>
          <cell r="DE817">
            <v>0</v>
          </cell>
          <cell r="DF817">
            <v>0</v>
          </cell>
          <cell r="DG817">
            <v>0</v>
          </cell>
          <cell r="DH817">
            <v>0</v>
          </cell>
          <cell r="DI817">
            <v>0</v>
          </cell>
          <cell r="DJ817">
            <v>0</v>
          </cell>
          <cell r="DK817">
            <v>0</v>
          </cell>
          <cell r="DL817">
            <v>0</v>
          </cell>
          <cell r="DM817">
            <v>0</v>
          </cell>
          <cell r="DN817">
            <v>0</v>
          </cell>
          <cell r="DO817">
            <v>0</v>
          </cell>
          <cell r="DP817">
            <v>0</v>
          </cell>
          <cell r="DQ817">
            <v>0</v>
          </cell>
          <cell r="DR817">
            <v>0</v>
          </cell>
          <cell r="DS817">
            <v>0</v>
          </cell>
          <cell r="DT817">
            <v>0</v>
          </cell>
          <cell r="DU817">
            <v>0</v>
          </cell>
          <cell r="DV817">
            <v>0</v>
          </cell>
          <cell r="DW817">
            <v>0</v>
          </cell>
          <cell r="DX817">
            <v>0</v>
          </cell>
          <cell r="DY817">
            <v>0</v>
          </cell>
          <cell r="DZ817">
            <v>0</v>
          </cell>
          <cell r="EA817">
            <v>0</v>
          </cell>
          <cell r="EB817">
            <v>0</v>
          </cell>
          <cell r="EC817">
            <v>0</v>
          </cell>
          <cell r="ED817">
            <v>0</v>
          </cell>
        </row>
        <row r="818">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0</v>
          </cell>
          <cell r="CM818">
            <v>0</v>
          </cell>
          <cell r="CN818">
            <v>0</v>
          </cell>
          <cell r="CO818">
            <v>0</v>
          </cell>
          <cell r="CP818">
            <v>0</v>
          </cell>
          <cell r="CQ818">
            <v>0</v>
          </cell>
          <cell r="CR818">
            <v>0</v>
          </cell>
          <cell r="CS818">
            <v>0</v>
          </cell>
          <cell r="CT818">
            <v>0</v>
          </cell>
          <cell r="CU818">
            <v>0</v>
          </cell>
          <cell r="CV818">
            <v>0</v>
          </cell>
          <cell r="CW818">
            <v>0</v>
          </cell>
          <cell r="CX818">
            <v>0</v>
          </cell>
          <cell r="CY818">
            <v>0</v>
          </cell>
          <cell r="CZ818">
            <v>0</v>
          </cell>
          <cell r="DA818">
            <v>0</v>
          </cell>
          <cell r="DB818">
            <v>0</v>
          </cell>
          <cell r="DC818">
            <v>0</v>
          </cell>
          <cell r="DD818">
            <v>0</v>
          </cell>
          <cell r="DE818">
            <v>0</v>
          </cell>
          <cell r="DF818">
            <v>0</v>
          </cell>
          <cell r="DG818">
            <v>0</v>
          </cell>
          <cell r="DH818">
            <v>0</v>
          </cell>
          <cell r="DI818">
            <v>0</v>
          </cell>
          <cell r="DJ818">
            <v>0</v>
          </cell>
          <cell r="DK818">
            <v>0</v>
          </cell>
          <cell r="DL818">
            <v>0</v>
          </cell>
          <cell r="DM818">
            <v>0</v>
          </cell>
          <cell r="DN818">
            <v>0</v>
          </cell>
          <cell r="DO818">
            <v>0</v>
          </cell>
          <cell r="DP818">
            <v>0</v>
          </cell>
          <cell r="DQ818">
            <v>0</v>
          </cell>
          <cell r="DR818">
            <v>0</v>
          </cell>
          <cell r="DS818">
            <v>0</v>
          </cell>
          <cell r="DT818">
            <v>0</v>
          </cell>
          <cell r="DU818">
            <v>0</v>
          </cell>
          <cell r="DV818">
            <v>0</v>
          </cell>
          <cell r="DW818">
            <v>0</v>
          </cell>
          <cell r="DX818">
            <v>0</v>
          </cell>
          <cell r="DY818">
            <v>0</v>
          </cell>
          <cell r="DZ818">
            <v>0</v>
          </cell>
          <cell r="EA818">
            <v>0</v>
          </cell>
          <cell r="EB818">
            <v>0</v>
          </cell>
          <cell r="EC818">
            <v>0</v>
          </cell>
          <cell r="ED818">
            <v>0</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0</v>
          </cell>
          <cell r="CB819">
            <v>0</v>
          </cell>
          <cell r="CC819">
            <v>0</v>
          </cell>
          <cell r="CD819">
            <v>0</v>
          </cell>
          <cell r="CE819">
            <v>0</v>
          </cell>
          <cell r="CF819">
            <v>0</v>
          </cell>
          <cell r="CG819">
            <v>0</v>
          </cell>
          <cell r="CH819">
            <v>0</v>
          </cell>
          <cell r="CI819">
            <v>0</v>
          </cell>
          <cell r="CJ819">
            <v>0</v>
          </cell>
          <cell r="CK819">
            <v>0</v>
          </cell>
          <cell r="CL819">
            <v>0</v>
          </cell>
          <cell r="CM819">
            <v>0</v>
          </cell>
          <cell r="CN819">
            <v>0</v>
          </cell>
          <cell r="CO819">
            <v>0</v>
          </cell>
          <cell r="CP819">
            <v>0</v>
          </cell>
          <cell r="CQ819">
            <v>0</v>
          </cell>
          <cell r="CR819">
            <v>0</v>
          </cell>
          <cell r="CS819">
            <v>0</v>
          </cell>
          <cell r="CT819">
            <v>0</v>
          </cell>
          <cell r="CU819">
            <v>0</v>
          </cell>
          <cell r="CV819">
            <v>0</v>
          </cell>
          <cell r="CW819">
            <v>0</v>
          </cell>
          <cell r="CX819">
            <v>0</v>
          </cell>
          <cell r="CY819">
            <v>0</v>
          </cell>
          <cell r="CZ819">
            <v>0</v>
          </cell>
          <cell r="DA819">
            <v>0</v>
          </cell>
          <cell r="DB819">
            <v>0</v>
          </cell>
          <cell r="DC819">
            <v>0</v>
          </cell>
          <cell r="DD819">
            <v>0</v>
          </cell>
          <cell r="DE819">
            <v>0</v>
          </cell>
          <cell r="DF819">
            <v>0</v>
          </cell>
          <cell r="DG819">
            <v>0</v>
          </cell>
          <cell r="DH819">
            <v>0</v>
          </cell>
          <cell r="DI819">
            <v>0</v>
          </cell>
          <cell r="DJ819">
            <v>0</v>
          </cell>
          <cell r="DK819">
            <v>0</v>
          </cell>
          <cell r="DL819">
            <v>0</v>
          </cell>
          <cell r="DM819">
            <v>0</v>
          </cell>
          <cell r="DN819">
            <v>0</v>
          </cell>
          <cell r="DO819">
            <v>0</v>
          </cell>
          <cell r="DP819">
            <v>0</v>
          </cell>
          <cell r="DQ819">
            <v>0</v>
          </cell>
          <cell r="DR819">
            <v>0</v>
          </cell>
          <cell r="DS819">
            <v>0</v>
          </cell>
          <cell r="DT819">
            <v>0</v>
          </cell>
          <cell r="DU819">
            <v>0</v>
          </cell>
          <cell r="DV819">
            <v>0</v>
          </cell>
          <cell r="DW819">
            <v>0</v>
          </cell>
          <cell r="DX819">
            <v>0</v>
          </cell>
          <cell r="DY819">
            <v>0</v>
          </cell>
          <cell r="DZ819">
            <v>0</v>
          </cell>
          <cell r="EA819">
            <v>0</v>
          </cell>
          <cell r="EB819">
            <v>0</v>
          </cell>
          <cell r="EC819">
            <v>0</v>
          </cell>
          <cell r="ED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0</v>
          </cell>
          <cell r="CB820">
            <v>0</v>
          </cell>
          <cell r="CC820">
            <v>0</v>
          </cell>
          <cell r="CD820">
            <v>0</v>
          </cell>
          <cell r="CE820">
            <v>0</v>
          </cell>
          <cell r="CF820">
            <v>0</v>
          </cell>
          <cell r="CG820">
            <v>0</v>
          </cell>
          <cell r="CH820">
            <v>0</v>
          </cell>
          <cell r="CI820">
            <v>0</v>
          </cell>
          <cell r="CJ820">
            <v>0</v>
          </cell>
          <cell r="CK820">
            <v>0</v>
          </cell>
          <cell r="CL820">
            <v>0</v>
          </cell>
          <cell r="CM820">
            <v>0</v>
          </cell>
          <cell r="CN820">
            <v>0</v>
          </cell>
          <cell r="CO820">
            <v>0</v>
          </cell>
          <cell r="CP820">
            <v>0</v>
          </cell>
          <cell r="CQ820">
            <v>0</v>
          </cell>
          <cell r="CR820">
            <v>0</v>
          </cell>
          <cell r="CS820">
            <v>0</v>
          </cell>
          <cell r="CT820">
            <v>0</v>
          </cell>
          <cell r="CU820">
            <v>0</v>
          </cell>
          <cell r="CV820">
            <v>0</v>
          </cell>
          <cell r="CW820">
            <v>0</v>
          </cell>
          <cell r="CX820">
            <v>0</v>
          </cell>
          <cell r="CY820">
            <v>0</v>
          </cell>
          <cell r="CZ820">
            <v>0</v>
          </cell>
          <cell r="DA820">
            <v>0</v>
          </cell>
          <cell r="DB820">
            <v>0</v>
          </cell>
          <cell r="DC820">
            <v>0</v>
          </cell>
          <cell r="DD820">
            <v>0</v>
          </cell>
          <cell r="DE820">
            <v>0</v>
          </cell>
          <cell r="DF820">
            <v>0</v>
          </cell>
          <cell r="DG820">
            <v>0</v>
          </cell>
          <cell r="DH820">
            <v>0</v>
          </cell>
          <cell r="DI820">
            <v>0</v>
          </cell>
          <cell r="DJ820">
            <v>0</v>
          </cell>
          <cell r="DK820">
            <v>0</v>
          </cell>
          <cell r="DL820">
            <v>0</v>
          </cell>
          <cell r="DM820">
            <v>0</v>
          </cell>
          <cell r="DN820">
            <v>0</v>
          </cell>
          <cell r="DO820">
            <v>0</v>
          </cell>
          <cell r="DP820">
            <v>0</v>
          </cell>
          <cell r="DQ820">
            <v>0</v>
          </cell>
          <cell r="DR820">
            <v>0</v>
          </cell>
          <cell r="DS820">
            <v>0</v>
          </cell>
          <cell r="DT820">
            <v>0</v>
          </cell>
          <cell r="DU820">
            <v>0</v>
          </cell>
          <cell r="DV820">
            <v>0</v>
          </cell>
          <cell r="DW820">
            <v>0</v>
          </cell>
          <cell r="DX820">
            <v>0</v>
          </cell>
          <cell r="DY820">
            <v>0</v>
          </cell>
          <cell r="DZ820">
            <v>0</v>
          </cell>
          <cell r="EA820">
            <v>0</v>
          </cell>
          <cell r="EB820">
            <v>0</v>
          </cell>
          <cell r="EC820">
            <v>0</v>
          </cell>
          <cell r="ED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0</v>
          </cell>
          <cell r="CB821">
            <v>0</v>
          </cell>
          <cell r="CC821">
            <v>0</v>
          </cell>
          <cell r="CD821">
            <v>0</v>
          </cell>
          <cell r="CE821">
            <v>0</v>
          </cell>
          <cell r="CF821">
            <v>0</v>
          </cell>
          <cell r="CG821">
            <v>0</v>
          </cell>
          <cell r="CH821">
            <v>0</v>
          </cell>
          <cell r="CI821">
            <v>0</v>
          </cell>
          <cell r="CJ821">
            <v>0</v>
          </cell>
          <cell r="CK821">
            <v>0</v>
          </cell>
          <cell r="CL821">
            <v>0</v>
          </cell>
          <cell r="CM821">
            <v>0</v>
          </cell>
          <cell r="CN821">
            <v>0</v>
          </cell>
          <cell r="CO821">
            <v>0</v>
          </cell>
          <cell r="CP821">
            <v>0</v>
          </cell>
          <cell r="CQ821">
            <v>0</v>
          </cell>
          <cell r="CR821">
            <v>0</v>
          </cell>
          <cell r="CS821">
            <v>0</v>
          </cell>
          <cell r="CT821">
            <v>0</v>
          </cell>
          <cell r="CU821">
            <v>0</v>
          </cell>
          <cell r="CV821">
            <v>0</v>
          </cell>
          <cell r="CW821">
            <v>0</v>
          </cell>
          <cell r="CX821">
            <v>0</v>
          </cell>
          <cell r="CY821">
            <v>0</v>
          </cell>
          <cell r="CZ821">
            <v>0</v>
          </cell>
          <cell r="DA821">
            <v>0</v>
          </cell>
          <cell r="DB821">
            <v>0</v>
          </cell>
          <cell r="DC821">
            <v>0</v>
          </cell>
          <cell r="DD821">
            <v>0</v>
          </cell>
          <cell r="DE821">
            <v>0</v>
          </cell>
          <cell r="DF821">
            <v>0</v>
          </cell>
          <cell r="DG821">
            <v>0</v>
          </cell>
          <cell r="DH821">
            <v>0</v>
          </cell>
          <cell r="DI821">
            <v>0</v>
          </cell>
          <cell r="DJ821">
            <v>0</v>
          </cell>
          <cell r="DK821">
            <v>0</v>
          </cell>
          <cell r="DL821">
            <v>0</v>
          </cell>
          <cell r="DM821">
            <v>0</v>
          </cell>
          <cell r="DN821">
            <v>0</v>
          </cell>
          <cell r="DO821">
            <v>0</v>
          </cell>
          <cell r="DP821">
            <v>0</v>
          </cell>
          <cell r="DQ821">
            <v>0</v>
          </cell>
          <cell r="DR821">
            <v>0</v>
          </cell>
          <cell r="DS821">
            <v>0</v>
          </cell>
          <cell r="DT821">
            <v>0</v>
          </cell>
          <cell r="DU821">
            <v>0</v>
          </cell>
          <cell r="DV821">
            <v>0</v>
          </cell>
          <cell r="DW821">
            <v>0</v>
          </cell>
          <cell r="DX821">
            <v>0</v>
          </cell>
          <cell r="DY821">
            <v>0</v>
          </cell>
          <cell r="DZ821">
            <v>0</v>
          </cell>
          <cell r="EA821">
            <v>0</v>
          </cell>
          <cell r="EB821">
            <v>0</v>
          </cell>
          <cell r="EC821">
            <v>0</v>
          </cell>
          <cell r="ED821">
            <v>0</v>
          </cell>
        </row>
        <row r="822">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v>
          </cell>
          <cell r="CB822">
            <v>0</v>
          </cell>
          <cell r="CC822">
            <v>0</v>
          </cell>
          <cell r="CD822">
            <v>0</v>
          </cell>
          <cell r="CE822">
            <v>0</v>
          </cell>
          <cell r="CF822">
            <v>0</v>
          </cell>
          <cell r="CG822">
            <v>0</v>
          </cell>
          <cell r="CH822">
            <v>0</v>
          </cell>
          <cell r="CI822">
            <v>0</v>
          </cell>
          <cell r="CJ822">
            <v>0</v>
          </cell>
          <cell r="CK822">
            <v>0</v>
          </cell>
          <cell r="CL822">
            <v>0</v>
          </cell>
          <cell r="CM822">
            <v>0</v>
          </cell>
          <cell r="CN822">
            <v>0</v>
          </cell>
          <cell r="CO822">
            <v>0</v>
          </cell>
          <cell r="CP822">
            <v>0</v>
          </cell>
          <cell r="CQ822">
            <v>0</v>
          </cell>
          <cell r="CR822">
            <v>0</v>
          </cell>
          <cell r="CS822">
            <v>0</v>
          </cell>
          <cell r="CT822">
            <v>0</v>
          </cell>
          <cell r="CU822">
            <v>0</v>
          </cell>
          <cell r="CV822">
            <v>0</v>
          </cell>
          <cell r="CW822">
            <v>0</v>
          </cell>
          <cell r="CX822">
            <v>0</v>
          </cell>
          <cell r="CY822">
            <v>0</v>
          </cell>
          <cell r="CZ822">
            <v>0</v>
          </cell>
          <cell r="DA822">
            <v>0</v>
          </cell>
          <cell r="DB822">
            <v>0</v>
          </cell>
          <cell r="DC822">
            <v>0</v>
          </cell>
          <cell r="DD822">
            <v>0</v>
          </cell>
          <cell r="DE822">
            <v>0</v>
          </cell>
          <cell r="DF822">
            <v>0</v>
          </cell>
          <cell r="DG822">
            <v>0</v>
          </cell>
          <cell r="DH822">
            <v>0</v>
          </cell>
          <cell r="DI822">
            <v>0</v>
          </cell>
          <cell r="DJ822">
            <v>0</v>
          </cell>
          <cell r="DK822">
            <v>0</v>
          </cell>
          <cell r="DL822">
            <v>0</v>
          </cell>
          <cell r="DM822">
            <v>0</v>
          </cell>
          <cell r="DN822">
            <v>0</v>
          </cell>
          <cell r="DO822">
            <v>0</v>
          </cell>
          <cell r="DP822">
            <v>0</v>
          </cell>
          <cell r="DQ822">
            <v>0</v>
          </cell>
          <cell r="DR822">
            <v>0</v>
          </cell>
          <cell r="DS822">
            <v>0</v>
          </cell>
          <cell r="DT822">
            <v>0</v>
          </cell>
          <cell r="DU822">
            <v>0</v>
          </cell>
          <cell r="DV822">
            <v>0</v>
          </cell>
          <cell r="DW822">
            <v>0</v>
          </cell>
          <cell r="DX822">
            <v>0</v>
          </cell>
          <cell r="DY822">
            <v>0</v>
          </cell>
          <cell r="DZ822">
            <v>0</v>
          </cell>
          <cell r="EA822">
            <v>0</v>
          </cell>
          <cell r="EB822">
            <v>0</v>
          </cell>
          <cell r="EC822">
            <v>0</v>
          </cell>
          <cell r="ED822">
            <v>0</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0</v>
          </cell>
          <cell r="CB823">
            <v>0</v>
          </cell>
          <cell r="CC823">
            <v>0</v>
          </cell>
          <cell r="CD823">
            <v>0</v>
          </cell>
          <cell r="CE823">
            <v>0</v>
          </cell>
          <cell r="CF823">
            <v>0</v>
          </cell>
          <cell r="CG823">
            <v>0</v>
          </cell>
          <cell r="CH823">
            <v>0</v>
          </cell>
          <cell r="CI823">
            <v>0</v>
          </cell>
          <cell r="CJ823">
            <v>0</v>
          </cell>
          <cell r="CK823">
            <v>0</v>
          </cell>
          <cell r="CL823">
            <v>0</v>
          </cell>
          <cell r="CM823">
            <v>0</v>
          </cell>
          <cell r="CN823">
            <v>0</v>
          </cell>
          <cell r="CO823">
            <v>0</v>
          </cell>
          <cell r="CP823">
            <v>0</v>
          </cell>
          <cell r="CQ823">
            <v>0</v>
          </cell>
          <cell r="CR823">
            <v>0</v>
          </cell>
          <cell r="CS823">
            <v>0</v>
          </cell>
          <cell r="CT823">
            <v>0</v>
          </cell>
          <cell r="CU823">
            <v>0</v>
          </cell>
          <cell r="CV823">
            <v>0</v>
          </cell>
          <cell r="CW823">
            <v>0</v>
          </cell>
          <cell r="CX823">
            <v>0</v>
          </cell>
          <cell r="CY823">
            <v>0</v>
          </cell>
          <cell r="CZ823">
            <v>0</v>
          </cell>
          <cell r="DA823">
            <v>0</v>
          </cell>
          <cell r="DB823">
            <v>0</v>
          </cell>
          <cell r="DC823">
            <v>0</v>
          </cell>
          <cell r="DD823">
            <v>0</v>
          </cell>
          <cell r="DE823">
            <v>0</v>
          </cell>
          <cell r="DF823">
            <v>0</v>
          </cell>
          <cell r="DG823">
            <v>0</v>
          </cell>
          <cell r="DH823">
            <v>0</v>
          </cell>
          <cell r="DI823">
            <v>0</v>
          </cell>
          <cell r="DJ823">
            <v>0</v>
          </cell>
          <cell r="DK823">
            <v>0</v>
          </cell>
          <cell r="DL823">
            <v>0</v>
          </cell>
          <cell r="DM823">
            <v>0</v>
          </cell>
          <cell r="DN823">
            <v>0</v>
          </cell>
          <cell r="DO823">
            <v>0</v>
          </cell>
          <cell r="DP823">
            <v>0</v>
          </cell>
          <cell r="DQ823">
            <v>0</v>
          </cell>
          <cell r="DR823">
            <v>0</v>
          </cell>
          <cell r="DS823">
            <v>0</v>
          </cell>
          <cell r="DT823">
            <v>0</v>
          </cell>
          <cell r="DU823">
            <v>0</v>
          </cell>
          <cell r="DV823">
            <v>0</v>
          </cell>
          <cell r="DW823">
            <v>0</v>
          </cell>
          <cell r="DX823">
            <v>0</v>
          </cell>
          <cell r="DY823">
            <v>0</v>
          </cell>
          <cell r="DZ823">
            <v>0</v>
          </cell>
          <cell r="EA823">
            <v>0</v>
          </cell>
          <cell r="EB823">
            <v>0</v>
          </cell>
          <cell r="EC823">
            <v>0</v>
          </cell>
          <cell r="ED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0</v>
          </cell>
          <cell r="CB824">
            <v>0</v>
          </cell>
          <cell r="CC824">
            <v>0</v>
          </cell>
          <cell r="CD824">
            <v>0</v>
          </cell>
          <cell r="CE824">
            <v>0</v>
          </cell>
          <cell r="CF824">
            <v>0</v>
          </cell>
          <cell r="CG824">
            <v>0</v>
          </cell>
          <cell r="CH824">
            <v>0</v>
          </cell>
          <cell r="CI824">
            <v>0</v>
          </cell>
          <cell r="CJ824">
            <v>0</v>
          </cell>
          <cell r="CK824">
            <v>0</v>
          </cell>
          <cell r="CL824">
            <v>0</v>
          </cell>
          <cell r="CM824">
            <v>0</v>
          </cell>
          <cell r="CN824">
            <v>0</v>
          </cell>
          <cell r="CO824">
            <v>0</v>
          </cell>
          <cell r="CP824">
            <v>0</v>
          </cell>
          <cell r="CQ824">
            <v>0</v>
          </cell>
          <cell r="CR824">
            <v>0</v>
          </cell>
          <cell r="CS824">
            <v>0</v>
          </cell>
          <cell r="CT824">
            <v>0</v>
          </cell>
          <cell r="CU824">
            <v>0</v>
          </cell>
          <cell r="CV824">
            <v>0</v>
          </cell>
          <cell r="CW824">
            <v>0</v>
          </cell>
          <cell r="CX824">
            <v>0</v>
          </cell>
          <cell r="CY824">
            <v>0</v>
          </cell>
          <cell r="CZ824">
            <v>0</v>
          </cell>
          <cell r="DA824">
            <v>0</v>
          </cell>
          <cell r="DB824">
            <v>0</v>
          </cell>
          <cell r="DC824">
            <v>0</v>
          </cell>
          <cell r="DD824">
            <v>0</v>
          </cell>
          <cell r="DE824">
            <v>0</v>
          </cell>
          <cell r="DF824">
            <v>0</v>
          </cell>
          <cell r="DG824">
            <v>0</v>
          </cell>
          <cell r="DH824">
            <v>0</v>
          </cell>
          <cell r="DI824">
            <v>0</v>
          </cell>
          <cell r="DJ824">
            <v>0</v>
          </cell>
          <cell r="DK824">
            <v>0</v>
          </cell>
          <cell r="DL824">
            <v>0</v>
          </cell>
          <cell r="DM824">
            <v>0</v>
          </cell>
          <cell r="DN824">
            <v>0</v>
          </cell>
          <cell r="DO824">
            <v>0</v>
          </cell>
          <cell r="DP824">
            <v>0</v>
          </cell>
          <cell r="DQ824">
            <v>0</v>
          </cell>
          <cell r="DR824">
            <v>0</v>
          </cell>
          <cell r="DS824">
            <v>0</v>
          </cell>
          <cell r="DT824">
            <v>0</v>
          </cell>
          <cell r="DU824">
            <v>0</v>
          </cell>
          <cell r="DV824">
            <v>0</v>
          </cell>
          <cell r="DW824">
            <v>0</v>
          </cell>
          <cell r="DX824">
            <v>0</v>
          </cell>
          <cell r="DY824">
            <v>0</v>
          </cell>
          <cell r="DZ824">
            <v>0</v>
          </cell>
          <cell r="EA824">
            <v>0</v>
          </cell>
          <cell r="EB824">
            <v>0</v>
          </cell>
          <cell r="EC824">
            <v>0</v>
          </cell>
          <cell r="ED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0</v>
          </cell>
          <cell r="CB825">
            <v>0</v>
          </cell>
          <cell r="CC825">
            <v>0</v>
          </cell>
          <cell r="CD825">
            <v>0</v>
          </cell>
          <cell r="CE825">
            <v>0</v>
          </cell>
          <cell r="CF825">
            <v>0</v>
          </cell>
          <cell r="CG825">
            <v>0</v>
          </cell>
          <cell r="CH825">
            <v>0</v>
          </cell>
          <cell r="CI825">
            <v>0</v>
          </cell>
          <cell r="CJ825">
            <v>0</v>
          </cell>
          <cell r="CK825">
            <v>0</v>
          </cell>
          <cell r="CL825">
            <v>0</v>
          </cell>
          <cell r="CM825">
            <v>0</v>
          </cell>
          <cell r="CN825">
            <v>0</v>
          </cell>
          <cell r="CO825">
            <v>0</v>
          </cell>
          <cell r="CP825">
            <v>0</v>
          </cell>
          <cell r="CQ825">
            <v>0</v>
          </cell>
          <cell r="CR825">
            <v>0</v>
          </cell>
          <cell r="CS825">
            <v>0</v>
          </cell>
          <cell r="CT825">
            <v>0</v>
          </cell>
          <cell r="CU825">
            <v>0</v>
          </cell>
          <cell r="CV825">
            <v>0</v>
          </cell>
          <cell r="CW825">
            <v>0</v>
          </cell>
          <cell r="CX825">
            <v>0</v>
          </cell>
          <cell r="CY825">
            <v>0</v>
          </cell>
          <cell r="CZ825">
            <v>0</v>
          </cell>
          <cell r="DA825">
            <v>0</v>
          </cell>
          <cell r="DB825">
            <v>0</v>
          </cell>
          <cell r="DC825">
            <v>0</v>
          </cell>
          <cell r="DD825">
            <v>0</v>
          </cell>
          <cell r="DE825">
            <v>0</v>
          </cell>
          <cell r="DF825">
            <v>0</v>
          </cell>
          <cell r="DG825">
            <v>0</v>
          </cell>
          <cell r="DH825">
            <v>0</v>
          </cell>
          <cell r="DI825">
            <v>0</v>
          </cell>
          <cell r="DJ825">
            <v>0</v>
          </cell>
          <cell r="DK825">
            <v>0</v>
          </cell>
          <cell r="DL825">
            <v>0</v>
          </cell>
          <cell r="DM825">
            <v>0</v>
          </cell>
          <cell r="DN825">
            <v>0</v>
          </cell>
          <cell r="DO825">
            <v>0</v>
          </cell>
          <cell r="DP825">
            <v>0</v>
          </cell>
          <cell r="DQ825">
            <v>0</v>
          </cell>
          <cell r="DR825">
            <v>0</v>
          </cell>
          <cell r="DS825">
            <v>0</v>
          </cell>
          <cell r="DT825">
            <v>0</v>
          </cell>
          <cell r="DU825">
            <v>0</v>
          </cell>
          <cell r="DV825">
            <v>0</v>
          </cell>
          <cell r="DW825">
            <v>0</v>
          </cell>
          <cell r="DX825">
            <v>0</v>
          </cell>
          <cell r="DY825">
            <v>0</v>
          </cell>
          <cell r="DZ825">
            <v>0</v>
          </cell>
          <cell r="EA825">
            <v>0</v>
          </cell>
          <cell r="EB825">
            <v>0</v>
          </cell>
          <cell r="EC825">
            <v>0</v>
          </cell>
          <cell r="ED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0</v>
          </cell>
          <cell r="CB826">
            <v>0</v>
          </cell>
          <cell r="CC826">
            <v>0</v>
          </cell>
          <cell r="CD826">
            <v>0</v>
          </cell>
          <cell r="CE826">
            <v>0</v>
          </cell>
          <cell r="CF826">
            <v>0</v>
          </cell>
          <cell r="CG826">
            <v>0</v>
          </cell>
          <cell r="CH826">
            <v>0</v>
          </cell>
          <cell r="CI826">
            <v>0</v>
          </cell>
          <cell r="CJ826">
            <v>0</v>
          </cell>
          <cell r="CK826">
            <v>0</v>
          </cell>
          <cell r="CL826">
            <v>0</v>
          </cell>
          <cell r="CM826">
            <v>0</v>
          </cell>
          <cell r="CN826">
            <v>0</v>
          </cell>
          <cell r="CO826">
            <v>0</v>
          </cell>
          <cell r="CP826">
            <v>0</v>
          </cell>
          <cell r="CQ826">
            <v>0</v>
          </cell>
          <cell r="CR826">
            <v>0</v>
          </cell>
          <cell r="CS826">
            <v>0</v>
          </cell>
          <cell r="CT826">
            <v>0</v>
          </cell>
          <cell r="CU826">
            <v>0</v>
          </cell>
          <cell r="CV826">
            <v>0</v>
          </cell>
          <cell r="CW826">
            <v>0</v>
          </cell>
          <cell r="CX826">
            <v>0</v>
          </cell>
          <cell r="CY826">
            <v>0</v>
          </cell>
          <cell r="CZ826">
            <v>0</v>
          </cell>
          <cell r="DA826">
            <v>0</v>
          </cell>
          <cell r="DB826">
            <v>0</v>
          </cell>
          <cell r="DC826">
            <v>0</v>
          </cell>
          <cell r="DD826">
            <v>0</v>
          </cell>
          <cell r="DE826">
            <v>0</v>
          </cell>
          <cell r="DF826">
            <v>0</v>
          </cell>
          <cell r="DG826">
            <v>0</v>
          </cell>
          <cell r="DH826">
            <v>0</v>
          </cell>
          <cell r="DI826">
            <v>0</v>
          </cell>
          <cell r="DJ826">
            <v>0</v>
          </cell>
          <cell r="DK826">
            <v>0</v>
          </cell>
          <cell r="DL826">
            <v>0</v>
          </cell>
          <cell r="DM826">
            <v>0</v>
          </cell>
          <cell r="DN826">
            <v>0</v>
          </cell>
          <cell r="DO826">
            <v>0</v>
          </cell>
          <cell r="DP826">
            <v>0</v>
          </cell>
          <cell r="DQ826">
            <v>0</v>
          </cell>
          <cell r="DR826">
            <v>0</v>
          </cell>
          <cell r="DS826">
            <v>0</v>
          </cell>
          <cell r="DT826">
            <v>0</v>
          </cell>
          <cell r="DU826">
            <v>0</v>
          </cell>
          <cell r="DV826">
            <v>0</v>
          </cell>
          <cell r="DW826">
            <v>0</v>
          </cell>
          <cell r="DX826">
            <v>0</v>
          </cell>
          <cell r="DY826">
            <v>0</v>
          </cell>
          <cell r="DZ826">
            <v>0</v>
          </cell>
          <cell r="EA826">
            <v>0</v>
          </cell>
          <cell r="EB826">
            <v>0</v>
          </cell>
          <cell r="EC826">
            <v>0</v>
          </cell>
          <cell r="ED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0</v>
          </cell>
          <cell r="CB827">
            <v>0</v>
          </cell>
          <cell r="CC827">
            <v>0</v>
          </cell>
          <cell r="CD827">
            <v>0</v>
          </cell>
          <cell r="CE827">
            <v>0</v>
          </cell>
          <cell r="CF827">
            <v>0</v>
          </cell>
          <cell r="CG827">
            <v>0</v>
          </cell>
          <cell r="CH827">
            <v>0</v>
          </cell>
          <cell r="CI827">
            <v>0</v>
          </cell>
          <cell r="CJ827">
            <v>0</v>
          </cell>
          <cell r="CK827">
            <v>0</v>
          </cell>
          <cell r="CL827">
            <v>0</v>
          </cell>
          <cell r="CM827">
            <v>0</v>
          </cell>
          <cell r="CN827">
            <v>0</v>
          </cell>
          <cell r="CO827">
            <v>0</v>
          </cell>
          <cell r="CP827">
            <v>0</v>
          </cell>
          <cell r="CQ827">
            <v>0</v>
          </cell>
          <cell r="CR827">
            <v>0</v>
          </cell>
          <cell r="CS827">
            <v>0</v>
          </cell>
          <cell r="CT827">
            <v>0</v>
          </cell>
          <cell r="CU827">
            <v>0</v>
          </cell>
          <cell r="CV827">
            <v>0</v>
          </cell>
          <cell r="CW827">
            <v>0</v>
          </cell>
          <cell r="CX827">
            <v>0</v>
          </cell>
          <cell r="CY827">
            <v>0</v>
          </cell>
          <cell r="CZ827">
            <v>0</v>
          </cell>
          <cell r="DA827">
            <v>0</v>
          </cell>
          <cell r="DB827">
            <v>0</v>
          </cell>
          <cell r="DC827">
            <v>0</v>
          </cell>
          <cell r="DD827">
            <v>0</v>
          </cell>
          <cell r="DE827">
            <v>0</v>
          </cell>
          <cell r="DF827">
            <v>0</v>
          </cell>
          <cell r="DG827">
            <v>0</v>
          </cell>
          <cell r="DH827">
            <v>0</v>
          </cell>
          <cell r="DI827">
            <v>0</v>
          </cell>
          <cell r="DJ827">
            <v>0</v>
          </cell>
          <cell r="DK827">
            <v>0</v>
          </cell>
          <cell r="DL827">
            <v>0</v>
          </cell>
          <cell r="DM827">
            <v>0</v>
          </cell>
          <cell r="DN827">
            <v>0</v>
          </cell>
          <cell r="DO827">
            <v>0</v>
          </cell>
          <cell r="DP827">
            <v>0</v>
          </cell>
          <cell r="DQ827">
            <v>0</v>
          </cell>
          <cell r="DR827">
            <v>0</v>
          </cell>
          <cell r="DS827">
            <v>0</v>
          </cell>
          <cell r="DT827">
            <v>0</v>
          </cell>
          <cell r="DU827">
            <v>0</v>
          </cell>
          <cell r="DV827">
            <v>0</v>
          </cell>
          <cell r="DW827">
            <v>0</v>
          </cell>
          <cell r="DX827">
            <v>0</v>
          </cell>
          <cell r="DY827">
            <v>0</v>
          </cell>
          <cell r="DZ827">
            <v>0</v>
          </cell>
          <cell r="EA827">
            <v>0</v>
          </cell>
          <cell r="EB827">
            <v>0</v>
          </cell>
          <cell r="EC827">
            <v>0</v>
          </cell>
          <cell r="ED827">
            <v>0</v>
          </cell>
        </row>
        <row r="828">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cell r="CJ828">
            <v>0</v>
          </cell>
          <cell r="CK828">
            <v>0</v>
          </cell>
          <cell r="CL828">
            <v>0</v>
          </cell>
          <cell r="CM828">
            <v>0</v>
          </cell>
          <cell r="CN828">
            <v>0</v>
          </cell>
          <cell r="CO828">
            <v>0</v>
          </cell>
          <cell r="CP828">
            <v>0</v>
          </cell>
          <cell r="CQ828">
            <v>0</v>
          </cell>
          <cell r="CR828">
            <v>0</v>
          </cell>
          <cell r="CS828">
            <v>0</v>
          </cell>
          <cell r="CT828">
            <v>0</v>
          </cell>
          <cell r="CU828">
            <v>0</v>
          </cell>
          <cell r="CV828">
            <v>0</v>
          </cell>
          <cell r="CW828">
            <v>0</v>
          </cell>
          <cell r="CX828">
            <v>0</v>
          </cell>
          <cell r="CY828">
            <v>0</v>
          </cell>
          <cell r="CZ828">
            <v>0</v>
          </cell>
          <cell r="DA828">
            <v>0</v>
          </cell>
          <cell r="DB828">
            <v>0</v>
          </cell>
          <cell r="DC828">
            <v>0</v>
          </cell>
          <cell r="DD828">
            <v>0</v>
          </cell>
          <cell r="DE828">
            <v>0</v>
          </cell>
          <cell r="DF828">
            <v>0</v>
          </cell>
          <cell r="DG828">
            <v>0</v>
          </cell>
          <cell r="DH828">
            <v>0</v>
          </cell>
          <cell r="DI828">
            <v>0</v>
          </cell>
          <cell r="DJ828">
            <v>0</v>
          </cell>
          <cell r="DK828">
            <v>0</v>
          </cell>
          <cell r="DL828">
            <v>0</v>
          </cell>
          <cell r="DM828">
            <v>0</v>
          </cell>
          <cell r="DN828">
            <v>0</v>
          </cell>
          <cell r="DO828">
            <v>0</v>
          </cell>
          <cell r="DP828">
            <v>0</v>
          </cell>
          <cell r="DQ828">
            <v>0</v>
          </cell>
          <cell r="DR828">
            <v>0</v>
          </cell>
          <cell r="DS828">
            <v>0</v>
          </cell>
          <cell r="DT828">
            <v>0</v>
          </cell>
          <cell r="DU828">
            <v>0</v>
          </cell>
          <cell r="DV828">
            <v>0</v>
          </cell>
          <cell r="DW828">
            <v>0</v>
          </cell>
          <cell r="DX828">
            <v>0</v>
          </cell>
          <cell r="DY828">
            <v>0</v>
          </cell>
          <cell r="DZ828">
            <v>0</v>
          </cell>
          <cell r="EA828">
            <v>0</v>
          </cell>
          <cell r="EB828">
            <v>0</v>
          </cell>
          <cell r="EC828">
            <v>0</v>
          </cell>
          <cell r="ED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0</v>
          </cell>
          <cell r="CB829">
            <v>0</v>
          </cell>
          <cell r="CC829">
            <v>0</v>
          </cell>
          <cell r="CD829">
            <v>0</v>
          </cell>
          <cell r="CE829">
            <v>0</v>
          </cell>
          <cell r="CF829">
            <v>0</v>
          </cell>
          <cell r="CG829">
            <v>0</v>
          </cell>
          <cell r="CH829">
            <v>0</v>
          </cell>
          <cell r="CI829">
            <v>0</v>
          </cell>
          <cell r="CJ829">
            <v>0</v>
          </cell>
          <cell r="CK829">
            <v>0</v>
          </cell>
          <cell r="CL829">
            <v>0</v>
          </cell>
          <cell r="CM829">
            <v>0</v>
          </cell>
          <cell r="CN829">
            <v>0</v>
          </cell>
          <cell r="CO829">
            <v>0</v>
          </cell>
          <cell r="CP829">
            <v>0</v>
          </cell>
          <cell r="CQ829">
            <v>0</v>
          </cell>
          <cell r="CR829">
            <v>0</v>
          </cell>
          <cell r="CS829">
            <v>0</v>
          </cell>
          <cell r="CT829">
            <v>0</v>
          </cell>
          <cell r="CU829">
            <v>0</v>
          </cell>
          <cell r="CV829">
            <v>0</v>
          </cell>
          <cell r="CW829">
            <v>0</v>
          </cell>
          <cell r="CX829">
            <v>0</v>
          </cell>
          <cell r="CY829">
            <v>0</v>
          </cell>
          <cell r="CZ829">
            <v>0</v>
          </cell>
          <cell r="DA829">
            <v>0</v>
          </cell>
          <cell r="DB829">
            <v>0</v>
          </cell>
          <cell r="DC829">
            <v>0</v>
          </cell>
          <cell r="DD829">
            <v>0</v>
          </cell>
          <cell r="DE829">
            <v>0</v>
          </cell>
          <cell r="DF829">
            <v>0</v>
          </cell>
          <cell r="DG829">
            <v>0</v>
          </cell>
          <cell r="DH829">
            <v>0</v>
          </cell>
          <cell r="DI829">
            <v>0</v>
          </cell>
          <cell r="DJ829">
            <v>0</v>
          </cell>
          <cell r="DK829">
            <v>0</v>
          </cell>
          <cell r="DL829">
            <v>0</v>
          </cell>
          <cell r="DM829">
            <v>0</v>
          </cell>
          <cell r="DN829">
            <v>0</v>
          </cell>
          <cell r="DO829">
            <v>0</v>
          </cell>
          <cell r="DP829">
            <v>0</v>
          </cell>
          <cell r="DQ829">
            <v>0</v>
          </cell>
          <cell r="DR829">
            <v>0</v>
          </cell>
          <cell r="DS829">
            <v>0</v>
          </cell>
          <cell r="DT829">
            <v>0</v>
          </cell>
          <cell r="DU829">
            <v>0</v>
          </cell>
          <cell r="DV829">
            <v>0</v>
          </cell>
          <cell r="DW829">
            <v>0</v>
          </cell>
          <cell r="DX829">
            <v>0</v>
          </cell>
          <cell r="DY829">
            <v>0</v>
          </cell>
          <cell r="DZ829">
            <v>0</v>
          </cell>
          <cell r="EA829">
            <v>0</v>
          </cell>
          <cell r="EB829">
            <v>0</v>
          </cell>
          <cell r="EC829">
            <v>0</v>
          </cell>
          <cell r="ED829">
            <v>0</v>
          </cell>
        </row>
        <row r="832">
          <cell r="F832">
            <v>1316.787</v>
          </cell>
          <cell r="G832">
            <v>1473.64</v>
          </cell>
          <cell r="H832">
            <v>2295.116</v>
          </cell>
          <cell r="I832">
            <v>2650.89</v>
          </cell>
          <cell r="J832">
            <v>3068.5970000000002</v>
          </cell>
          <cell r="K832">
            <v>3260.07</v>
          </cell>
          <cell r="L832">
            <v>2950.7660000000001</v>
          </cell>
          <cell r="M832">
            <v>2955.5709999999999</v>
          </cell>
          <cell r="N832">
            <v>2605.3200000000002</v>
          </cell>
          <cell r="O832">
            <v>2112.2469999999998</v>
          </cell>
          <cell r="P832">
            <v>1422.6</v>
          </cell>
          <cell r="Q832">
            <v>1097.5550000000001</v>
          </cell>
          <cell r="R832">
            <v>27073.124</v>
          </cell>
          <cell r="S832">
            <v>1310.2149999999999</v>
          </cell>
          <cell r="T832">
            <v>1466.3040000000001</v>
          </cell>
          <cell r="U832">
            <v>2283.7080000000001</v>
          </cell>
          <cell r="V832">
            <v>2637.63</v>
          </cell>
          <cell r="W832">
            <v>3053.252</v>
          </cell>
          <cell r="X832">
            <v>3243.72</v>
          </cell>
          <cell r="Y832">
            <v>2936.01</v>
          </cell>
          <cell r="Z832">
            <v>2940.8150000000001</v>
          </cell>
          <cell r="AA832">
            <v>2592.3000000000002</v>
          </cell>
          <cell r="AB832">
            <v>2101.614</v>
          </cell>
          <cell r="AC832">
            <v>1415.55</v>
          </cell>
          <cell r="AD832">
            <v>1092.0060000000001</v>
          </cell>
          <cell r="AE832">
            <v>26989.835999999996</v>
          </cell>
          <cell r="AF832">
            <v>1303.6120000000001</v>
          </cell>
          <cell r="AG832">
            <v>1511.0740000000001</v>
          </cell>
          <cell r="AH832">
            <v>2272.2069999999999</v>
          </cell>
          <cell r="AI832">
            <v>2624.52</v>
          </cell>
          <cell r="AJ832">
            <v>3038</v>
          </cell>
          <cell r="AK832">
            <v>3227.55</v>
          </cell>
          <cell r="AL832">
            <v>2921.3159999999998</v>
          </cell>
          <cell r="AM832">
            <v>2926.09</v>
          </cell>
          <cell r="AN832">
            <v>2579.31</v>
          </cell>
          <cell r="AO832">
            <v>2091.136</v>
          </cell>
          <cell r="AP832">
            <v>1408.44</v>
          </cell>
          <cell r="AQ832">
            <v>1086.5809999999999</v>
          </cell>
          <cell r="AR832">
            <v>26803.155999999999</v>
          </cell>
          <cell r="AS832">
            <v>1297.133</v>
          </cell>
          <cell r="AT832">
            <v>1451.7439999999999</v>
          </cell>
          <cell r="AU832">
            <v>2260.8919999999998</v>
          </cell>
          <cell r="AV832">
            <v>2611.38</v>
          </cell>
          <cell r="AW832">
            <v>3022.8409999999999</v>
          </cell>
          <cell r="AX832">
            <v>3211.41</v>
          </cell>
          <cell r="AY832">
            <v>2906.7150000000001</v>
          </cell>
          <cell r="AZ832">
            <v>2911.4580000000001</v>
          </cell>
          <cell r="BA832">
            <v>2566.38</v>
          </cell>
          <cell r="BB832">
            <v>2080.627</v>
          </cell>
          <cell r="BC832">
            <v>1401.42</v>
          </cell>
          <cell r="BD832">
            <v>1081.1559999999999</v>
          </cell>
          <cell r="BE832">
            <v>26668.893</v>
          </cell>
          <cell r="BF832">
            <v>1290.5609999999999</v>
          </cell>
          <cell r="BG832">
            <v>1444.4359999999999</v>
          </cell>
          <cell r="BH832">
            <v>2249.5149999999999</v>
          </cell>
          <cell r="BI832">
            <v>2598.27</v>
          </cell>
          <cell r="BJ832">
            <v>3007.6819999999998</v>
          </cell>
          <cell r="BK832">
            <v>3195.36</v>
          </cell>
          <cell r="BL832">
            <v>2892.2379999999998</v>
          </cell>
          <cell r="BM832">
            <v>2896.9189999999999</v>
          </cell>
          <cell r="BN832">
            <v>2553.5700000000002</v>
          </cell>
          <cell r="BO832">
            <v>2070.2109999999998</v>
          </cell>
          <cell r="BP832">
            <v>1394.4</v>
          </cell>
          <cell r="BQ832">
            <v>1075.731</v>
          </cell>
          <cell r="BR832">
            <v>26535.45</v>
          </cell>
          <cell r="BS832">
            <v>1284.175</v>
          </cell>
          <cell r="BT832">
            <v>1437.212</v>
          </cell>
          <cell r="BU832">
            <v>2238.3240000000001</v>
          </cell>
          <cell r="BV832">
            <v>2585.2800000000002</v>
          </cell>
          <cell r="BW832">
            <v>2992.616</v>
          </cell>
          <cell r="BX832">
            <v>3179.37</v>
          </cell>
          <cell r="BY832">
            <v>2877.6990000000001</v>
          </cell>
          <cell r="BZ832">
            <v>2882.4110000000001</v>
          </cell>
          <cell r="CA832">
            <v>2540.79</v>
          </cell>
          <cell r="CB832">
            <v>2059.857</v>
          </cell>
          <cell r="CC832">
            <v>1387.41</v>
          </cell>
          <cell r="CD832">
            <v>1070.306</v>
          </cell>
          <cell r="CE832">
            <v>26453.876</v>
          </cell>
          <cell r="CF832">
            <v>1277.6959999999999</v>
          </cell>
          <cell r="CG832">
            <v>1481.03</v>
          </cell>
          <cell r="CH832">
            <v>2227.1329999999998</v>
          </cell>
          <cell r="CI832">
            <v>2572.35</v>
          </cell>
          <cell r="CJ832">
            <v>2977.674</v>
          </cell>
          <cell r="CK832">
            <v>3163.47</v>
          </cell>
          <cell r="CL832">
            <v>2863.3150000000001</v>
          </cell>
          <cell r="CM832">
            <v>2868.027</v>
          </cell>
          <cell r="CN832">
            <v>2528.13</v>
          </cell>
          <cell r="CO832">
            <v>2049.627</v>
          </cell>
          <cell r="CP832">
            <v>1380.45</v>
          </cell>
          <cell r="CQ832">
            <v>1064.9739999999999</v>
          </cell>
          <cell r="CR832">
            <v>26271.129000000001</v>
          </cell>
          <cell r="CS832">
            <v>1271.3720000000001</v>
          </cell>
          <cell r="CT832">
            <v>1422.876</v>
          </cell>
          <cell r="CU832">
            <v>2216.0659999999998</v>
          </cell>
          <cell r="CV832">
            <v>2559.48</v>
          </cell>
          <cell r="CW832">
            <v>2962.7939999999999</v>
          </cell>
          <cell r="CX832">
            <v>3147.63</v>
          </cell>
          <cell r="CY832">
            <v>2849.0239999999999</v>
          </cell>
          <cell r="CZ832">
            <v>2853.7049999999999</v>
          </cell>
          <cell r="DA832">
            <v>2515.44</v>
          </cell>
          <cell r="DB832">
            <v>2039.3969999999999</v>
          </cell>
          <cell r="DC832">
            <v>1373.61</v>
          </cell>
          <cell r="DD832">
            <v>1059.7349999999999</v>
          </cell>
          <cell r="DE832">
            <v>26139.537999999997</v>
          </cell>
          <cell r="DF832">
            <v>1265.0170000000001</v>
          </cell>
          <cell r="DG832">
            <v>1415.7639999999999</v>
          </cell>
          <cell r="DH832">
            <v>2204.9369999999999</v>
          </cell>
          <cell r="DI832">
            <v>2546.6999999999998</v>
          </cell>
          <cell r="DJ832">
            <v>2948.0070000000001</v>
          </cell>
          <cell r="DK832">
            <v>3131.88</v>
          </cell>
          <cell r="DL832">
            <v>2834.7640000000001</v>
          </cell>
          <cell r="DM832">
            <v>2839.3519999999999</v>
          </cell>
          <cell r="DN832">
            <v>2502.9299999999998</v>
          </cell>
          <cell r="DO832">
            <v>2029.105</v>
          </cell>
          <cell r="DP832">
            <v>1366.71</v>
          </cell>
          <cell r="DQ832">
            <v>1054.3720000000001</v>
          </cell>
          <cell r="DR832">
            <v>26008.988000000001</v>
          </cell>
          <cell r="DS832">
            <v>1258.662</v>
          </cell>
          <cell r="DT832">
            <v>1408.68</v>
          </cell>
          <cell r="DU832">
            <v>2193.87</v>
          </cell>
          <cell r="DV832">
            <v>2533.98</v>
          </cell>
          <cell r="DW832">
            <v>2933.2510000000002</v>
          </cell>
          <cell r="DX832">
            <v>3116.28</v>
          </cell>
          <cell r="DY832">
            <v>2820.5659999999998</v>
          </cell>
          <cell r="DZ832">
            <v>2825.2159999999999</v>
          </cell>
          <cell r="EA832">
            <v>2490.39</v>
          </cell>
          <cell r="EB832">
            <v>2019.03</v>
          </cell>
          <cell r="EC832">
            <v>1359.93</v>
          </cell>
          <cell r="ED832">
            <v>1049.133</v>
          </cell>
        </row>
        <row r="833">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0</v>
          </cell>
          <cell r="CB833">
            <v>0</v>
          </cell>
          <cell r="CC833">
            <v>0</v>
          </cell>
          <cell r="CD833">
            <v>0</v>
          </cell>
          <cell r="CE833">
            <v>0</v>
          </cell>
          <cell r="CF833">
            <v>0</v>
          </cell>
          <cell r="CG833">
            <v>0</v>
          </cell>
          <cell r="CH833">
            <v>0</v>
          </cell>
          <cell r="CI833">
            <v>0</v>
          </cell>
          <cell r="CJ833">
            <v>0</v>
          </cell>
          <cell r="CK833">
            <v>0</v>
          </cell>
          <cell r="CL833">
            <v>0</v>
          </cell>
          <cell r="CM833">
            <v>0</v>
          </cell>
          <cell r="CN833">
            <v>0</v>
          </cell>
          <cell r="CO833">
            <v>0</v>
          </cell>
          <cell r="CP833">
            <v>0</v>
          </cell>
          <cell r="CQ833">
            <v>0</v>
          </cell>
          <cell r="CR833">
            <v>0</v>
          </cell>
          <cell r="CS833">
            <v>0</v>
          </cell>
          <cell r="CT833">
            <v>0</v>
          </cell>
          <cell r="CU833">
            <v>0</v>
          </cell>
          <cell r="CV833">
            <v>0</v>
          </cell>
          <cell r="CW833">
            <v>0</v>
          </cell>
          <cell r="CX833">
            <v>0</v>
          </cell>
          <cell r="CY833">
            <v>0</v>
          </cell>
          <cell r="CZ833">
            <v>0</v>
          </cell>
          <cell r="DA833">
            <v>0</v>
          </cell>
          <cell r="DB833">
            <v>0</v>
          </cell>
          <cell r="DC833">
            <v>0</v>
          </cell>
          <cell r="DD833">
            <v>0</v>
          </cell>
          <cell r="DE833">
            <v>0</v>
          </cell>
          <cell r="DF833">
            <v>0</v>
          </cell>
          <cell r="DG833">
            <v>0</v>
          </cell>
          <cell r="DH833">
            <v>0</v>
          </cell>
          <cell r="DI833">
            <v>0</v>
          </cell>
          <cell r="DJ833">
            <v>0</v>
          </cell>
          <cell r="DK833">
            <v>0</v>
          </cell>
          <cell r="DL833">
            <v>0</v>
          </cell>
          <cell r="DM833">
            <v>0</v>
          </cell>
          <cell r="DN833">
            <v>0</v>
          </cell>
          <cell r="DO833">
            <v>0</v>
          </cell>
          <cell r="DP833">
            <v>0</v>
          </cell>
          <cell r="DQ833">
            <v>0</v>
          </cell>
          <cell r="DR833">
            <v>0</v>
          </cell>
          <cell r="DS833">
            <v>0</v>
          </cell>
          <cell r="DT833">
            <v>0</v>
          </cell>
          <cell r="DU833">
            <v>0</v>
          </cell>
          <cell r="DV833">
            <v>0</v>
          </cell>
          <cell r="DW833">
            <v>0</v>
          </cell>
          <cell r="DX833">
            <v>0</v>
          </cell>
          <cell r="DY833">
            <v>0</v>
          </cell>
          <cell r="DZ833">
            <v>0</v>
          </cell>
          <cell r="EA833">
            <v>0</v>
          </cell>
          <cell r="EB833">
            <v>0</v>
          </cell>
          <cell r="EC833">
            <v>0</v>
          </cell>
          <cell r="ED833">
            <v>0</v>
          </cell>
        </row>
        <row r="834">
          <cell r="F834">
            <v>1316.787</v>
          </cell>
          <cell r="G834">
            <v>1473.64</v>
          </cell>
          <cell r="H834">
            <v>2295.116</v>
          </cell>
          <cell r="I834">
            <v>2650.89</v>
          </cell>
          <cell r="J834">
            <v>3068.5970000000002</v>
          </cell>
          <cell r="K834">
            <v>3260.07</v>
          </cell>
          <cell r="L834">
            <v>2950.7660000000001</v>
          </cell>
          <cell r="M834">
            <v>2955.5709999999999</v>
          </cell>
          <cell r="N834">
            <v>2605.3200000000002</v>
          </cell>
          <cell r="O834">
            <v>2112.2469999999998</v>
          </cell>
          <cell r="P834">
            <v>1422.6</v>
          </cell>
          <cell r="Q834">
            <v>1097.5550000000001</v>
          </cell>
          <cell r="R834">
            <v>27073.124</v>
          </cell>
          <cell r="S834">
            <v>1310.2149999999999</v>
          </cell>
          <cell r="T834">
            <v>1466.3040000000001</v>
          </cell>
          <cell r="U834">
            <v>2283.7080000000001</v>
          </cell>
          <cell r="V834">
            <v>2637.63</v>
          </cell>
          <cell r="W834">
            <v>3053.252</v>
          </cell>
          <cell r="X834">
            <v>3243.72</v>
          </cell>
          <cell r="Y834">
            <v>2936.01</v>
          </cell>
          <cell r="Z834">
            <v>2940.8150000000001</v>
          </cell>
          <cell r="AA834">
            <v>2592.3000000000002</v>
          </cell>
          <cell r="AB834">
            <v>2101.614</v>
          </cell>
          <cell r="AC834">
            <v>1415.55</v>
          </cell>
          <cell r="AD834">
            <v>1092.0060000000001</v>
          </cell>
          <cell r="AE834">
            <v>26989.835999999996</v>
          </cell>
          <cell r="AF834">
            <v>1303.6120000000001</v>
          </cell>
          <cell r="AG834">
            <v>1511.0740000000001</v>
          </cell>
          <cell r="AH834">
            <v>2272.2069999999999</v>
          </cell>
          <cell r="AI834">
            <v>2624.52</v>
          </cell>
          <cell r="AJ834">
            <v>3038</v>
          </cell>
          <cell r="AK834">
            <v>3227.55</v>
          </cell>
          <cell r="AL834">
            <v>2921.3159999999998</v>
          </cell>
          <cell r="AM834">
            <v>2926.09</v>
          </cell>
          <cell r="AN834">
            <v>2579.31</v>
          </cell>
          <cell r="AO834">
            <v>2091.136</v>
          </cell>
          <cell r="AP834">
            <v>1408.44</v>
          </cell>
          <cell r="AQ834">
            <v>1086.5809999999999</v>
          </cell>
          <cell r="AR834">
            <v>26803.155999999999</v>
          </cell>
          <cell r="AS834">
            <v>1297.133</v>
          </cell>
          <cell r="AT834">
            <v>1451.7439999999999</v>
          </cell>
          <cell r="AU834">
            <v>2260.8919999999998</v>
          </cell>
          <cell r="AV834">
            <v>2611.38</v>
          </cell>
          <cell r="AW834">
            <v>3022.8409999999999</v>
          </cell>
          <cell r="AX834">
            <v>3211.41</v>
          </cell>
          <cell r="AY834">
            <v>2906.7150000000001</v>
          </cell>
          <cell r="AZ834">
            <v>2911.4580000000001</v>
          </cell>
          <cell r="BA834">
            <v>2566.38</v>
          </cell>
          <cell r="BB834">
            <v>2080.627</v>
          </cell>
          <cell r="BC834">
            <v>1401.42</v>
          </cell>
          <cell r="BD834">
            <v>1081.1559999999999</v>
          </cell>
          <cell r="BE834">
            <v>26668.893</v>
          </cell>
          <cell r="BF834">
            <v>1290.5609999999999</v>
          </cell>
          <cell r="BG834">
            <v>1444.4359999999999</v>
          </cell>
          <cell r="BH834">
            <v>2249.5149999999999</v>
          </cell>
          <cell r="BI834">
            <v>2598.27</v>
          </cell>
          <cell r="BJ834">
            <v>3007.6819999999998</v>
          </cell>
          <cell r="BK834">
            <v>3195.36</v>
          </cell>
          <cell r="BL834">
            <v>2892.2379999999998</v>
          </cell>
          <cell r="BM834">
            <v>2896.9189999999999</v>
          </cell>
          <cell r="BN834">
            <v>2553.5700000000002</v>
          </cell>
          <cell r="BO834">
            <v>2070.2109999999998</v>
          </cell>
          <cell r="BP834">
            <v>1394.4</v>
          </cell>
          <cell r="BQ834">
            <v>1075.731</v>
          </cell>
          <cell r="BR834">
            <v>26535.45</v>
          </cell>
          <cell r="BS834">
            <v>1284.175</v>
          </cell>
          <cell r="BT834">
            <v>1437.212</v>
          </cell>
          <cell r="BU834">
            <v>2238.3240000000001</v>
          </cell>
          <cell r="BV834">
            <v>2585.2800000000002</v>
          </cell>
          <cell r="BW834">
            <v>2992.616</v>
          </cell>
          <cell r="BX834">
            <v>3179.37</v>
          </cell>
          <cell r="BY834">
            <v>2877.6990000000001</v>
          </cell>
          <cell r="BZ834">
            <v>2882.4110000000001</v>
          </cell>
          <cell r="CA834">
            <v>2540.79</v>
          </cell>
          <cell r="CB834">
            <v>2059.857</v>
          </cell>
          <cell r="CC834">
            <v>1387.41</v>
          </cell>
          <cell r="CD834">
            <v>1070.306</v>
          </cell>
          <cell r="CE834">
            <v>26453.876</v>
          </cell>
          <cell r="CF834">
            <v>1277.6959999999999</v>
          </cell>
          <cell r="CG834">
            <v>1481.03</v>
          </cell>
          <cell r="CH834">
            <v>2227.1329999999998</v>
          </cell>
          <cell r="CI834">
            <v>2572.35</v>
          </cell>
          <cell r="CJ834">
            <v>2977.674</v>
          </cell>
          <cell r="CK834">
            <v>3163.47</v>
          </cell>
          <cell r="CL834">
            <v>2863.3150000000001</v>
          </cell>
          <cell r="CM834">
            <v>2868.027</v>
          </cell>
          <cell r="CN834">
            <v>2528.13</v>
          </cell>
          <cell r="CO834">
            <v>2049.627</v>
          </cell>
          <cell r="CP834">
            <v>1380.45</v>
          </cell>
          <cell r="CQ834">
            <v>1064.9739999999999</v>
          </cell>
          <cell r="CR834">
            <v>26271.129000000001</v>
          </cell>
          <cell r="CS834">
            <v>1271.3720000000001</v>
          </cell>
          <cell r="CT834">
            <v>1422.876</v>
          </cell>
          <cell r="CU834">
            <v>2216.0659999999998</v>
          </cell>
          <cell r="CV834">
            <v>2559.48</v>
          </cell>
          <cell r="CW834">
            <v>2962.7939999999999</v>
          </cell>
          <cell r="CX834">
            <v>3147.63</v>
          </cell>
          <cell r="CY834">
            <v>2849.0239999999999</v>
          </cell>
          <cell r="CZ834">
            <v>2853.7049999999999</v>
          </cell>
          <cell r="DA834">
            <v>2515.44</v>
          </cell>
          <cell r="DB834">
            <v>2039.3969999999999</v>
          </cell>
          <cell r="DC834">
            <v>1373.61</v>
          </cell>
          <cell r="DD834">
            <v>1059.7349999999999</v>
          </cell>
          <cell r="DE834">
            <v>26139.537999999997</v>
          </cell>
          <cell r="DF834">
            <v>1265.0170000000001</v>
          </cell>
          <cell r="DG834">
            <v>1415.7639999999999</v>
          </cell>
          <cell r="DH834">
            <v>2204.9369999999999</v>
          </cell>
          <cell r="DI834">
            <v>2546.6999999999998</v>
          </cell>
          <cell r="DJ834">
            <v>2948.0070000000001</v>
          </cell>
          <cell r="DK834">
            <v>3131.88</v>
          </cell>
          <cell r="DL834">
            <v>2834.7640000000001</v>
          </cell>
          <cell r="DM834">
            <v>2839.3519999999999</v>
          </cell>
          <cell r="DN834">
            <v>2502.9299999999998</v>
          </cell>
          <cell r="DO834">
            <v>2029.105</v>
          </cell>
          <cell r="DP834">
            <v>1366.71</v>
          </cell>
          <cell r="DQ834">
            <v>1054.3720000000001</v>
          </cell>
          <cell r="DR834">
            <v>26008.988000000001</v>
          </cell>
          <cell r="DS834">
            <v>1258.662</v>
          </cell>
          <cell r="DT834">
            <v>1408.68</v>
          </cell>
          <cell r="DU834">
            <v>2193.87</v>
          </cell>
          <cell r="DV834">
            <v>2533.98</v>
          </cell>
          <cell r="DW834">
            <v>2933.2510000000002</v>
          </cell>
          <cell r="DX834">
            <v>3116.28</v>
          </cell>
          <cell r="DY834">
            <v>2820.5659999999998</v>
          </cell>
          <cell r="DZ834">
            <v>2825.2159999999999</v>
          </cell>
          <cell r="EA834">
            <v>2490.39</v>
          </cell>
          <cell r="EB834">
            <v>2019.03</v>
          </cell>
          <cell r="EC834">
            <v>1359.93</v>
          </cell>
          <cell r="ED834">
            <v>1049.133</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0</v>
          </cell>
          <cell r="CB835">
            <v>0</v>
          </cell>
          <cell r="CC835">
            <v>0</v>
          </cell>
          <cell r="CD835">
            <v>0</v>
          </cell>
          <cell r="CE835">
            <v>0</v>
          </cell>
          <cell r="CF835">
            <v>0</v>
          </cell>
          <cell r="CG835">
            <v>0</v>
          </cell>
          <cell r="CH835">
            <v>0</v>
          </cell>
          <cell r="CI835">
            <v>0</v>
          </cell>
          <cell r="CJ835">
            <v>0</v>
          </cell>
          <cell r="CK835">
            <v>0</v>
          </cell>
          <cell r="CL835">
            <v>0</v>
          </cell>
          <cell r="CM835">
            <v>0</v>
          </cell>
          <cell r="CN835">
            <v>0</v>
          </cell>
          <cell r="CO835">
            <v>0</v>
          </cell>
          <cell r="CP835">
            <v>0</v>
          </cell>
          <cell r="CQ835">
            <v>0</v>
          </cell>
          <cell r="CR835">
            <v>0</v>
          </cell>
          <cell r="CS835">
            <v>0</v>
          </cell>
          <cell r="CT835">
            <v>0</v>
          </cell>
          <cell r="CU835">
            <v>0</v>
          </cell>
          <cell r="CV835">
            <v>0</v>
          </cell>
          <cell r="CW835">
            <v>0</v>
          </cell>
          <cell r="CX835">
            <v>0</v>
          </cell>
          <cell r="CY835">
            <v>0</v>
          </cell>
          <cell r="CZ835">
            <v>0</v>
          </cell>
          <cell r="DA835">
            <v>0</v>
          </cell>
          <cell r="DB835">
            <v>0</v>
          </cell>
          <cell r="DC835">
            <v>0</v>
          </cell>
          <cell r="DD835">
            <v>0</v>
          </cell>
          <cell r="DE835">
            <v>0</v>
          </cell>
          <cell r="DF835">
            <v>0</v>
          </cell>
          <cell r="DG835">
            <v>0</v>
          </cell>
          <cell r="DH835">
            <v>0</v>
          </cell>
          <cell r="DI835">
            <v>0</v>
          </cell>
          <cell r="DJ835">
            <v>0</v>
          </cell>
          <cell r="DK835">
            <v>0</v>
          </cell>
          <cell r="DL835">
            <v>0</v>
          </cell>
          <cell r="DM835">
            <v>0</v>
          </cell>
          <cell r="DN835">
            <v>0</v>
          </cell>
          <cell r="DO835">
            <v>0</v>
          </cell>
          <cell r="DP835">
            <v>0</v>
          </cell>
          <cell r="DQ835">
            <v>0</v>
          </cell>
          <cell r="DR835">
            <v>0</v>
          </cell>
          <cell r="DS835">
            <v>0</v>
          </cell>
          <cell r="DT835">
            <v>0</v>
          </cell>
          <cell r="DU835">
            <v>0</v>
          </cell>
          <cell r="DV835">
            <v>0</v>
          </cell>
          <cell r="DW835">
            <v>0</v>
          </cell>
          <cell r="DX835">
            <v>0</v>
          </cell>
          <cell r="DY835">
            <v>0</v>
          </cell>
          <cell r="DZ835">
            <v>0</v>
          </cell>
          <cell r="EA835">
            <v>0</v>
          </cell>
          <cell r="EB835">
            <v>0</v>
          </cell>
          <cell r="EC835">
            <v>0</v>
          </cell>
          <cell r="ED835">
            <v>0</v>
          </cell>
        </row>
        <row r="836">
          <cell r="F836">
            <v>829.57581000000005</v>
          </cell>
          <cell r="G836">
            <v>928.39320000000009</v>
          </cell>
          <cell r="H836">
            <v>1445.92308</v>
          </cell>
          <cell r="I836">
            <v>1670.0607</v>
          </cell>
          <cell r="J836">
            <v>1933.2161100000001</v>
          </cell>
          <cell r="K836">
            <v>2053.8441000000003</v>
          </cell>
          <cell r="L836">
            <v>1858.9825800000001</v>
          </cell>
          <cell r="M836">
            <v>1862.00973</v>
          </cell>
          <cell r="N836">
            <v>1641.3516000000002</v>
          </cell>
          <cell r="O836">
            <v>1330.71561</v>
          </cell>
          <cell r="P836">
            <v>896.23799999999994</v>
          </cell>
          <cell r="Q836">
            <v>691.45965000000001</v>
          </cell>
          <cell r="R836">
            <v>17326.799360000001</v>
          </cell>
          <cell r="S836">
            <v>838.5376</v>
          </cell>
          <cell r="T836">
            <v>938.43456000000003</v>
          </cell>
          <cell r="U836">
            <v>1461.57312</v>
          </cell>
          <cell r="V836">
            <v>1688.0832</v>
          </cell>
          <cell r="W836">
            <v>1954.0812800000001</v>
          </cell>
          <cell r="X836">
            <v>2075.9807999999998</v>
          </cell>
          <cell r="Y836">
            <v>1879.0464000000002</v>
          </cell>
          <cell r="Z836">
            <v>1882.1216000000002</v>
          </cell>
          <cell r="AA836">
            <v>1659.0720000000001</v>
          </cell>
          <cell r="AB836">
            <v>1345.03296</v>
          </cell>
          <cell r="AC836">
            <v>905.952</v>
          </cell>
          <cell r="AD836">
            <v>698.88384000000008</v>
          </cell>
          <cell r="AE836">
            <v>17813.291759999996</v>
          </cell>
          <cell r="AF836">
            <v>860.3839200000001</v>
          </cell>
          <cell r="AG836">
            <v>997.30884000000003</v>
          </cell>
          <cell r="AH836">
            <v>1499.65662</v>
          </cell>
          <cell r="AI836">
            <v>1732.1832000000002</v>
          </cell>
          <cell r="AJ836">
            <v>2005.0800000000002</v>
          </cell>
          <cell r="AK836">
            <v>2130.1830000000004</v>
          </cell>
          <cell r="AL836">
            <v>1928.0685599999999</v>
          </cell>
          <cell r="AM836">
            <v>1931.2194000000002</v>
          </cell>
          <cell r="AN836">
            <v>1702.3446000000001</v>
          </cell>
          <cell r="AO836">
            <v>1380.14976</v>
          </cell>
          <cell r="AP836">
            <v>929.57040000000006</v>
          </cell>
          <cell r="AQ836">
            <v>717.14346</v>
          </cell>
          <cell r="AR836">
            <v>17958.114520000003</v>
          </cell>
          <cell r="AS836">
            <v>869.07911000000013</v>
          </cell>
          <cell r="AT836">
            <v>972.66848000000016</v>
          </cell>
          <cell r="AU836">
            <v>1514.79764</v>
          </cell>
          <cell r="AV836">
            <v>1749.6246000000001</v>
          </cell>
          <cell r="AW836">
            <v>2025.3034700000001</v>
          </cell>
          <cell r="AX836">
            <v>2151.6446999999998</v>
          </cell>
          <cell r="AY836">
            <v>1947.4990500000001</v>
          </cell>
          <cell r="AZ836">
            <v>1950.6768600000003</v>
          </cell>
          <cell r="BA836">
            <v>1719.4746000000002</v>
          </cell>
          <cell r="BB836">
            <v>1394.02009</v>
          </cell>
          <cell r="BC836">
            <v>938.95140000000015</v>
          </cell>
          <cell r="BD836">
            <v>724.37451999999996</v>
          </cell>
          <cell r="BE836">
            <v>18134.847240000003</v>
          </cell>
          <cell r="BF836">
            <v>877.58148000000006</v>
          </cell>
          <cell r="BG836">
            <v>982.21648000000005</v>
          </cell>
          <cell r="BH836">
            <v>1529.6702</v>
          </cell>
          <cell r="BI836">
            <v>1766.8236000000002</v>
          </cell>
          <cell r="BJ836">
            <v>2045.2237600000001</v>
          </cell>
          <cell r="BK836">
            <v>2172.8448000000003</v>
          </cell>
          <cell r="BL836">
            <v>1966.7218399999999</v>
          </cell>
          <cell r="BM836">
            <v>1969.9049199999999</v>
          </cell>
          <cell r="BN836">
            <v>1736.4276000000002</v>
          </cell>
          <cell r="BO836">
            <v>1407.7434799999999</v>
          </cell>
          <cell r="BP836">
            <v>948.19200000000012</v>
          </cell>
          <cell r="BQ836">
            <v>731.4970800000001</v>
          </cell>
          <cell r="BR836">
            <v>18574.815000000002</v>
          </cell>
          <cell r="BS836">
            <v>898.92250000000001</v>
          </cell>
          <cell r="BT836">
            <v>1006.0484000000001</v>
          </cell>
          <cell r="BU836">
            <v>1566.8268000000003</v>
          </cell>
          <cell r="BV836">
            <v>1809.6960000000004</v>
          </cell>
          <cell r="BW836">
            <v>2094.8312000000001</v>
          </cell>
          <cell r="BX836">
            <v>2225.5590000000002</v>
          </cell>
          <cell r="BY836">
            <v>2014.3893000000003</v>
          </cell>
          <cell r="BZ836">
            <v>2017.6877000000002</v>
          </cell>
          <cell r="CA836">
            <v>1778.5530000000001</v>
          </cell>
          <cell r="CB836">
            <v>1441.8999000000001</v>
          </cell>
          <cell r="CC836">
            <v>971.18700000000013</v>
          </cell>
          <cell r="CD836">
            <v>749.21420000000012</v>
          </cell>
          <cell r="CE836">
            <v>19046.790720000001</v>
          </cell>
          <cell r="CF836">
            <v>919.94112000000007</v>
          </cell>
          <cell r="CG836">
            <v>1066.3416000000002</v>
          </cell>
          <cell r="CH836">
            <v>1603.53576</v>
          </cell>
          <cell r="CI836">
            <v>1852.0920000000001</v>
          </cell>
          <cell r="CJ836">
            <v>2143.9252800000004</v>
          </cell>
          <cell r="CK836">
            <v>2277.6984000000002</v>
          </cell>
          <cell r="CL836">
            <v>2061.5868000000005</v>
          </cell>
          <cell r="CM836">
            <v>2064.9794400000001</v>
          </cell>
          <cell r="CN836">
            <v>1820.2536000000002</v>
          </cell>
          <cell r="CO836">
            <v>1475.7314400000002</v>
          </cell>
          <cell r="CP836">
            <v>993.92400000000021</v>
          </cell>
          <cell r="CQ836">
            <v>766.78128000000004</v>
          </cell>
          <cell r="CR836">
            <v>19440.635460000001</v>
          </cell>
          <cell r="CS836">
            <v>940.81528000000003</v>
          </cell>
          <cell r="CT836">
            <v>1052.92824</v>
          </cell>
          <cell r="CU836">
            <v>1639.8888399999998</v>
          </cell>
          <cell r="CV836">
            <v>1894.0152</v>
          </cell>
          <cell r="CW836">
            <v>2192.46756</v>
          </cell>
          <cell r="CX836">
            <v>2329.2462</v>
          </cell>
          <cell r="CY836">
            <v>2108.2777599999999</v>
          </cell>
          <cell r="CZ836">
            <v>2111.7417</v>
          </cell>
          <cell r="DA836">
            <v>1861.4256</v>
          </cell>
          <cell r="DB836">
            <v>1509.1537799999999</v>
          </cell>
          <cell r="DC836">
            <v>1016.4713999999999</v>
          </cell>
          <cell r="DD836">
            <v>784.20389999999986</v>
          </cell>
          <cell r="DE836">
            <v>19604.653499999997</v>
          </cell>
          <cell r="DF836">
            <v>948.7627500000001</v>
          </cell>
          <cell r="DG836">
            <v>1061.8229999999999</v>
          </cell>
          <cell r="DH836">
            <v>1653.7027499999999</v>
          </cell>
          <cell r="DI836">
            <v>1910.0249999999999</v>
          </cell>
          <cell r="DJ836">
            <v>2211.0052500000002</v>
          </cell>
          <cell r="DK836">
            <v>2348.91</v>
          </cell>
          <cell r="DL836">
            <v>2126.0730000000003</v>
          </cell>
          <cell r="DM836">
            <v>2129.5140000000001</v>
          </cell>
          <cell r="DN836">
            <v>1877.1974999999998</v>
          </cell>
          <cell r="DO836">
            <v>1521.8287500000001</v>
          </cell>
          <cell r="DP836">
            <v>1025.0325</v>
          </cell>
          <cell r="DQ836">
            <v>790.779</v>
          </cell>
          <cell r="DR836">
            <v>19766.830880000001</v>
          </cell>
          <cell r="DS836">
            <v>956.58312000000001</v>
          </cell>
          <cell r="DT836">
            <v>1070.5968</v>
          </cell>
          <cell r="DU836">
            <v>1667.3411999999998</v>
          </cell>
          <cell r="DV836">
            <v>1925.8248000000001</v>
          </cell>
          <cell r="DW836">
            <v>2229.2707600000003</v>
          </cell>
          <cell r="DX836">
            <v>2368.3728000000001</v>
          </cell>
          <cell r="DY836">
            <v>2143.6301599999997</v>
          </cell>
          <cell r="DZ836">
            <v>2147.1641599999998</v>
          </cell>
          <cell r="EA836">
            <v>1892.6963999999998</v>
          </cell>
          <cell r="EB836">
            <v>1534.4628</v>
          </cell>
          <cell r="EC836">
            <v>1033.5468000000001</v>
          </cell>
          <cell r="ED836">
            <v>797.34108000000003</v>
          </cell>
        </row>
        <row r="839">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cell r="DA839">
            <v>0</v>
          </cell>
          <cell r="DB839">
            <v>0</v>
          </cell>
          <cell r="DC839">
            <v>0</v>
          </cell>
          <cell r="DD839">
            <v>0</v>
          </cell>
          <cell r="DE839">
            <v>0</v>
          </cell>
          <cell r="DF839">
            <v>0</v>
          </cell>
          <cell r="DG839">
            <v>0</v>
          </cell>
          <cell r="DH839">
            <v>0</v>
          </cell>
          <cell r="DI839">
            <v>0</v>
          </cell>
          <cell r="DJ839">
            <v>0</v>
          </cell>
          <cell r="DK839">
            <v>0</v>
          </cell>
          <cell r="DL839">
            <v>0</v>
          </cell>
          <cell r="DM839">
            <v>0</v>
          </cell>
          <cell r="DN839">
            <v>0</v>
          </cell>
          <cell r="DO839">
            <v>0</v>
          </cell>
          <cell r="DP839">
            <v>0</v>
          </cell>
          <cell r="DQ839">
            <v>0</v>
          </cell>
          <cell r="DR839">
            <v>0</v>
          </cell>
          <cell r="DS839">
            <v>0</v>
          </cell>
          <cell r="DT839">
            <v>0</v>
          </cell>
          <cell r="DU839">
            <v>0</v>
          </cell>
          <cell r="DV839">
            <v>0</v>
          </cell>
          <cell r="DW839">
            <v>0</v>
          </cell>
          <cell r="DX839">
            <v>0</v>
          </cell>
          <cell r="DY839">
            <v>0</v>
          </cell>
          <cell r="DZ839">
            <v>0</v>
          </cell>
          <cell r="EA839">
            <v>0</v>
          </cell>
          <cell r="EB839">
            <v>0</v>
          </cell>
          <cell r="EC839">
            <v>0</v>
          </cell>
          <cell r="ED839">
            <v>0</v>
          </cell>
        </row>
        <row r="840">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cell r="DA840">
            <v>0</v>
          </cell>
          <cell r="DB840">
            <v>0</v>
          </cell>
          <cell r="DC840">
            <v>0</v>
          </cell>
          <cell r="DD840">
            <v>0</v>
          </cell>
          <cell r="DE840">
            <v>0</v>
          </cell>
          <cell r="DF840">
            <v>0</v>
          </cell>
          <cell r="DG840">
            <v>0</v>
          </cell>
          <cell r="DH840">
            <v>0</v>
          </cell>
          <cell r="DI840">
            <v>0</v>
          </cell>
          <cell r="DJ840">
            <v>0</v>
          </cell>
          <cell r="DK840">
            <v>0</v>
          </cell>
          <cell r="DL840">
            <v>0</v>
          </cell>
          <cell r="DM840">
            <v>0</v>
          </cell>
          <cell r="DN840">
            <v>0</v>
          </cell>
          <cell r="DO840">
            <v>0</v>
          </cell>
          <cell r="DP840">
            <v>0</v>
          </cell>
          <cell r="DQ840">
            <v>0</v>
          </cell>
          <cell r="DR840">
            <v>0</v>
          </cell>
          <cell r="DS840">
            <v>0</v>
          </cell>
          <cell r="DT840">
            <v>0</v>
          </cell>
          <cell r="DU840">
            <v>0</v>
          </cell>
          <cell r="DV840">
            <v>0</v>
          </cell>
          <cell r="DW840">
            <v>0</v>
          </cell>
          <cell r="DX840">
            <v>0</v>
          </cell>
          <cell r="DY840">
            <v>0</v>
          </cell>
          <cell r="DZ840">
            <v>0</v>
          </cell>
          <cell r="EA840">
            <v>0</v>
          </cell>
          <cell r="EB840">
            <v>0</v>
          </cell>
          <cell r="EC840">
            <v>0</v>
          </cell>
          <cell r="ED840">
            <v>0</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CN841">
            <v>0</v>
          </cell>
          <cell r="CO841">
            <v>0</v>
          </cell>
          <cell r="CP841">
            <v>0</v>
          </cell>
          <cell r="CQ841">
            <v>0</v>
          </cell>
          <cell r="CR841">
            <v>0</v>
          </cell>
          <cell r="CS841">
            <v>0</v>
          </cell>
          <cell r="CT841">
            <v>0</v>
          </cell>
          <cell r="CU841">
            <v>0</v>
          </cell>
          <cell r="CV841">
            <v>0</v>
          </cell>
          <cell r="CW841">
            <v>0</v>
          </cell>
          <cell r="CX841">
            <v>0</v>
          </cell>
          <cell r="CY841">
            <v>0</v>
          </cell>
          <cell r="CZ841">
            <v>0</v>
          </cell>
          <cell r="DA841">
            <v>0</v>
          </cell>
          <cell r="DB841">
            <v>0</v>
          </cell>
          <cell r="DC841">
            <v>0</v>
          </cell>
          <cell r="DD841">
            <v>0</v>
          </cell>
          <cell r="DE841">
            <v>0</v>
          </cell>
          <cell r="DF841">
            <v>0</v>
          </cell>
          <cell r="DG841">
            <v>0</v>
          </cell>
          <cell r="DH841">
            <v>0</v>
          </cell>
          <cell r="DI841">
            <v>0</v>
          </cell>
          <cell r="DJ841">
            <v>0</v>
          </cell>
          <cell r="DK841">
            <v>0</v>
          </cell>
          <cell r="DL841">
            <v>0</v>
          </cell>
          <cell r="DM841">
            <v>0</v>
          </cell>
          <cell r="DN841">
            <v>0</v>
          </cell>
          <cell r="DO841">
            <v>0</v>
          </cell>
          <cell r="DP841">
            <v>0</v>
          </cell>
          <cell r="DQ841">
            <v>0</v>
          </cell>
          <cell r="DR841">
            <v>0</v>
          </cell>
          <cell r="DS841">
            <v>0</v>
          </cell>
          <cell r="DT841">
            <v>0</v>
          </cell>
          <cell r="DU841">
            <v>0</v>
          </cell>
          <cell r="DV841">
            <v>0</v>
          </cell>
          <cell r="DW841">
            <v>0</v>
          </cell>
          <cell r="DX841">
            <v>0</v>
          </cell>
          <cell r="DY841">
            <v>0</v>
          </cell>
          <cell r="DZ841">
            <v>0</v>
          </cell>
          <cell r="EA841">
            <v>0</v>
          </cell>
          <cell r="EB841">
            <v>0</v>
          </cell>
          <cell r="EC841">
            <v>0</v>
          </cell>
          <cell r="ED841">
            <v>0</v>
          </cell>
        </row>
        <row r="844">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0</v>
          </cell>
          <cell r="CB844">
            <v>0</v>
          </cell>
          <cell r="CC844">
            <v>0</v>
          </cell>
          <cell r="CD844">
            <v>0</v>
          </cell>
          <cell r="CE844">
            <v>0</v>
          </cell>
          <cell r="CF844">
            <v>0</v>
          </cell>
          <cell r="CG844">
            <v>0</v>
          </cell>
          <cell r="CH844">
            <v>0</v>
          </cell>
          <cell r="CI844">
            <v>0</v>
          </cell>
          <cell r="CJ844">
            <v>0</v>
          </cell>
          <cell r="CK844">
            <v>0</v>
          </cell>
          <cell r="CL844">
            <v>0</v>
          </cell>
          <cell r="CM844">
            <v>0</v>
          </cell>
          <cell r="CN844">
            <v>0</v>
          </cell>
          <cell r="CO844">
            <v>0</v>
          </cell>
          <cell r="CP844">
            <v>0</v>
          </cell>
          <cell r="CQ844">
            <v>0</v>
          </cell>
          <cell r="CR844">
            <v>0</v>
          </cell>
          <cell r="CS844">
            <v>0</v>
          </cell>
          <cell r="CT844">
            <v>0</v>
          </cell>
          <cell r="CU844">
            <v>0</v>
          </cell>
          <cell r="CV844">
            <v>0</v>
          </cell>
          <cell r="CW844">
            <v>0</v>
          </cell>
          <cell r="CX844">
            <v>0</v>
          </cell>
          <cell r="CY844">
            <v>0</v>
          </cell>
          <cell r="CZ844">
            <v>0</v>
          </cell>
          <cell r="DA844">
            <v>0</v>
          </cell>
          <cell r="DB844">
            <v>0</v>
          </cell>
          <cell r="DC844">
            <v>0</v>
          </cell>
          <cell r="DD844">
            <v>0</v>
          </cell>
          <cell r="DE844">
            <v>0</v>
          </cell>
          <cell r="DF844">
            <v>0</v>
          </cell>
          <cell r="DG844">
            <v>0</v>
          </cell>
          <cell r="DH844">
            <v>0</v>
          </cell>
          <cell r="DI844">
            <v>0</v>
          </cell>
          <cell r="DJ844">
            <v>0</v>
          </cell>
          <cell r="DK844">
            <v>0</v>
          </cell>
          <cell r="DL844">
            <v>0</v>
          </cell>
          <cell r="DM844">
            <v>0</v>
          </cell>
          <cell r="DN844">
            <v>0</v>
          </cell>
          <cell r="DO844">
            <v>0</v>
          </cell>
          <cell r="DP844">
            <v>0</v>
          </cell>
          <cell r="DQ844">
            <v>0</v>
          </cell>
          <cell r="DR844">
            <v>0</v>
          </cell>
          <cell r="DS844">
            <v>0</v>
          </cell>
          <cell r="DT844">
            <v>0</v>
          </cell>
          <cell r="DU844">
            <v>0</v>
          </cell>
          <cell r="DV844">
            <v>0</v>
          </cell>
          <cell r="DW844">
            <v>0</v>
          </cell>
          <cell r="DX844">
            <v>0</v>
          </cell>
          <cell r="DY844">
            <v>0</v>
          </cell>
          <cell r="DZ844">
            <v>0</v>
          </cell>
          <cell r="EA844">
            <v>0</v>
          </cell>
          <cell r="EB844">
            <v>0</v>
          </cell>
          <cell r="EC844">
            <v>0</v>
          </cell>
          <cell r="ED844">
            <v>0</v>
          </cell>
        </row>
        <row r="845">
          <cell r="F845">
            <v>2.4920979022091672E-3</v>
          </cell>
          <cell r="G845">
            <v>2.8436552697677087E-3</v>
          </cell>
          <cell r="H845">
            <v>5.7595614172747389E-3</v>
          </cell>
          <cell r="I845">
            <v>0</v>
          </cell>
          <cell r="J845">
            <v>0</v>
          </cell>
          <cell r="K845">
            <v>0</v>
          </cell>
          <cell r="L845">
            <v>-1.6111906724326275E-2</v>
          </cell>
          <cell r="M845">
            <v>-1.1287175898644364E-2</v>
          </cell>
          <cell r="N845">
            <v>0</v>
          </cell>
          <cell r="O845">
            <v>1.7633610604868011E-3</v>
          </cell>
          <cell r="P845">
            <v>3.0309829174086644E-3</v>
          </cell>
          <cell r="Q845">
            <v>5.7337475335970112E-3</v>
          </cell>
          <cell r="R845">
            <v>4.0111676127985163E-4</v>
          </cell>
          <cell r="S845">
            <v>8.1476900494834581E-3</v>
          </cell>
          <cell r="T845">
            <v>2.474322293308262E-2</v>
          </cell>
          <cell r="U845">
            <v>6.9965113435372928E-3</v>
          </cell>
          <cell r="V845">
            <v>0</v>
          </cell>
          <cell r="W845">
            <v>0</v>
          </cell>
          <cell r="X845">
            <v>0</v>
          </cell>
          <cell r="Y845">
            <v>-2.718796763297604E-2</v>
          </cell>
          <cell r="Z845">
            <v>-1.0513594248696023E-2</v>
          </cell>
          <cell r="AA845">
            <v>0</v>
          </cell>
          <cell r="AB845">
            <v>-6.8337694053326459E-3</v>
          </cell>
          <cell r="AC845">
            <v>-1.2956486956525737E-3</v>
          </cell>
          <cell r="AD845">
            <v>1.0756956791908578E-2</v>
          </cell>
          <cell r="AE845">
            <v>-1.1767589800973255E-2</v>
          </cell>
          <cell r="AF845">
            <v>-0.12645892694679972</v>
          </cell>
          <cell r="AG845">
            <v>1.5213382507841544E-2</v>
          </cell>
          <cell r="AH845">
            <v>-7.2213336824766827E-3</v>
          </cell>
          <cell r="AI845">
            <v>0</v>
          </cell>
          <cell r="AJ845">
            <v>0</v>
          </cell>
          <cell r="AK845">
            <v>0</v>
          </cell>
          <cell r="AL845">
            <v>-2.4261606347618425E-2</v>
          </cell>
          <cell r="AM845">
            <v>-2.1833195088980517E-3</v>
          </cell>
          <cell r="AN845">
            <v>0</v>
          </cell>
          <cell r="AO845">
            <v>-3.3928535546436933E-3</v>
          </cell>
          <cell r="AP845">
            <v>2.9230277694729523E-3</v>
          </cell>
          <cell r="AQ845">
            <v>4.1705521514110444E-3</v>
          </cell>
          <cell r="AR845">
            <v>4.2723898559415829E-5</v>
          </cell>
          <cell r="AS845">
            <v>-6.471007684520913E-2</v>
          </cell>
          <cell r="AT845">
            <v>2.8274923904390903E-2</v>
          </cell>
          <cell r="AU845">
            <v>4.8708177966751975E-3</v>
          </cell>
          <cell r="AV845">
            <v>0</v>
          </cell>
          <cell r="AW845">
            <v>0</v>
          </cell>
          <cell r="AX845">
            <v>0</v>
          </cell>
          <cell r="AY845">
            <v>8.5949717593791775E-4</v>
          </cell>
          <cell r="AZ845">
            <v>5.1292215267260133E-3</v>
          </cell>
          <cell r="BA845">
            <v>0</v>
          </cell>
          <cell r="BB845">
            <v>9.9326552503420373E-3</v>
          </cell>
          <cell r="BC845">
            <v>1.5590543216912778E-2</v>
          </cell>
          <cell r="BD845">
            <v>5.6510475695503715E-4</v>
          </cell>
          <cell r="BE845">
            <v>-5.4481850897865058E-3</v>
          </cell>
          <cell r="BF845">
            <v>1.4908272971556613E-2</v>
          </cell>
          <cell r="BG845">
            <v>-8.242015430844063E-2</v>
          </cell>
          <cell r="BH845">
            <v>7.4496561809667128E-3</v>
          </cell>
          <cell r="BI845">
            <v>0</v>
          </cell>
          <cell r="BJ845">
            <v>0</v>
          </cell>
          <cell r="BK845">
            <v>0</v>
          </cell>
          <cell r="BL845">
            <v>2.2616765771523717E-3</v>
          </cell>
          <cell r="BM845">
            <v>4.2089664667628313E-3</v>
          </cell>
          <cell r="BN845">
            <v>0</v>
          </cell>
          <cell r="BO845">
            <v>9.7062149728195379E-3</v>
          </cell>
          <cell r="BP845">
            <v>-5.4986203589063365E-2</v>
          </cell>
          <cell r="BQ845">
            <v>3.3493349650807858E-2</v>
          </cell>
          <cell r="BR845">
            <v>2.3128397131847223E-2</v>
          </cell>
          <cell r="BS845">
            <v>0.25046974471082706</v>
          </cell>
          <cell r="BT845">
            <v>-2.6732025652453473E-2</v>
          </cell>
          <cell r="BU845">
            <v>-4.5664393914677248E-3</v>
          </cell>
          <cell r="BV845">
            <v>1.1553087862839817E-2</v>
          </cell>
          <cell r="BW845">
            <v>0</v>
          </cell>
          <cell r="BX845">
            <v>0</v>
          </cell>
          <cell r="BY845">
            <v>1.3389337531190648E-2</v>
          </cell>
          <cell r="BZ845">
            <v>-1.9858457015473618E-3</v>
          </cell>
          <cell r="CA845">
            <v>5.7056068095171497E-3</v>
          </cell>
          <cell r="CB845">
            <v>9.6563065352839317E-4</v>
          </cell>
          <cell r="CC845">
            <v>2.9014674275050112E-2</v>
          </cell>
          <cell r="CD845">
            <v>-2.7300551533571138E-4</v>
          </cell>
          <cell r="CE845">
            <v>1.0972581216819322E-2</v>
          </cell>
          <cell r="CF845">
            <v>1.3247756487444917E-2</v>
          </cell>
          <cell r="CG845">
            <v>7.6103674071248406E-3</v>
          </cell>
          <cell r="CH845">
            <v>-1.475448624922393E-2</v>
          </cell>
          <cell r="CI845">
            <v>1.5884403374617051E-2</v>
          </cell>
          <cell r="CJ845">
            <v>8.6446950779262011E-3</v>
          </cell>
          <cell r="CK845">
            <v>0.15881852161266607</v>
          </cell>
          <cell r="CL845">
            <v>-1.7452758489252318E-2</v>
          </cell>
          <cell r="CM845">
            <v>1.3186661682723866E-2</v>
          </cell>
          <cell r="CN845">
            <v>-7.9931613482422392E-3</v>
          </cell>
          <cell r="CO845">
            <v>-9.1854596715243986E-3</v>
          </cell>
          <cell r="CP845">
            <v>-3.3396753693995862E-2</v>
          </cell>
          <cell r="CQ845">
            <v>-2.9388115884536603E-3</v>
          </cell>
          <cell r="CR845">
            <v>8.2255061670934992E-3</v>
          </cell>
          <cell r="CS845">
            <v>1.4151937105982171E-2</v>
          </cell>
          <cell r="CT845">
            <v>-1.9328502850715523E-2</v>
          </cell>
          <cell r="CU845">
            <v>5.2287835984188291E-3</v>
          </cell>
          <cell r="CV845">
            <v>-2.3024453570883452E-3</v>
          </cell>
          <cell r="CW845">
            <v>8.8118139800705819E-3</v>
          </cell>
          <cell r="CX845">
            <v>0.15349046216127604</v>
          </cell>
          <cell r="CY845">
            <v>-4.2653437802542271E-3</v>
          </cell>
          <cell r="CZ845">
            <v>-4.028185193255851E-2</v>
          </cell>
          <cell r="DA845">
            <v>-2.4403986372973918E-2</v>
          </cell>
          <cell r="DB845">
            <v>1.7579288483204891E-4</v>
          </cell>
          <cell r="DC845">
            <v>4.9887034618869563E-3</v>
          </cell>
          <cell r="DD845">
            <v>2.4407111061854891E-3</v>
          </cell>
          <cell r="DE845">
            <v>5.0525015622611136E-3</v>
          </cell>
          <cell r="DF845">
            <v>1.2619173465914457E-2</v>
          </cell>
          <cell r="DG845">
            <v>5.3976564678425376E-2</v>
          </cell>
          <cell r="DH845">
            <v>-3.1133533601998664E-2</v>
          </cell>
          <cell r="DI845">
            <v>1.6872548803060994E-2</v>
          </cell>
          <cell r="DJ845">
            <v>7.2805726836726592E-3</v>
          </cell>
          <cell r="DK845">
            <v>2.6453194768514265E-3</v>
          </cell>
          <cell r="DL845">
            <v>1.1217238861629397E-2</v>
          </cell>
          <cell r="DM845">
            <v>-1.9152341167263387E-3</v>
          </cell>
          <cell r="DN845">
            <v>-4.8525538820204162E-2</v>
          </cell>
          <cell r="DO845">
            <v>3.9806689897936565E-3</v>
          </cell>
          <cell r="DP845">
            <v>2.8931767520315788E-2</v>
          </cell>
          <cell r="DQ845">
            <v>4.6804708063845624E-3</v>
          </cell>
          <cell r="DR845">
            <v>-7.8865693600960185E-4</v>
          </cell>
          <cell r="DS845">
            <v>1.8064399330370406E-2</v>
          </cell>
          <cell r="DT845">
            <v>-1.1727132896044878E-2</v>
          </cell>
          <cell r="DU845">
            <v>2.6942302386601114E-4</v>
          </cell>
          <cell r="DV845">
            <v>4.656701447714795E-3</v>
          </cell>
          <cell r="DW845">
            <v>3.3361122802482157E-3</v>
          </cell>
          <cell r="DX845">
            <v>3.1983616324044561E-2</v>
          </cell>
          <cell r="DY845">
            <v>9.7829623010845523E-3</v>
          </cell>
          <cell r="DZ845">
            <v>-6.2464156001809101E-3</v>
          </cell>
          <cell r="EA845">
            <v>-2.8136276802126048E-2</v>
          </cell>
          <cell r="EB845">
            <v>-1.1826619615611378E-2</v>
          </cell>
          <cell r="EC845">
            <v>-6.374676719598682E-3</v>
          </cell>
          <cell r="ED845">
            <v>-1.324597630591029E-2</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0</v>
          </cell>
          <cell r="CB846">
            <v>0</v>
          </cell>
          <cell r="CC846">
            <v>0</v>
          </cell>
          <cell r="CD846">
            <v>0</v>
          </cell>
          <cell r="CE846">
            <v>0</v>
          </cell>
          <cell r="CF846">
            <v>0</v>
          </cell>
          <cell r="CG846">
            <v>0</v>
          </cell>
          <cell r="CH846">
            <v>0</v>
          </cell>
          <cell r="CI846">
            <v>0</v>
          </cell>
          <cell r="CJ846">
            <v>0</v>
          </cell>
          <cell r="CK846">
            <v>0</v>
          </cell>
          <cell r="CL846">
            <v>0</v>
          </cell>
          <cell r="CM846">
            <v>0</v>
          </cell>
          <cell r="CN846">
            <v>0</v>
          </cell>
          <cell r="CO846">
            <v>0</v>
          </cell>
          <cell r="CP846">
            <v>0</v>
          </cell>
          <cell r="CQ846">
            <v>0</v>
          </cell>
          <cell r="CR846">
            <v>0</v>
          </cell>
          <cell r="CS846">
            <v>0</v>
          </cell>
          <cell r="CT846">
            <v>0</v>
          </cell>
          <cell r="CU846">
            <v>0</v>
          </cell>
          <cell r="CV846">
            <v>0</v>
          </cell>
          <cell r="CW846">
            <v>0</v>
          </cell>
          <cell r="CX846">
            <v>0</v>
          </cell>
          <cell r="CY846">
            <v>0</v>
          </cell>
          <cell r="CZ846">
            <v>0</v>
          </cell>
          <cell r="DA846">
            <v>0</v>
          </cell>
          <cell r="DB846">
            <v>0</v>
          </cell>
          <cell r="DC846">
            <v>0</v>
          </cell>
          <cell r="DD846">
            <v>0</v>
          </cell>
          <cell r="DE846">
            <v>0</v>
          </cell>
          <cell r="DF846">
            <v>0</v>
          </cell>
          <cell r="DG846">
            <v>0</v>
          </cell>
          <cell r="DH846">
            <v>0</v>
          </cell>
          <cell r="DI846">
            <v>0</v>
          </cell>
          <cell r="DJ846">
            <v>0</v>
          </cell>
          <cell r="DK846">
            <v>0</v>
          </cell>
          <cell r="DL846">
            <v>0</v>
          </cell>
          <cell r="DM846">
            <v>0</v>
          </cell>
          <cell r="DN846">
            <v>0</v>
          </cell>
          <cell r="DO846">
            <v>0</v>
          </cell>
          <cell r="DP846">
            <v>0</v>
          </cell>
          <cell r="DQ846">
            <v>0</v>
          </cell>
          <cell r="DR846">
            <v>0</v>
          </cell>
          <cell r="DS846">
            <v>0</v>
          </cell>
          <cell r="DT846">
            <v>0</v>
          </cell>
          <cell r="DU846">
            <v>0</v>
          </cell>
          <cell r="DV846">
            <v>0</v>
          </cell>
          <cell r="DW846">
            <v>0</v>
          </cell>
          <cell r="DX846">
            <v>0</v>
          </cell>
          <cell r="DY846">
            <v>0</v>
          </cell>
          <cell r="DZ846">
            <v>0</v>
          </cell>
          <cell r="EA846">
            <v>0</v>
          </cell>
          <cell r="EB846">
            <v>0</v>
          </cell>
          <cell r="EC846">
            <v>0</v>
          </cell>
          <cell r="ED846">
            <v>0</v>
          </cell>
        </row>
        <row r="848">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0</v>
          </cell>
          <cell r="CB848">
            <v>0</v>
          </cell>
          <cell r="CC848">
            <v>0</v>
          </cell>
          <cell r="CD848">
            <v>0</v>
          </cell>
          <cell r="CE848">
            <v>0</v>
          </cell>
          <cell r="CF848">
            <v>0</v>
          </cell>
          <cell r="CG848">
            <v>0</v>
          </cell>
          <cell r="CH848">
            <v>0</v>
          </cell>
          <cell r="CI848">
            <v>0</v>
          </cell>
          <cell r="CJ848">
            <v>0</v>
          </cell>
          <cell r="CK848">
            <v>0</v>
          </cell>
          <cell r="CL848">
            <v>0</v>
          </cell>
          <cell r="CM848">
            <v>0</v>
          </cell>
          <cell r="CN848">
            <v>0</v>
          </cell>
          <cell r="CO848">
            <v>0</v>
          </cell>
          <cell r="CP848">
            <v>0</v>
          </cell>
          <cell r="CQ848">
            <v>0</v>
          </cell>
          <cell r="CR848">
            <v>0</v>
          </cell>
          <cell r="CS848">
            <v>0</v>
          </cell>
          <cell r="CT848">
            <v>0</v>
          </cell>
          <cell r="CU848">
            <v>0</v>
          </cell>
          <cell r="CV848">
            <v>0</v>
          </cell>
          <cell r="CW848">
            <v>0</v>
          </cell>
          <cell r="CX848">
            <v>0</v>
          </cell>
          <cell r="CY848">
            <v>0</v>
          </cell>
          <cell r="CZ848">
            <v>0</v>
          </cell>
          <cell r="DA848">
            <v>0</v>
          </cell>
          <cell r="DB848">
            <v>0</v>
          </cell>
          <cell r="DC848">
            <v>0</v>
          </cell>
          <cell r="DD848">
            <v>0</v>
          </cell>
          <cell r="DE848">
            <v>0</v>
          </cell>
          <cell r="DF848">
            <v>0</v>
          </cell>
          <cell r="DG848">
            <v>0</v>
          </cell>
          <cell r="DH848">
            <v>0</v>
          </cell>
          <cell r="DI848">
            <v>0</v>
          </cell>
          <cell r="DJ848">
            <v>0</v>
          </cell>
          <cell r="DK848">
            <v>0</v>
          </cell>
          <cell r="DL848">
            <v>0</v>
          </cell>
          <cell r="DM848">
            <v>0</v>
          </cell>
          <cell r="DN848">
            <v>0</v>
          </cell>
          <cell r="DO848">
            <v>0</v>
          </cell>
          <cell r="DP848">
            <v>0</v>
          </cell>
          <cell r="DQ848">
            <v>0</v>
          </cell>
          <cell r="DR848">
            <v>0</v>
          </cell>
          <cell r="DS848">
            <v>0</v>
          </cell>
          <cell r="DT848">
            <v>0</v>
          </cell>
          <cell r="DU848">
            <v>0</v>
          </cell>
          <cell r="DV848">
            <v>0</v>
          </cell>
          <cell r="DW848">
            <v>0</v>
          </cell>
          <cell r="DX848">
            <v>0</v>
          </cell>
          <cell r="DY848">
            <v>0</v>
          </cell>
          <cell r="DZ848">
            <v>0</v>
          </cell>
          <cell r="EA848">
            <v>0</v>
          </cell>
          <cell r="EB848">
            <v>0</v>
          </cell>
          <cell r="EC848">
            <v>0</v>
          </cell>
          <cell r="ED848">
            <v>0</v>
          </cell>
        </row>
        <row r="849">
          <cell r="F849">
            <v>1.6633095303504319E-3</v>
          </cell>
          <cell r="G849">
            <v>4.0747067846425011E-4</v>
          </cell>
          <cell r="H849">
            <v>0</v>
          </cell>
          <cell r="I849">
            <v>0</v>
          </cell>
          <cell r="J849">
            <v>0</v>
          </cell>
          <cell r="K849">
            <v>0</v>
          </cell>
          <cell r="L849">
            <v>0</v>
          </cell>
          <cell r="M849">
            <v>-8.5399502560790097E-3</v>
          </cell>
          <cell r="N849">
            <v>-1.0094246620759861E-2</v>
          </cell>
          <cell r="O849">
            <v>0</v>
          </cell>
          <cell r="P849">
            <v>-4.7315510961745133E-3</v>
          </cell>
          <cell r="Q849">
            <v>6.0585428719406309E-4</v>
          </cell>
          <cell r="R849">
            <v>-8.1027441929892863E-4</v>
          </cell>
          <cell r="S849">
            <v>-6.6108908264936872E-3</v>
          </cell>
          <cell r="T849">
            <v>-5.240476995929555E-3</v>
          </cell>
          <cell r="U849">
            <v>0</v>
          </cell>
          <cell r="V849">
            <v>0</v>
          </cell>
          <cell r="W849">
            <v>0</v>
          </cell>
          <cell r="X849">
            <v>0</v>
          </cell>
          <cell r="Y849">
            <v>0</v>
          </cell>
          <cell r="Z849">
            <v>0</v>
          </cell>
          <cell r="AA849">
            <v>0</v>
          </cell>
          <cell r="AB849">
            <v>0</v>
          </cell>
          <cell r="AC849">
            <v>0</v>
          </cell>
          <cell r="AD849">
            <v>2.1280747908356545E-3</v>
          </cell>
          <cell r="AE849">
            <v>-3.5498109951532797E-3</v>
          </cell>
          <cell r="AF849">
            <v>-2.6479823201306374E-3</v>
          </cell>
          <cell r="AG849">
            <v>-2.0332754033844935E-3</v>
          </cell>
          <cell r="AH849">
            <v>-9.4221078574072692E-3</v>
          </cell>
          <cell r="AI849">
            <v>0</v>
          </cell>
          <cell r="AJ849">
            <v>0</v>
          </cell>
          <cell r="AK849">
            <v>0</v>
          </cell>
          <cell r="AL849">
            <v>0</v>
          </cell>
          <cell r="AM849">
            <v>-5.5708427300302787E-3</v>
          </cell>
          <cell r="AN849">
            <v>-1.1898593659687151E-2</v>
          </cell>
          <cell r="AO849">
            <v>-6.9299848006352249E-3</v>
          </cell>
          <cell r="AP849">
            <v>-7.8095474594412906E-3</v>
          </cell>
          <cell r="AQ849">
            <v>3.7146022888805419E-3</v>
          </cell>
          <cell r="AR849">
            <v>3.3443424990434067E-2</v>
          </cell>
          <cell r="AS849">
            <v>4.1387795800204685E-2</v>
          </cell>
          <cell r="AT849">
            <v>2.7052473998228521E-2</v>
          </cell>
          <cell r="AU849">
            <v>-1.0007963559029776E-2</v>
          </cell>
          <cell r="AV849">
            <v>0</v>
          </cell>
          <cell r="AW849">
            <v>0</v>
          </cell>
          <cell r="AX849">
            <v>0</v>
          </cell>
          <cell r="AY849">
            <v>0</v>
          </cell>
          <cell r="AZ849">
            <v>2.4252106406574825E-2</v>
          </cell>
          <cell r="BA849">
            <v>3.1669720583170857E-2</v>
          </cell>
          <cell r="BB849">
            <v>3.7112230238697919E-2</v>
          </cell>
          <cell r="BC849">
            <v>5.8439110806705941E-2</v>
          </cell>
          <cell r="BD849">
            <v>3.3443424990434067E-2</v>
          </cell>
          <cell r="BE849">
            <v>3.0969148474407682E-2</v>
          </cell>
          <cell r="BF849">
            <v>3.8208888432613719E-2</v>
          </cell>
          <cell r="BG849">
            <v>2.9653187000729275E-2</v>
          </cell>
          <cell r="BH849">
            <v>0</v>
          </cell>
          <cell r="BI849">
            <v>0</v>
          </cell>
          <cell r="BJ849">
            <v>0</v>
          </cell>
          <cell r="BK849">
            <v>0</v>
          </cell>
          <cell r="BL849">
            <v>3.3343220409033592E-2</v>
          </cell>
          <cell r="BM849">
            <v>2.8274371301783674E-2</v>
          </cell>
          <cell r="BN849">
            <v>4.0432967586276902E-2</v>
          </cell>
          <cell r="BO849">
            <v>4.0253465960407908E-2</v>
          </cell>
          <cell r="BP849">
            <v>0.11063704484702797</v>
          </cell>
          <cell r="BQ849">
            <v>5.0826636155008487E-2</v>
          </cell>
          <cell r="BR849">
            <v>2.8288110167570935E-2</v>
          </cell>
          <cell r="BS849">
            <v>9.945626521570361E-2</v>
          </cell>
          <cell r="BT849">
            <v>3.1279142597785636E-2</v>
          </cell>
          <cell r="BU849">
            <v>-3.8817751811823342E-2</v>
          </cell>
          <cell r="BV849">
            <v>0</v>
          </cell>
          <cell r="BW849">
            <v>0</v>
          </cell>
          <cell r="BX849">
            <v>0</v>
          </cell>
          <cell r="BY849">
            <v>3.5388167936638126E-2</v>
          </cell>
          <cell r="BZ849">
            <v>2.6055671364733968E-2</v>
          </cell>
          <cell r="CA849">
            <v>3.0591179876108043E-2</v>
          </cell>
          <cell r="CB849">
            <v>3.849908106822042E-2</v>
          </cell>
          <cell r="CC849">
            <v>7.89834597314929E-2</v>
          </cell>
          <cell r="CD849">
            <v>3.8022106032009617E-2</v>
          </cell>
          <cell r="CE849">
            <v>2.4396914316914931E-2</v>
          </cell>
          <cell r="CF849">
            <v>4.2805650943403606E-2</v>
          </cell>
          <cell r="CG849">
            <v>4.6516734198096543E-2</v>
          </cell>
          <cell r="CH849">
            <v>2.5550177633430593E-2</v>
          </cell>
          <cell r="CI849">
            <v>0</v>
          </cell>
          <cell r="CJ849">
            <v>0</v>
          </cell>
          <cell r="CK849">
            <v>0</v>
          </cell>
          <cell r="CL849">
            <v>1.1483875201115268E-2</v>
          </cell>
          <cell r="CM849">
            <v>2.6595149007370367E-2</v>
          </cell>
          <cell r="CN849">
            <v>2.8634847007115383E-2</v>
          </cell>
          <cell r="CO849">
            <v>3.7515113416436208E-2</v>
          </cell>
          <cell r="CP849">
            <v>4.2693822502730683E-2</v>
          </cell>
          <cell r="CQ849">
            <v>3.0967601893266306E-2</v>
          </cell>
          <cell r="CR849">
            <v>3.0364931506971615E-2</v>
          </cell>
          <cell r="CS849">
            <v>4.765579120868324E-2</v>
          </cell>
          <cell r="CT849">
            <v>8.0274464469130891E-2</v>
          </cell>
          <cell r="CU849">
            <v>2.4127055703573319E-2</v>
          </cell>
          <cell r="CV849">
            <v>0</v>
          </cell>
          <cell r="CW849">
            <v>0</v>
          </cell>
          <cell r="CX849">
            <v>0</v>
          </cell>
          <cell r="CY849">
            <v>3.0943792913177504E-2</v>
          </cell>
          <cell r="CZ849">
            <v>3.3500463110712531E-2</v>
          </cell>
          <cell r="DA849">
            <v>2.9813036512365443E-2</v>
          </cell>
          <cell r="DB849">
            <v>3.8419136701911327E-2</v>
          </cell>
          <cell r="DC849">
            <v>5.520212456717033E-2</v>
          </cell>
          <cell r="DD849">
            <v>2.4443312896906377E-2</v>
          </cell>
          <cell r="DE849">
            <v>-8.619721307098871E-3</v>
          </cell>
          <cell r="DF849">
            <v>3.6469238163697071E-2</v>
          </cell>
          <cell r="DG849">
            <v>1.9224526585649215E-2</v>
          </cell>
          <cell r="DH849">
            <v>-0.34117796026860248</v>
          </cell>
          <cell r="DI849">
            <v>0</v>
          </cell>
          <cell r="DJ849">
            <v>0</v>
          </cell>
          <cell r="DK849">
            <v>0</v>
          </cell>
          <cell r="DL849">
            <v>2.0303780896277601E-2</v>
          </cell>
          <cell r="DM849">
            <v>2.6250114182001738E-2</v>
          </cell>
          <cell r="DN849">
            <v>1.0684444015094385E-2</v>
          </cell>
          <cell r="DO849">
            <v>3.3939826828021324E-2</v>
          </cell>
          <cell r="DP849">
            <v>4.5593323390466622E-2</v>
          </cell>
          <cell r="DQ849">
            <v>4.5276050522215172E-2</v>
          </cell>
          <cell r="DR849">
            <v>2.4064192544557272E-2</v>
          </cell>
          <cell r="DS849">
            <v>3.017514081496131E-2</v>
          </cell>
          <cell r="DT849">
            <v>1.9011440564192128E-2</v>
          </cell>
          <cell r="DU849">
            <v>1.8951739512736765E-2</v>
          </cell>
          <cell r="DV849">
            <v>0</v>
          </cell>
          <cell r="DW849">
            <v>0</v>
          </cell>
          <cell r="DX849">
            <v>0</v>
          </cell>
          <cell r="DY849">
            <v>4.6271369967541887E-2</v>
          </cell>
          <cell r="DZ849">
            <v>1.7049722552101798E-2</v>
          </cell>
          <cell r="EA849">
            <v>1.4902252386939097E-2</v>
          </cell>
          <cell r="EB849">
            <v>3.9329728165270694E-2</v>
          </cell>
          <cell r="EC849">
            <v>4.3383652635668568E-2</v>
          </cell>
          <cell r="ED849">
            <v>5.9695263935275023E-2</v>
          </cell>
        </row>
        <row r="850">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8.4448527538144802E-2</v>
          </cell>
          <cell r="AS850">
            <v>0</v>
          </cell>
          <cell r="AT850">
            <v>0</v>
          </cell>
          <cell r="AU850">
            <v>0</v>
          </cell>
          <cell r="AV850">
            <v>0</v>
          </cell>
          <cell r="AW850">
            <v>0</v>
          </cell>
          <cell r="AX850">
            <v>0</v>
          </cell>
          <cell r="AY850">
            <v>0</v>
          </cell>
          <cell r="AZ850">
            <v>0</v>
          </cell>
          <cell r="BA850">
            <v>0</v>
          </cell>
          <cell r="BB850">
            <v>0</v>
          </cell>
          <cell r="BC850">
            <v>0</v>
          </cell>
          <cell r="BD850">
            <v>8.4448527538144802E-2</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0</v>
          </cell>
          <cell r="CB850">
            <v>0</v>
          </cell>
          <cell r="CC850">
            <v>0</v>
          </cell>
          <cell r="CD850">
            <v>0</v>
          </cell>
          <cell r="CE850">
            <v>0</v>
          </cell>
          <cell r="CF850">
            <v>0</v>
          </cell>
          <cell r="CG850">
            <v>0</v>
          </cell>
          <cell r="CH850">
            <v>0</v>
          </cell>
          <cell r="CI850">
            <v>0</v>
          </cell>
          <cell r="CJ850">
            <v>0</v>
          </cell>
          <cell r="CK850">
            <v>0</v>
          </cell>
          <cell r="CL850">
            <v>0</v>
          </cell>
          <cell r="CM850">
            <v>0</v>
          </cell>
          <cell r="CN850">
            <v>0</v>
          </cell>
          <cell r="CO850">
            <v>0</v>
          </cell>
          <cell r="CP850">
            <v>0</v>
          </cell>
          <cell r="CQ850">
            <v>0</v>
          </cell>
          <cell r="CR850">
            <v>0</v>
          </cell>
          <cell r="CS850">
            <v>0</v>
          </cell>
          <cell r="CT850">
            <v>0</v>
          </cell>
          <cell r="CU850">
            <v>0</v>
          </cell>
          <cell r="CV850">
            <v>0</v>
          </cell>
          <cell r="CW850">
            <v>0</v>
          </cell>
          <cell r="CX850">
            <v>0</v>
          </cell>
          <cell r="CY850">
            <v>0</v>
          </cell>
          <cell r="CZ850">
            <v>0</v>
          </cell>
          <cell r="DA850">
            <v>0</v>
          </cell>
          <cell r="DB850">
            <v>0</v>
          </cell>
          <cell r="DC850">
            <v>0</v>
          </cell>
          <cell r="DD850">
            <v>0</v>
          </cell>
          <cell r="DE850">
            <v>0</v>
          </cell>
          <cell r="DF850">
            <v>0</v>
          </cell>
          <cell r="DG850">
            <v>0</v>
          </cell>
          <cell r="DH850">
            <v>0</v>
          </cell>
          <cell r="DI850">
            <v>0</v>
          </cell>
          <cell r="DJ850">
            <v>0</v>
          </cell>
          <cell r="DK850">
            <v>0</v>
          </cell>
          <cell r="DL850">
            <v>0</v>
          </cell>
          <cell r="DM850">
            <v>0</v>
          </cell>
          <cell r="DN850">
            <v>0</v>
          </cell>
          <cell r="DO850">
            <v>0</v>
          </cell>
          <cell r="DP850">
            <v>0</v>
          </cell>
          <cell r="DQ850">
            <v>0</v>
          </cell>
          <cell r="DR850">
            <v>0</v>
          </cell>
          <cell r="DS850">
            <v>0</v>
          </cell>
          <cell r="DT850">
            <v>0</v>
          </cell>
          <cell r="DU850">
            <v>0</v>
          </cell>
          <cell r="DV850">
            <v>0</v>
          </cell>
          <cell r="DW850">
            <v>0</v>
          </cell>
          <cell r="DX850">
            <v>0</v>
          </cell>
          <cell r="DY850">
            <v>0</v>
          </cell>
          <cell r="DZ850">
            <v>0</v>
          </cell>
          <cell r="EA850">
            <v>0</v>
          </cell>
          <cell r="EB850">
            <v>0</v>
          </cell>
          <cell r="EC850">
            <v>0</v>
          </cell>
          <cell r="ED850">
            <v>0</v>
          </cell>
        </row>
        <row r="851">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8.4448527538144802E-2</v>
          </cell>
          <cell r="AS851">
            <v>0</v>
          </cell>
          <cell r="AT851">
            <v>0</v>
          </cell>
          <cell r="AU851">
            <v>0</v>
          </cell>
          <cell r="AV851">
            <v>0</v>
          </cell>
          <cell r="AW851">
            <v>0</v>
          </cell>
          <cell r="AX851">
            <v>0</v>
          </cell>
          <cell r="AY851">
            <v>0</v>
          </cell>
          <cell r="AZ851">
            <v>0</v>
          </cell>
          <cell r="BA851">
            <v>0</v>
          </cell>
          <cell r="BB851">
            <v>0</v>
          </cell>
          <cell r="BC851">
            <v>0</v>
          </cell>
          <cell r="BD851">
            <v>8.4448527538144802E-2</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0</v>
          </cell>
          <cell r="CB851">
            <v>0</v>
          </cell>
          <cell r="CC851">
            <v>0</v>
          </cell>
          <cell r="CD851">
            <v>0</v>
          </cell>
          <cell r="CE851">
            <v>0</v>
          </cell>
          <cell r="CF851">
            <v>0</v>
          </cell>
          <cell r="CG851">
            <v>0</v>
          </cell>
          <cell r="CH851">
            <v>0</v>
          </cell>
          <cell r="CI851">
            <v>0</v>
          </cell>
          <cell r="CJ851">
            <v>0</v>
          </cell>
          <cell r="CK851">
            <v>0</v>
          </cell>
          <cell r="CL851">
            <v>0</v>
          </cell>
          <cell r="CM851">
            <v>0</v>
          </cell>
          <cell r="CN851">
            <v>0</v>
          </cell>
          <cell r="CO851">
            <v>0</v>
          </cell>
          <cell r="CP851">
            <v>0</v>
          </cell>
          <cell r="CQ851">
            <v>0</v>
          </cell>
          <cell r="CR851">
            <v>0</v>
          </cell>
          <cell r="CS851">
            <v>0</v>
          </cell>
          <cell r="CT851">
            <v>0</v>
          </cell>
          <cell r="CU851">
            <v>0</v>
          </cell>
          <cell r="CV851">
            <v>0</v>
          </cell>
          <cell r="CW851">
            <v>0</v>
          </cell>
          <cell r="CX851">
            <v>0</v>
          </cell>
          <cell r="CY851">
            <v>0</v>
          </cell>
          <cell r="CZ851">
            <v>0</v>
          </cell>
          <cell r="DA851">
            <v>0</v>
          </cell>
          <cell r="DB851">
            <v>0</v>
          </cell>
          <cell r="DC851">
            <v>0</v>
          </cell>
          <cell r="DD851">
            <v>0</v>
          </cell>
          <cell r="DE851">
            <v>0</v>
          </cell>
          <cell r="DF851">
            <v>0</v>
          </cell>
          <cell r="DG851">
            <v>0</v>
          </cell>
          <cell r="DH851">
            <v>0</v>
          </cell>
          <cell r="DI851">
            <v>0</v>
          </cell>
          <cell r="DJ851">
            <v>0</v>
          </cell>
          <cell r="DK851">
            <v>0</v>
          </cell>
          <cell r="DL851">
            <v>0</v>
          </cell>
          <cell r="DM851">
            <v>0</v>
          </cell>
          <cell r="DN851">
            <v>0</v>
          </cell>
          <cell r="DO851">
            <v>0</v>
          </cell>
          <cell r="DP851">
            <v>0</v>
          </cell>
          <cell r="DQ851">
            <v>0</v>
          </cell>
          <cell r="DR851">
            <v>0</v>
          </cell>
          <cell r="DS851">
            <v>0</v>
          </cell>
          <cell r="DT851">
            <v>0</v>
          </cell>
          <cell r="DU851">
            <v>0</v>
          </cell>
          <cell r="DV851">
            <v>0</v>
          </cell>
          <cell r="DW851">
            <v>0</v>
          </cell>
          <cell r="DX851">
            <v>0</v>
          </cell>
          <cell r="DY851">
            <v>0</v>
          </cell>
          <cell r="DZ851">
            <v>0</v>
          </cell>
          <cell r="EA851">
            <v>0</v>
          </cell>
          <cell r="EB851">
            <v>0</v>
          </cell>
          <cell r="EC851">
            <v>0</v>
          </cell>
          <cell r="ED851">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0</v>
          </cell>
          <cell r="CB853">
            <v>0</v>
          </cell>
          <cell r="CC853">
            <v>0</v>
          </cell>
          <cell r="CD853">
            <v>0</v>
          </cell>
          <cell r="CE853">
            <v>0</v>
          </cell>
          <cell r="CF853">
            <v>0</v>
          </cell>
          <cell r="CG853">
            <v>0</v>
          </cell>
          <cell r="CH853">
            <v>0</v>
          </cell>
          <cell r="CI853">
            <v>0</v>
          </cell>
          <cell r="CJ853">
            <v>0</v>
          </cell>
          <cell r="CK853">
            <v>0</v>
          </cell>
          <cell r="CL853">
            <v>0</v>
          </cell>
          <cell r="CM853">
            <v>0</v>
          </cell>
          <cell r="CN853">
            <v>0</v>
          </cell>
          <cell r="CO853">
            <v>0</v>
          </cell>
          <cell r="CP853">
            <v>0</v>
          </cell>
          <cell r="CQ853">
            <v>0</v>
          </cell>
          <cell r="CR853">
            <v>0</v>
          </cell>
          <cell r="CS853">
            <v>0</v>
          </cell>
          <cell r="CT853">
            <v>0</v>
          </cell>
          <cell r="CU853">
            <v>0</v>
          </cell>
          <cell r="CV853">
            <v>0</v>
          </cell>
          <cell r="CW853">
            <v>0</v>
          </cell>
          <cell r="CX853">
            <v>0</v>
          </cell>
          <cell r="CY853">
            <v>0</v>
          </cell>
          <cell r="CZ853">
            <v>0</v>
          </cell>
          <cell r="DA853">
            <v>0</v>
          </cell>
          <cell r="DB853">
            <v>0</v>
          </cell>
          <cell r="DC853">
            <v>0</v>
          </cell>
          <cell r="DD853">
            <v>0</v>
          </cell>
          <cell r="DE853">
            <v>0</v>
          </cell>
          <cell r="DF853">
            <v>0</v>
          </cell>
          <cell r="DG853">
            <v>0</v>
          </cell>
          <cell r="DH853">
            <v>0</v>
          </cell>
          <cell r="DI853">
            <v>0</v>
          </cell>
          <cell r="DJ853">
            <v>0</v>
          </cell>
          <cell r="DK853">
            <v>0</v>
          </cell>
          <cell r="DL853">
            <v>0</v>
          </cell>
          <cell r="DM853">
            <v>0</v>
          </cell>
          <cell r="DN853">
            <v>0</v>
          </cell>
          <cell r="DO853">
            <v>0</v>
          </cell>
          <cell r="DP853">
            <v>0</v>
          </cell>
          <cell r="DQ853">
            <v>0</v>
          </cell>
          <cell r="DR853">
            <v>0</v>
          </cell>
          <cell r="DS853">
            <v>0</v>
          </cell>
          <cell r="DT853">
            <v>0</v>
          </cell>
          <cell r="DU853">
            <v>0</v>
          </cell>
          <cell r="DV853">
            <v>0</v>
          </cell>
          <cell r="DW853">
            <v>0</v>
          </cell>
          <cell r="DX853">
            <v>0</v>
          </cell>
          <cell r="DY853">
            <v>0</v>
          </cell>
          <cell r="DZ853">
            <v>0</v>
          </cell>
          <cell r="EA853">
            <v>0</v>
          </cell>
          <cell r="EB853">
            <v>0</v>
          </cell>
          <cell r="EC853">
            <v>0</v>
          </cell>
          <cell r="ED853">
            <v>0</v>
          </cell>
        </row>
        <row r="855">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0</v>
          </cell>
          <cell r="CB855">
            <v>0</v>
          </cell>
          <cell r="CC855">
            <v>0</v>
          </cell>
          <cell r="CD855">
            <v>0</v>
          </cell>
          <cell r="CE855">
            <v>0</v>
          </cell>
          <cell r="CF855">
            <v>0</v>
          </cell>
          <cell r="CG855">
            <v>0</v>
          </cell>
          <cell r="CH855">
            <v>0</v>
          </cell>
          <cell r="CI855">
            <v>0</v>
          </cell>
          <cell r="CJ855">
            <v>0</v>
          </cell>
          <cell r="CK855">
            <v>0</v>
          </cell>
          <cell r="CL855">
            <v>0</v>
          </cell>
          <cell r="CM855">
            <v>0</v>
          </cell>
          <cell r="CN855">
            <v>0</v>
          </cell>
          <cell r="CO855">
            <v>0</v>
          </cell>
          <cell r="CP855">
            <v>0</v>
          </cell>
          <cell r="CQ855">
            <v>0</v>
          </cell>
          <cell r="CR855">
            <v>0</v>
          </cell>
          <cell r="CS855">
            <v>0</v>
          </cell>
          <cell r="CT855">
            <v>0</v>
          </cell>
          <cell r="CU855">
            <v>0</v>
          </cell>
          <cell r="CV855">
            <v>0</v>
          </cell>
          <cell r="CW855">
            <v>0</v>
          </cell>
          <cell r="CX855">
            <v>0</v>
          </cell>
          <cell r="CY855">
            <v>0</v>
          </cell>
          <cell r="CZ855">
            <v>0</v>
          </cell>
          <cell r="DA855">
            <v>0</v>
          </cell>
          <cell r="DB855">
            <v>0</v>
          </cell>
          <cell r="DC855">
            <v>0</v>
          </cell>
          <cell r="DD855">
            <v>0</v>
          </cell>
          <cell r="DE855">
            <v>0</v>
          </cell>
          <cell r="DF855">
            <v>0</v>
          </cell>
          <cell r="DG855">
            <v>0</v>
          </cell>
          <cell r="DH855">
            <v>0</v>
          </cell>
          <cell r="DI855">
            <v>0</v>
          </cell>
          <cell r="DJ855">
            <v>0</v>
          </cell>
          <cell r="DK855">
            <v>0</v>
          </cell>
          <cell r="DL855">
            <v>0</v>
          </cell>
          <cell r="DM855">
            <v>0</v>
          </cell>
          <cell r="DN855">
            <v>0</v>
          </cell>
          <cell r="DO855">
            <v>0</v>
          </cell>
          <cell r="DP855">
            <v>0</v>
          </cell>
          <cell r="DQ855">
            <v>0</v>
          </cell>
          <cell r="DR855">
            <v>0</v>
          </cell>
          <cell r="DS855">
            <v>0</v>
          </cell>
          <cell r="DT855">
            <v>0</v>
          </cell>
          <cell r="DU855">
            <v>0</v>
          </cell>
          <cell r="DV855">
            <v>0</v>
          </cell>
          <cell r="DW855">
            <v>0</v>
          </cell>
          <cell r="DX855">
            <v>0</v>
          </cell>
          <cell r="DY855">
            <v>0</v>
          </cell>
          <cell r="DZ855">
            <v>0</v>
          </cell>
          <cell r="EA855">
            <v>0</v>
          </cell>
          <cell r="EB855">
            <v>0</v>
          </cell>
          <cell r="EC855">
            <v>0</v>
          </cell>
          <cell r="ED855">
            <v>0</v>
          </cell>
        </row>
        <row r="856">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0</v>
          </cell>
          <cell r="CB856">
            <v>0</v>
          </cell>
          <cell r="CC856">
            <v>0</v>
          </cell>
          <cell r="CD856">
            <v>0</v>
          </cell>
          <cell r="CE856">
            <v>0</v>
          </cell>
          <cell r="CF856">
            <v>0</v>
          </cell>
          <cell r="CG856">
            <v>0</v>
          </cell>
          <cell r="CH856">
            <v>0</v>
          </cell>
          <cell r="CI856">
            <v>0</v>
          </cell>
          <cell r="CJ856">
            <v>0</v>
          </cell>
          <cell r="CK856">
            <v>0</v>
          </cell>
          <cell r="CL856">
            <v>0</v>
          </cell>
          <cell r="CM856">
            <v>0</v>
          </cell>
          <cell r="CN856">
            <v>0</v>
          </cell>
          <cell r="CO856">
            <v>0</v>
          </cell>
          <cell r="CP856">
            <v>0</v>
          </cell>
          <cell r="CQ856">
            <v>0</v>
          </cell>
          <cell r="CR856">
            <v>0</v>
          </cell>
          <cell r="CS856">
            <v>0</v>
          </cell>
          <cell r="CT856">
            <v>0</v>
          </cell>
          <cell r="CU856">
            <v>0</v>
          </cell>
          <cell r="CV856">
            <v>0</v>
          </cell>
          <cell r="CW856">
            <v>0</v>
          </cell>
          <cell r="CX856">
            <v>0</v>
          </cell>
          <cell r="CY856">
            <v>0</v>
          </cell>
          <cell r="CZ856">
            <v>0</v>
          </cell>
          <cell r="DA856">
            <v>0</v>
          </cell>
          <cell r="DB856">
            <v>0</v>
          </cell>
          <cell r="DC856">
            <v>0</v>
          </cell>
          <cell r="DD856">
            <v>0</v>
          </cell>
          <cell r="DE856">
            <v>0</v>
          </cell>
          <cell r="DF856">
            <v>0</v>
          </cell>
          <cell r="DG856">
            <v>0</v>
          </cell>
          <cell r="DH856">
            <v>0</v>
          </cell>
          <cell r="DI856">
            <v>0</v>
          </cell>
          <cell r="DJ856">
            <v>0</v>
          </cell>
          <cell r="DK856">
            <v>0</v>
          </cell>
          <cell r="DL856">
            <v>0</v>
          </cell>
          <cell r="DM856">
            <v>0</v>
          </cell>
          <cell r="DN856">
            <v>0</v>
          </cell>
          <cell r="DO856">
            <v>0</v>
          </cell>
          <cell r="DP856">
            <v>0</v>
          </cell>
          <cell r="DQ856">
            <v>0</v>
          </cell>
          <cell r="DR856">
            <v>0</v>
          </cell>
          <cell r="DS856">
            <v>0</v>
          </cell>
          <cell r="DT856">
            <v>0</v>
          </cell>
          <cell r="DU856">
            <v>0</v>
          </cell>
          <cell r="DV856">
            <v>0</v>
          </cell>
          <cell r="DW856">
            <v>0</v>
          </cell>
          <cell r="DX856">
            <v>0</v>
          </cell>
          <cell r="DY856">
            <v>0</v>
          </cell>
          <cell r="DZ856">
            <v>0</v>
          </cell>
          <cell r="EA856">
            <v>0</v>
          </cell>
          <cell r="EB856">
            <v>0</v>
          </cell>
          <cell r="EC856">
            <v>0</v>
          </cell>
          <cell r="ED856">
            <v>0</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cell r="DA857">
            <v>0</v>
          </cell>
          <cell r="DB857">
            <v>0</v>
          </cell>
          <cell r="DC857">
            <v>0</v>
          </cell>
          <cell r="DD857">
            <v>0</v>
          </cell>
          <cell r="DE857">
            <v>0</v>
          </cell>
          <cell r="DF857">
            <v>0</v>
          </cell>
          <cell r="DG857">
            <v>0</v>
          </cell>
          <cell r="DH857">
            <v>0</v>
          </cell>
          <cell r="DI857">
            <v>0</v>
          </cell>
          <cell r="DJ857">
            <v>0</v>
          </cell>
          <cell r="DK857">
            <v>0</v>
          </cell>
          <cell r="DL857">
            <v>0</v>
          </cell>
          <cell r="DM857">
            <v>0</v>
          </cell>
          <cell r="DN857">
            <v>0</v>
          </cell>
          <cell r="DO857">
            <v>0</v>
          </cell>
          <cell r="DP857">
            <v>0</v>
          </cell>
          <cell r="DQ857">
            <v>0</v>
          </cell>
          <cell r="DR857">
            <v>0</v>
          </cell>
          <cell r="DS857">
            <v>0</v>
          </cell>
          <cell r="DT857">
            <v>0</v>
          </cell>
          <cell r="DU857">
            <v>0</v>
          </cell>
          <cell r="DV857">
            <v>0</v>
          </cell>
          <cell r="DW857">
            <v>0</v>
          </cell>
          <cell r="DX857">
            <v>0</v>
          </cell>
          <cell r="DY857">
            <v>0</v>
          </cell>
          <cell r="DZ857">
            <v>0</v>
          </cell>
          <cell r="EA857">
            <v>0</v>
          </cell>
          <cell r="EB857">
            <v>0</v>
          </cell>
          <cell r="EC857">
            <v>0</v>
          </cell>
          <cell r="ED857">
            <v>0</v>
          </cell>
        </row>
        <row r="858">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v>0</v>
          </cell>
          <cell r="DB858">
            <v>0</v>
          </cell>
          <cell r="DC858">
            <v>0</v>
          </cell>
          <cell r="DD858">
            <v>0</v>
          </cell>
          <cell r="DE858">
            <v>0</v>
          </cell>
          <cell r="DF858">
            <v>0</v>
          </cell>
          <cell r="DG858">
            <v>0</v>
          </cell>
          <cell r="DH858">
            <v>0</v>
          </cell>
          <cell r="DI858">
            <v>0</v>
          </cell>
          <cell r="DJ858">
            <v>0</v>
          </cell>
          <cell r="DK858">
            <v>0</v>
          </cell>
          <cell r="DL858">
            <v>0</v>
          </cell>
          <cell r="DM858">
            <v>0</v>
          </cell>
          <cell r="DN858">
            <v>0</v>
          </cell>
          <cell r="DO858">
            <v>0</v>
          </cell>
          <cell r="DP858">
            <v>0</v>
          </cell>
          <cell r="DQ858">
            <v>0</v>
          </cell>
          <cell r="DR858">
            <v>0</v>
          </cell>
          <cell r="DS858">
            <v>0</v>
          </cell>
          <cell r="DT858">
            <v>0</v>
          </cell>
          <cell r="DU858">
            <v>0</v>
          </cell>
          <cell r="DV858">
            <v>0</v>
          </cell>
          <cell r="DW858">
            <v>0</v>
          </cell>
          <cell r="DX858">
            <v>0</v>
          </cell>
          <cell r="DY858">
            <v>0</v>
          </cell>
          <cell r="DZ858">
            <v>0</v>
          </cell>
          <cell r="EA858">
            <v>0</v>
          </cell>
          <cell r="EB858">
            <v>0</v>
          </cell>
          <cell r="EC858">
            <v>0</v>
          </cell>
          <cell r="ED858">
            <v>0</v>
          </cell>
        </row>
        <row r="860">
          <cell r="F860">
            <v>829.57580999999482</v>
          </cell>
          <cell r="G860">
            <v>928.39320000000589</v>
          </cell>
          <cell r="H860">
            <v>1445.9230800000078</v>
          </cell>
          <cell r="I860">
            <v>1670.0607000000018</v>
          </cell>
          <cell r="J860">
            <v>1933.2161099999939</v>
          </cell>
          <cell r="K860">
            <v>2053.8441000000021</v>
          </cell>
          <cell r="L860">
            <v>1858.9825799999962</v>
          </cell>
          <cell r="M860">
            <v>1862.0097300000052</v>
          </cell>
          <cell r="N860">
            <v>1641.3515999999945</v>
          </cell>
          <cell r="O860">
            <v>1330.7156099999993</v>
          </cell>
          <cell r="P860">
            <v>896.23799999999756</v>
          </cell>
          <cell r="Q860">
            <v>691.45965000000433</v>
          </cell>
          <cell r="R860">
            <v>17326.799360000063</v>
          </cell>
          <cell r="S860">
            <v>838.53759999999602</v>
          </cell>
          <cell r="T860">
            <v>938.43455999999424</v>
          </cell>
          <cell r="U860">
            <v>1461.5731200000155</v>
          </cell>
          <cell r="V860">
            <v>1688.0831999999937</v>
          </cell>
          <cell r="W860">
            <v>1954.0812799999985</v>
          </cell>
          <cell r="X860">
            <v>2075.9808000000048</v>
          </cell>
          <cell r="Y860">
            <v>1879.0464000000065</v>
          </cell>
          <cell r="Z860">
            <v>1882.1215999999986</v>
          </cell>
          <cell r="AA860">
            <v>1659.0720000000001</v>
          </cell>
          <cell r="AB860">
            <v>1345.0329599999968</v>
          </cell>
          <cell r="AC860">
            <v>905.95200000000477</v>
          </cell>
          <cell r="AD860">
            <v>698.88384000002407</v>
          </cell>
          <cell r="AE860">
            <v>17813.2917600004</v>
          </cell>
          <cell r="AF860">
            <v>860.38391999999294</v>
          </cell>
          <cell r="AG860">
            <v>997.30883999998332</v>
          </cell>
          <cell r="AH860">
            <v>1499.6566199999943</v>
          </cell>
          <cell r="AI860">
            <v>1732.1831999999995</v>
          </cell>
          <cell r="AJ860">
            <v>2005.0799999999872</v>
          </cell>
          <cell r="AK860">
            <v>2130.18299999999</v>
          </cell>
          <cell r="AL860">
            <v>1928.0685600000143</v>
          </cell>
          <cell r="AM860">
            <v>1931.2194000000018</v>
          </cell>
          <cell r="AN860">
            <v>1702.3446000000113</v>
          </cell>
          <cell r="AO860">
            <v>1380.1497600000002</v>
          </cell>
          <cell r="AP860">
            <v>929.57039999999688</v>
          </cell>
          <cell r="AQ860">
            <v>717.14346000005025</v>
          </cell>
          <cell r="AR860">
            <v>-4465.7459398563951</v>
          </cell>
          <cell r="AS860">
            <v>-1998.8400323999813</v>
          </cell>
          <cell r="AT860">
            <v>-1266.3943695999915</v>
          </cell>
          <cell r="AU860">
            <v>-769.13837263995083</v>
          </cell>
          <cell r="AV860">
            <v>-159.30720095997094</v>
          </cell>
          <cell r="AW860">
            <v>657.05465720000211</v>
          </cell>
          <cell r="AX860">
            <v>878.66209423998953</v>
          </cell>
          <cell r="AY860">
            <v>958.32773220803938</v>
          </cell>
          <cell r="AZ860">
            <v>917.26955408000504</v>
          </cell>
          <cell r="BA860">
            <v>426.55697596797836</v>
          </cell>
          <cell r="BB860">
            <v>-425.59552567999344</v>
          </cell>
          <cell r="BC860">
            <v>-1718.6788704000064</v>
          </cell>
          <cell r="BD860">
            <v>-1965.662581872486</v>
          </cell>
          <cell r="BE860">
            <v>-4289.0976683846675</v>
          </cell>
          <cell r="BF860">
            <v>-1990.3376623999793</v>
          </cell>
          <cell r="BG860">
            <v>-1256.8463695999817</v>
          </cell>
          <cell r="BH860">
            <v>-754.26581264002016</v>
          </cell>
          <cell r="BI860">
            <v>-142.10820095994859</v>
          </cell>
          <cell r="BJ860">
            <v>676.97494720001123</v>
          </cell>
          <cell r="BK860">
            <v>899.86219423997682</v>
          </cell>
          <cell r="BL860">
            <v>977.55052220801008</v>
          </cell>
          <cell r="BM860">
            <v>936.49761407999904</v>
          </cell>
          <cell r="BN860">
            <v>443.50997596798697</v>
          </cell>
          <cell r="BO860">
            <v>-411.87213568005245</v>
          </cell>
          <cell r="BP860">
            <v>-1709.4382704000163</v>
          </cell>
          <cell r="BQ860">
            <v>-1958.6244704000419</v>
          </cell>
          <cell r="BR860">
            <v>-5250.6264651580714</v>
          </cell>
          <cell r="BS860">
            <v>-2148.2415887999232</v>
          </cell>
          <cell r="BT860">
            <v>-1372.9558776999475</v>
          </cell>
          <cell r="BU860">
            <v>-859.85521342998254</v>
          </cell>
          <cell r="BV860">
            <v>-218.54403851996176</v>
          </cell>
          <cell r="BW860">
            <v>641.06683639998664</v>
          </cell>
          <cell r="BX860">
            <v>873.01498137999442</v>
          </cell>
          <cell r="BY860">
            <v>963.39477484603412</v>
          </cell>
          <cell r="BZ860">
            <v>919.69243746003485</v>
          </cell>
          <cell r="CA860">
            <v>404.82802446602727</v>
          </cell>
          <cell r="CB860">
            <v>-491.44169166003121</v>
          </cell>
          <cell r="CC860">
            <v>-1852.5451622999972</v>
          </cell>
          <cell r="CD860">
            <v>-2109.0399472999852</v>
          </cell>
          <cell r="CE860">
            <v>-4863.6151267578825</v>
          </cell>
          <cell r="CF860">
            <v>-2127.2229687999934</v>
          </cell>
          <cell r="CG860">
            <v>-1397.6270592999063</v>
          </cell>
          <cell r="CH860">
            <v>-823.14625342993531</v>
          </cell>
          <cell r="CI860">
            <v>-176.14803851998295</v>
          </cell>
          <cell r="CJ860">
            <v>690.16091639996739</v>
          </cell>
          <cell r="CK860">
            <v>925.1543813799799</v>
          </cell>
          <cell r="CL860">
            <v>1010.5922748459852</v>
          </cell>
          <cell r="CM860">
            <v>966.98417745999177</v>
          </cell>
          <cell r="CN860">
            <v>446.5286244659801</v>
          </cell>
          <cell r="CO860">
            <v>-457.61015165998833</v>
          </cell>
          <cell r="CP860">
            <v>-1829.8081622999744</v>
          </cell>
          <cell r="CQ860">
            <v>-2091.4728673000354</v>
          </cell>
          <cell r="CR860">
            <v>-5786.3025619317777</v>
          </cell>
          <cell r="CS860">
            <v>-2285.5937551999232</v>
          </cell>
          <cell r="CT860">
            <v>-1466.0174657999887</v>
          </cell>
          <cell r="CU860">
            <v>-929.53917422000086</v>
          </cell>
          <cell r="CV860">
            <v>-253.53307607999886</v>
          </cell>
          <cell r="CW860">
            <v>653.18764560000272</v>
          </cell>
          <cell r="CX860">
            <v>897.14076851998107</v>
          </cell>
          <cell r="CY860">
            <v>995.46002748399042</v>
          </cell>
          <cell r="CZ860">
            <v>949.15848083997844</v>
          </cell>
          <cell r="DA860">
            <v>406.89327296399279</v>
          </cell>
          <cell r="DB860">
            <v>-537.91378764004912</v>
          </cell>
          <cell r="DC860">
            <v>-1973.3626541999984</v>
          </cell>
          <cell r="DD860">
            <v>-2242.1828442000551</v>
          </cell>
          <cell r="DE860">
            <v>-5622.284521932248</v>
          </cell>
          <cell r="DF860">
            <v>-2277.6462851999677</v>
          </cell>
          <cell r="DG860">
            <v>-1457.1227058000513</v>
          </cell>
          <cell r="DH860">
            <v>-915.72526422000374</v>
          </cell>
          <cell r="DI860">
            <v>-237.52327607996995</v>
          </cell>
          <cell r="DJ860">
            <v>671.72533560000011</v>
          </cell>
          <cell r="DK860">
            <v>916.80456852001953</v>
          </cell>
          <cell r="DL860">
            <v>1013.2552674840263</v>
          </cell>
          <cell r="DM860">
            <v>966.930780840019</v>
          </cell>
          <cell r="DN860">
            <v>422.66517296401435</v>
          </cell>
          <cell r="DO860">
            <v>-525.23881763999816</v>
          </cell>
          <cell r="DP860">
            <v>-1964.8015542000066</v>
          </cell>
          <cell r="DQ860">
            <v>-2235.6077441999223</v>
          </cell>
          <cell r="DR860">
            <v>-5460.1071419324726</v>
          </cell>
          <cell r="DS860">
            <v>-2269.8259151999373</v>
          </cell>
          <cell r="DT860">
            <v>-1448.3489057999686</v>
          </cell>
          <cell r="DU860">
            <v>-902.08681422000518</v>
          </cell>
          <cell r="DV860">
            <v>-221.72347607999109</v>
          </cell>
          <cell r="DW860">
            <v>689.99084559999756</v>
          </cell>
          <cell r="DX860">
            <v>936.26736852002796</v>
          </cell>
          <cell r="DY860">
            <v>1030.8124274840229</v>
          </cell>
          <cell r="DZ860">
            <v>984.58094083998003</v>
          </cell>
          <cell r="EA860">
            <v>438.16407296402031</v>
          </cell>
          <cell r="EB860">
            <v>-512.60476764000487</v>
          </cell>
          <cell r="EC860">
            <v>-1956.2872542000259</v>
          </cell>
          <cell r="ED860">
            <v>-2229.0456641999772</v>
          </cell>
        </row>
        <row r="862">
          <cell r="A862" t="str">
            <v>Additional Fixed Costs</v>
          </cell>
        </row>
        <row r="863">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0</v>
          </cell>
          <cell r="CB863">
            <v>0</v>
          </cell>
          <cell r="CC863">
            <v>0</v>
          </cell>
          <cell r="CD863">
            <v>0</v>
          </cell>
          <cell r="CE863">
            <v>0</v>
          </cell>
          <cell r="CF863">
            <v>0</v>
          </cell>
          <cell r="CG863">
            <v>0</v>
          </cell>
          <cell r="CH863">
            <v>0</v>
          </cell>
          <cell r="CI863">
            <v>0</v>
          </cell>
          <cell r="CJ863">
            <v>0</v>
          </cell>
          <cell r="CK863">
            <v>0</v>
          </cell>
          <cell r="CL863">
            <v>0</v>
          </cell>
          <cell r="CM863">
            <v>0</v>
          </cell>
          <cell r="CN863">
            <v>0</v>
          </cell>
          <cell r="CO863">
            <v>0</v>
          </cell>
          <cell r="CP863">
            <v>0</v>
          </cell>
          <cell r="CQ863">
            <v>0</v>
          </cell>
          <cell r="CR863">
            <v>0</v>
          </cell>
          <cell r="CS863">
            <v>0</v>
          </cell>
          <cell r="CT863">
            <v>0</v>
          </cell>
          <cell r="CU863">
            <v>0</v>
          </cell>
          <cell r="CV863">
            <v>0</v>
          </cell>
          <cell r="CW863">
            <v>0</v>
          </cell>
          <cell r="CX863">
            <v>0</v>
          </cell>
          <cell r="CY863">
            <v>0</v>
          </cell>
          <cell r="CZ863">
            <v>0</v>
          </cell>
          <cell r="DA863">
            <v>0</v>
          </cell>
          <cell r="DB863">
            <v>0</v>
          </cell>
          <cell r="DC863">
            <v>0</v>
          </cell>
          <cell r="DD863">
            <v>0</v>
          </cell>
          <cell r="DE863">
            <v>0</v>
          </cell>
          <cell r="DF863">
            <v>0</v>
          </cell>
          <cell r="DG863">
            <v>0</v>
          </cell>
          <cell r="DH863">
            <v>0</v>
          </cell>
          <cell r="DI863">
            <v>0</v>
          </cell>
          <cell r="DJ863">
            <v>0</v>
          </cell>
          <cell r="DK863">
            <v>0</v>
          </cell>
          <cell r="DL863">
            <v>0</v>
          </cell>
          <cell r="DM863">
            <v>0</v>
          </cell>
          <cell r="DN863">
            <v>0</v>
          </cell>
          <cell r="DO863">
            <v>0</v>
          </cell>
          <cell r="DP863">
            <v>0</v>
          </cell>
          <cell r="DQ863">
            <v>0</v>
          </cell>
          <cell r="DR863">
            <v>0</v>
          </cell>
          <cell r="DS863">
            <v>0</v>
          </cell>
          <cell r="DT863">
            <v>0</v>
          </cell>
          <cell r="DU863">
            <v>0</v>
          </cell>
          <cell r="DV863">
            <v>0</v>
          </cell>
          <cell r="DW863">
            <v>0</v>
          </cell>
          <cell r="DX863">
            <v>0</v>
          </cell>
          <cell r="DY863">
            <v>0</v>
          </cell>
          <cell r="DZ863">
            <v>0</v>
          </cell>
          <cell r="EA863">
            <v>0</v>
          </cell>
          <cell r="EB863">
            <v>0</v>
          </cell>
          <cell r="EC863">
            <v>0</v>
          </cell>
          <cell r="ED863">
            <v>0</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0</v>
          </cell>
          <cell r="CB865">
            <v>0</v>
          </cell>
          <cell r="CC865">
            <v>0</v>
          </cell>
          <cell r="CD865">
            <v>0</v>
          </cell>
          <cell r="CE865">
            <v>0</v>
          </cell>
          <cell r="CF865">
            <v>0</v>
          </cell>
          <cell r="CG865">
            <v>0</v>
          </cell>
          <cell r="CH865">
            <v>0</v>
          </cell>
          <cell r="CI865">
            <v>0</v>
          </cell>
          <cell r="CJ865">
            <v>0</v>
          </cell>
          <cell r="CK865">
            <v>0</v>
          </cell>
          <cell r="CL865">
            <v>0</v>
          </cell>
          <cell r="CM865">
            <v>0</v>
          </cell>
          <cell r="CN865">
            <v>0</v>
          </cell>
          <cell r="CO865">
            <v>0</v>
          </cell>
          <cell r="CP865">
            <v>0</v>
          </cell>
          <cell r="CQ865">
            <v>0</v>
          </cell>
          <cell r="CR865">
            <v>0</v>
          </cell>
          <cell r="CS865">
            <v>0</v>
          </cell>
          <cell r="CT865">
            <v>0</v>
          </cell>
          <cell r="CU865">
            <v>0</v>
          </cell>
          <cell r="CV865">
            <v>0</v>
          </cell>
          <cell r="CW865">
            <v>0</v>
          </cell>
          <cell r="CX865">
            <v>0</v>
          </cell>
          <cell r="CY865">
            <v>0</v>
          </cell>
          <cell r="CZ865">
            <v>0</v>
          </cell>
          <cell r="DA865">
            <v>0</v>
          </cell>
          <cell r="DB865">
            <v>0</v>
          </cell>
          <cell r="DC865">
            <v>0</v>
          </cell>
          <cell r="DD865">
            <v>0</v>
          </cell>
          <cell r="DE865">
            <v>0</v>
          </cell>
          <cell r="DF865">
            <v>0</v>
          </cell>
          <cell r="DG865">
            <v>0</v>
          </cell>
          <cell r="DH865">
            <v>0</v>
          </cell>
          <cell r="DI865">
            <v>0</v>
          </cell>
          <cell r="DJ865">
            <v>0</v>
          </cell>
          <cell r="DK865">
            <v>0</v>
          </cell>
          <cell r="DL865">
            <v>0</v>
          </cell>
          <cell r="DM865">
            <v>0</v>
          </cell>
          <cell r="DN865">
            <v>0</v>
          </cell>
          <cell r="DO865">
            <v>0</v>
          </cell>
          <cell r="DP865">
            <v>0</v>
          </cell>
          <cell r="DQ865">
            <v>0</v>
          </cell>
          <cell r="DR865">
            <v>0</v>
          </cell>
          <cell r="DS865">
            <v>0</v>
          </cell>
          <cell r="DT865">
            <v>0</v>
          </cell>
          <cell r="DU865">
            <v>0</v>
          </cell>
          <cell r="DV865">
            <v>0</v>
          </cell>
          <cell r="DW865">
            <v>0</v>
          </cell>
          <cell r="DX865">
            <v>0</v>
          </cell>
          <cell r="DY865">
            <v>0</v>
          </cell>
          <cell r="DZ865">
            <v>0</v>
          </cell>
          <cell r="EA865">
            <v>0</v>
          </cell>
          <cell r="EB865">
            <v>0</v>
          </cell>
          <cell r="EC865">
            <v>0</v>
          </cell>
          <cell r="ED865">
            <v>0</v>
          </cell>
        </row>
        <row r="866">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0</v>
          </cell>
          <cell r="CB866">
            <v>0</v>
          </cell>
          <cell r="CC866">
            <v>0</v>
          </cell>
          <cell r="CD866">
            <v>0</v>
          </cell>
          <cell r="CE866">
            <v>0</v>
          </cell>
          <cell r="CF866">
            <v>0</v>
          </cell>
          <cell r="CG866">
            <v>0</v>
          </cell>
          <cell r="CH866">
            <v>0</v>
          </cell>
          <cell r="CI866">
            <v>0</v>
          </cell>
          <cell r="CJ866">
            <v>0</v>
          </cell>
          <cell r="CK866">
            <v>0</v>
          </cell>
          <cell r="CL866">
            <v>0</v>
          </cell>
          <cell r="CM866">
            <v>0</v>
          </cell>
          <cell r="CN866">
            <v>0</v>
          </cell>
          <cell r="CO866">
            <v>0</v>
          </cell>
          <cell r="CP866">
            <v>0</v>
          </cell>
          <cell r="CQ866">
            <v>0</v>
          </cell>
          <cell r="CR866">
            <v>0</v>
          </cell>
          <cell r="CS866">
            <v>0</v>
          </cell>
          <cell r="CT866">
            <v>0</v>
          </cell>
          <cell r="CU866">
            <v>0</v>
          </cell>
          <cell r="CV866">
            <v>0</v>
          </cell>
          <cell r="CW866">
            <v>0</v>
          </cell>
          <cell r="CX866">
            <v>0</v>
          </cell>
          <cell r="CY866">
            <v>0</v>
          </cell>
          <cell r="CZ866">
            <v>0</v>
          </cell>
          <cell r="DA866">
            <v>0</v>
          </cell>
          <cell r="DB866">
            <v>0</v>
          </cell>
          <cell r="DC866">
            <v>0</v>
          </cell>
          <cell r="DD866">
            <v>0</v>
          </cell>
          <cell r="DE866">
            <v>0</v>
          </cell>
          <cell r="DF866">
            <v>0</v>
          </cell>
          <cell r="DG866">
            <v>0</v>
          </cell>
          <cell r="DH866">
            <v>0</v>
          </cell>
          <cell r="DI866">
            <v>0</v>
          </cell>
          <cell r="DJ866">
            <v>0</v>
          </cell>
          <cell r="DK866">
            <v>0</v>
          </cell>
          <cell r="DL866">
            <v>0</v>
          </cell>
          <cell r="DM866">
            <v>0</v>
          </cell>
          <cell r="DN866">
            <v>0</v>
          </cell>
          <cell r="DO866">
            <v>0</v>
          </cell>
          <cell r="DP866">
            <v>0</v>
          </cell>
          <cell r="DQ866">
            <v>0</v>
          </cell>
          <cell r="DR866">
            <v>0</v>
          </cell>
          <cell r="DS866">
            <v>0</v>
          </cell>
          <cell r="DT866">
            <v>0</v>
          </cell>
          <cell r="DU866">
            <v>0</v>
          </cell>
          <cell r="DV866">
            <v>0</v>
          </cell>
          <cell r="DW866">
            <v>0</v>
          </cell>
          <cell r="DX866">
            <v>0</v>
          </cell>
          <cell r="DY866">
            <v>0</v>
          </cell>
          <cell r="DZ866">
            <v>0</v>
          </cell>
          <cell r="EA866">
            <v>0</v>
          </cell>
          <cell r="EB866">
            <v>0</v>
          </cell>
          <cell r="EC866">
            <v>0</v>
          </cell>
          <cell r="ED866">
            <v>0</v>
          </cell>
        </row>
        <row r="867">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0</v>
          </cell>
          <cell r="CB867">
            <v>0</v>
          </cell>
          <cell r="CC867">
            <v>0</v>
          </cell>
          <cell r="CD867">
            <v>0</v>
          </cell>
          <cell r="CE867">
            <v>0</v>
          </cell>
          <cell r="CF867">
            <v>0</v>
          </cell>
          <cell r="CG867">
            <v>0</v>
          </cell>
          <cell r="CH867">
            <v>0</v>
          </cell>
          <cell r="CI867">
            <v>0</v>
          </cell>
          <cell r="CJ867">
            <v>0</v>
          </cell>
          <cell r="CK867">
            <v>0</v>
          </cell>
          <cell r="CL867">
            <v>0</v>
          </cell>
          <cell r="CM867">
            <v>0</v>
          </cell>
          <cell r="CN867">
            <v>0</v>
          </cell>
          <cell r="CO867">
            <v>0</v>
          </cell>
          <cell r="CP867">
            <v>0</v>
          </cell>
          <cell r="CQ867">
            <v>0</v>
          </cell>
          <cell r="CR867">
            <v>0</v>
          </cell>
          <cell r="CS867">
            <v>0</v>
          </cell>
          <cell r="CT867">
            <v>0</v>
          </cell>
          <cell r="CU867">
            <v>0</v>
          </cell>
          <cell r="CV867">
            <v>0</v>
          </cell>
          <cell r="CW867">
            <v>0</v>
          </cell>
          <cell r="CX867">
            <v>0</v>
          </cell>
          <cell r="CY867">
            <v>0</v>
          </cell>
          <cell r="CZ867">
            <v>0</v>
          </cell>
          <cell r="DA867">
            <v>0</v>
          </cell>
          <cell r="DB867">
            <v>0</v>
          </cell>
          <cell r="DC867">
            <v>0</v>
          </cell>
          <cell r="DD867">
            <v>0</v>
          </cell>
          <cell r="DE867">
            <v>0</v>
          </cell>
          <cell r="DF867">
            <v>0</v>
          </cell>
          <cell r="DG867">
            <v>0</v>
          </cell>
          <cell r="DH867">
            <v>0</v>
          </cell>
          <cell r="DI867">
            <v>0</v>
          </cell>
          <cell r="DJ867">
            <v>0</v>
          </cell>
          <cell r="DK867">
            <v>0</v>
          </cell>
          <cell r="DL867">
            <v>0</v>
          </cell>
          <cell r="DM867">
            <v>0</v>
          </cell>
          <cell r="DN867">
            <v>0</v>
          </cell>
          <cell r="DO867">
            <v>0</v>
          </cell>
          <cell r="DP867">
            <v>0</v>
          </cell>
          <cell r="DQ867">
            <v>0</v>
          </cell>
          <cell r="DR867">
            <v>0</v>
          </cell>
          <cell r="DS867">
            <v>0</v>
          </cell>
          <cell r="DT867">
            <v>0</v>
          </cell>
          <cell r="DU867">
            <v>0</v>
          </cell>
          <cell r="DV867">
            <v>0</v>
          </cell>
          <cell r="DW867">
            <v>0</v>
          </cell>
          <cell r="DX867">
            <v>0</v>
          </cell>
          <cell r="DY867">
            <v>0</v>
          </cell>
          <cell r="DZ867">
            <v>0</v>
          </cell>
          <cell r="EA867">
            <v>0</v>
          </cell>
          <cell r="EB867">
            <v>0</v>
          </cell>
          <cell r="EC867">
            <v>0</v>
          </cell>
          <cell r="ED867">
            <v>0</v>
          </cell>
        </row>
        <row r="868">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0</v>
          </cell>
          <cell r="CB868">
            <v>0</v>
          </cell>
          <cell r="CC868">
            <v>0</v>
          </cell>
          <cell r="CD868">
            <v>0</v>
          </cell>
          <cell r="CE868">
            <v>0</v>
          </cell>
          <cell r="CF868">
            <v>0</v>
          </cell>
          <cell r="CG868">
            <v>0</v>
          </cell>
          <cell r="CH868">
            <v>0</v>
          </cell>
          <cell r="CI868">
            <v>0</v>
          </cell>
          <cell r="CJ868">
            <v>0</v>
          </cell>
          <cell r="CK868">
            <v>0</v>
          </cell>
          <cell r="CL868">
            <v>0</v>
          </cell>
          <cell r="CM868">
            <v>0</v>
          </cell>
          <cell r="CN868">
            <v>0</v>
          </cell>
          <cell r="CO868">
            <v>0</v>
          </cell>
          <cell r="CP868">
            <v>0</v>
          </cell>
          <cell r="CQ868">
            <v>0</v>
          </cell>
          <cell r="CR868">
            <v>0</v>
          </cell>
          <cell r="CS868">
            <v>0</v>
          </cell>
          <cell r="CT868">
            <v>0</v>
          </cell>
          <cell r="CU868">
            <v>0</v>
          </cell>
          <cell r="CV868">
            <v>0</v>
          </cell>
          <cell r="CW868">
            <v>0</v>
          </cell>
          <cell r="CX868">
            <v>0</v>
          </cell>
          <cell r="CY868">
            <v>0</v>
          </cell>
          <cell r="CZ868">
            <v>0</v>
          </cell>
          <cell r="DA868">
            <v>0</v>
          </cell>
          <cell r="DB868">
            <v>0</v>
          </cell>
          <cell r="DC868">
            <v>0</v>
          </cell>
          <cell r="DD868">
            <v>0</v>
          </cell>
          <cell r="DE868">
            <v>0</v>
          </cell>
          <cell r="DF868">
            <v>0</v>
          </cell>
          <cell r="DG868">
            <v>0</v>
          </cell>
          <cell r="DH868">
            <v>0</v>
          </cell>
          <cell r="DI868">
            <v>0</v>
          </cell>
          <cell r="DJ868">
            <v>0</v>
          </cell>
          <cell r="DK868">
            <v>0</v>
          </cell>
          <cell r="DL868">
            <v>0</v>
          </cell>
          <cell r="DM868">
            <v>0</v>
          </cell>
          <cell r="DN868">
            <v>0</v>
          </cell>
          <cell r="DO868">
            <v>0</v>
          </cell>
          <cell r="DP868">
            <v>0</v>
          </cell>
          <cell r="DQ868">
            <v>0</v>
          </cell>
          <cell r="DR868">
            <v>0</v>
          </cell>
          <cell r="DS868">
            <v>0</v>
          </cell>
          <cell r="DT868">
            <v>0</v>
          </cell>
          <cell r="DU868">
            <v>0</v>
          </cell>
          <cell r="DV868">
            <v>0</v>
          </cell>
          <cell r="DW868">
            <v>0</v>
          </cell>
          <cell r="DX868">
            <v>0</v>
          </cell>
          <cell r="DY868">
            <v>0</v>
          </cell>
          <cell r="DZ868">
            <v>0</v>
          </cell>
          <cell r="EA868">
            <v>0</v>
          </cell>
          <cell r="EB868">
            <v>0</v>
          </cell>
          <cell r="EC868">
            <v>0</v>
          </cell>
          <cell r="ED868">
            <v>0</v>
          </cell>
        </row>
        <row r="869">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0</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row>
        <row r="870">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0</v>
          </cell>
          <cell r="CB870">
            <v>0</v>
          </cell>
          <cell r="CC870">
            <v>0</v>
          </cell>
          <cell r="CD870">
            <v>0</v>
          </cell>
          <cell r="CE870">
            <v>0</v>
          </cell>
          <cell r="CF870">
            <v>0</v>
          </cell>
          <cell r="CG870">
            <v>0</v>
          </cell>
          <cell r="CH870">
            <v>0</v>
          </cell>
          <cell r="CI870">
            <v>0</v>
          </cell>
          <cell r="CJ870">
            <v>0</v>
          </cell>
          <cell r="CK870">
            <v>0</v>
          </cell>
          <cell r="CL870">
            <v>0</v>
          </cell>
          <cell r="CM870">
            <v>0</v>
          </cell>
          <cell r="CN870">
            <v>0</v>
          </cell>
          <cell r="CO870">
            <v>0</v>
          </cell>
          <cell r="CP870">
            <v>0</v>
          </cell>
          <cell r="CQ870">
            <v>0</v>
          </cell>
          <cell r="CR870">
            <v>0</v>
          </cell>
          <cell r="CS870">
            <v>0</v>
          </cell>
          <cell r="CT870">
            <v>0</v>
          </cell>
          <cell r="CU870">
            <v>0</v>
          </cell>
          <cell r="CV870">
            <v>0</v>
          </cell>
          <cell r="CW870">
            <v>0</v>
          </cell>
          <cell r="CX870">
            <v>0</v>
          </cell>
          <cell r="CY870">
            <v>0</v>
          </cell>
          <cell r="CZ870">
            <v>0</v>
          </cell>
          <cell r="DA870">
            <v>0</v>
          </cell>
          <cell r="DB870">
            <v>0</v>
          </cell>
          <cell r="DC870">
            <v>0</v>
          </cell>
          <cell r="DD870">
            <v>0</v>
          </cell>
          <cell r="DE870">
            <v>0</v>
          </cell>
          <cell r="DF870">
            <v>0</v>
          </cell>
          <cell r="DG870">
            <v>0</v>
          </cell>
          <cell r="DH870">
            <v>0</v>
          </cell>
          <cell r="DI870">
            <v>0</v>
          </cell>
          <cell r="DJ870">
            <v>0</v>
          </cell>
          <cell r="DK870">
            <v>0</v>
          </cell>
          <cell r="DL870">
            <v>0</v>
          </cell>
          <cell r="DM870">
            <v>0</v>
          </cell>
          <cell r="DN870">
            <v>0</v>
          </cell>
          <cell r="DO870">
            <v>0</v>
          </cell>
          <cell r="DP870">
            <v>0</v>
          </cell>
          <cell r="DQ870">
            <v>0</v>
          </cell>
          <cell r="DR870">
            <v>0</v>
          </cell>
          <cell r="DS870">
            <v>0</v>
          </cell>
          <cell r="DT870">
            <v>0</v>
          </cell>
          <cell r="DU870">
            <v>0</v>
          </cell>
          <cell r="DV870">
            <v>0</v>
          </cell>
          <cell r="DW870">
            <v>0</v>
          </cell>
          <cell r="DX870">
            <v>0</v>
          </cell>
          <cell r="DY870">
            <v>0</v>
          </cell>
          <cell r="DZ870">
            <v>0</v>
          </cell>
          <cell r="EA870">
            <v>0</v>
          </cell>
          <cell r="EB870">
            <v>0</v>
          </cell>
          <cell r="EC870">
            <v>0</v>
          </cell>
          <cell r="ED870">
            <v>0</v>
          </cell>
        </row>
        <row r="871">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I871">
            <v>0</v>
          </cell>
          <cell r="CJ871">
            <v>0</v>
          </cell>
          <cell r="CK871">
            <v>0</v>
          </cell>
          <cell r="CL871">
            <v>0</v>
          </cell>
          <cell r="CM871">
            <v>0</v>
          </cell>
          <cell r="CN871">
            <v>0</v>
          </cell>
          <cell r="CO871">
            <v>0</v>
          </cell>
          <cell r="CP871">
            <v>0</v>
          </cell>
          <cell r="CQ871">
            <v>0</v>
          </cell>
          <cell r="CR871">
            <v>0</v>
          </cell>
          <cell r="CS871">
            <v>0</v>
          </cell>
          <cell r="CT871">
            <v>0</v>
          </cell>
          <cell r="CU871">
            <v>0</v>
          </cell>
          <cell r="CV871">
            <v>0</v>
          </cell>
          <cell r="CW871">
            <v>0</v>
          </cell>
          <cell r="CX871">
            <v>0</v>
          </cell>
          <cell r="CY871">
            <v>0</v>
          </cell>
          <cell r="CZ871">
            <v>0</v>
          </cell>
          <cell r="DA871">
            <v>0</v>
          </cell>
          <cell r="DB871">
            <v>0</v>
          </cell>
          <cell r="DC871">
            <v>0</v>
          </cell>
          <cell r="DD871">
            <v>0</v>
          </cell>
          <cell r="DE871">
            <v>0</v>
          </cell>
          <cell r="DF871">
            <v>0</v>
          </cell>
          <cell r="DG871">
            <v>0</v>
          </cell>
          <cell r="DH871">
            <v>0</v>
          </cell>
          <cell r="DI871">
            <v>0</v>
          </cell>
          <cell r="DJ871">
            <v>0</v>
          </cell>
          <cell r="DK871">
            <v>0</v>
          </cell>
          <cell r="DL871">
            <v>0</v>
          </cell>
          <cell r="DM871">
            <v>0</v>
          </cell>
          <cell r="DN871">
            <v>0</v>
          </cell>
          <cell r="DO871">
            <v>0</v>
          </cell>
          <cell r="DP871">
            <v>0</v>
          </cell>
          <cell r="DQ871">
            <v>0</v>
          </cell>
          <cell r="DR871">
            <v>0</v>
          </cell>
          <cell r="DS871">
            <v>0</v>
          </cell>
          <cell r="DT871">
            <v>0</v>
          </cell>
          <cell r="DU871">
            <v>0</v>
          </cell>
          <cell r="DV871">
            <v>0</v>
          </cell>
          <cell r="DW871">
            <v>0</v>
          </cell>
          <cell r="DX871">
            <v>0</v>
          </cell>
          <cell r="DY871">
            <v>0</v>
          </cell>
          <cell r="DZ871">
            <v>0</v>
          </cell>
          <cell r="EA871">
            <v>0</v>
          </cell>
          <cell r="EB871">
            <v>0</v>
          </cell>
          <cell r="EC871">
            <v>0</v>
          </cell>
          <cell r="ED871">
            <v>0</v>
          </cell>
        </row>
        <row r="872">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0</v>
          </cell>
          <cell r="CB872">
            <v>0</v>
          </cell>
          <cell r="CC872">
            <v>0</v>
          </cell>
          <cell r="CD872">
            <v>0</v>
          </cell>
          <cell r="CE872">
            <v>0</v>
          </cell>
          <cell r="CF872">
            <v>0</v>
          </cell>
          <cell r="CG872">
            <v>0</v>
          </cell>
          <cell r="CH872">
            <v>0</v>
          </cell>
          <cell r="CI872">
            <v>0</v>
          </cell>
          <cell r="CJ872">
            <v>0</v>
          </cell>
          <cell r="CK872">
            <v>0</v>
          </cell>
          <cell r="CL872">
            <v>0</v>
          </cell>
          <cell r="CM872">
            <v>0</v>
          </cell>
          <cell r="CN872">
            <v>0</v>
          </cell>
          <cell r="CO872">
            <v>0</v>
          </cell>
          <cell r="CP872">
            <v>0</v>
          </cell>
          <cell r="CQ872">
            <v>0</v>
          </cell>
          <cell r="CR872">
            <v>0</v>
          </cell>
          <cell r="CS872">
            <v>0</v>
          </cell>
          <cell r="CT872">
            <v>0</v>
          </cell>
          <cell r="CU872">
            <v>0</v>
          </cell>
          <cell r="CV872">
            <v>0</v>
          </cell>
          <cell r="CW872">
            <v>0</v>
          </cell>
          <cell r="CX872">
            <v>0</v>
          </cell>
          <cell r="CY872">
            <v>0</v>
          </cell>
          <cell r="CZ872">
            <v>0</v>
          </cell>
          <cell r="DA872">
            <v>0</v>
          </cell>
          <cell r="DB872">
            <v>0</v>
          </cell>
          <cell r="DC872">
            <v>0</v>
          </cell>
          <cell r="DD872">
            <v>0</v>
          </cell>
          <cell r="DE872">
            <v>0</v>
          </cell>
          <cell r="DF872">
            <v>0</v>
          </cell>
          <cell r="DG872">
            <v>0</v>
          </cell>
          <cell r="DH872">
            <v>0</v>
          </cell>
          <cell r="DI872">
            <v>0</v>
          </cell>
          <cell r="DJ872">
            <v>0</v>
          </cell>
          <cell r="DK872">
            <v>0</v>
          </cell>
          <cell r="DL872">
            <v>0</v>
          </cell>
          <cell r="DM872">
            <v>0</v>
          </cell>
          <cell r="DN872">
            <v>0</v>
          </cell>
          <cell r="DO872">
            <v>0</v>
          </cell>
          <cell r="DP872">
            <v>0</v>
          </cell>
          <cell r="DQ872">
            <v>0</v>
          </cell>
          <cell r="DR872">
            <v>0</v>
          </cell>
          <cell r="DS872">
            <v>0</v>
          </cell>
          <cell r="DT872">
            <v>0</v>
          </cell>
          <cell r="DU872">
            <v>0</v>
          </cell>
          <cell r="DV872">
            <v>0</v>
          </cell>
          <cell r="DW872">
            <v>0</v>
          </cell>
          <cell r="DX872">
            <v>0</v>
          </cell>
          <cell r="DY872">
            <v>0</v>
          </cell>
          <cell r="DZ872">
            <v>0</v>
          </cell>
          <cell r="EA872">
            <v>0</v>
          </cell>
          <cell r="EB872">
            <v>0</v>
          </cell>
          <cell r="EC872">
            <v>0</v>
          </cell>
          <cell r="ED872">
            <v>0</v>
          </cell>
        </row>
        <row r="873">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0</v>
          </cell>
          <cell r="CB873">
            <v>0</v>
          </cell>
          <cell r="CC873">
            <v>0</v>
          </cell>
          <cell r="CD873">
            <v>0</v>
          </cell>
          <cell r="CE873">
            <v>0</v>
          </cell>
          <cell r="CF873">
            <v>0</v>
          </cell>
          <cell r="CG873">
            <v>0</v>
          </cell>
          <cell r="CH873">
            <v>0</v>
          </cell>
          <cell r="CI873">
            <v>0</v>
          </cell>
          <cell r="CJ873">
            <v>0</v>
          </cell>
          <cell r="CK873">
            <v>0</v>
          </cell>
          <cell r="CL873">
            <v>0</v>
          </cell>
          <cell r="CM873">
            <v>0</v>
          </cell>
          <cell r="CN873">
            <v>0</v>
          </cell>
          <cell r="CO873">
            <v>0</v>
          </cell>
          <cell r="CP873">
            <v>0</v>
          </cell>
          <cell r="CQ873">
            <v>0</v>
          </cell>
          <cell r="CR873">
            <v>0</v>
          </cell>
          <cell r="CS873">
            <v>0</v>
          </cell>
          <cell r="CT873">
            <v>0</v>
          </cell>
          <cell r="CU873">
            <v>0</v>
          </cell>
          <cell r="CV873">
            <v>0</v>
          </cell>
          <cell r="CW873">
            <v>0</v>
          </cell>
          <cell r="CX873">
            <v>0</v>
          </cell>
          <cell r="CY873">
            <v>0</v>
          </cell>
          <cell r="CZ873">
            <v>0</v>
          </cell>
          <cell r="DA873">
            <v>0</v>
          </cell>
          <cell r="DB873">
            <v>0</v>
          </cell>
          <cell r="DC873">
            <v>0</v>
          </cell>
          <cell r="DD873">
            <v>0</v>
          </cell>
          <cell r="DE873">
            <v>0</v>
          </cell>
          <cell r="DF873">
            <v>0</v>
          </cell>
          <cell r="DG873">
            <v>0</v>
          </cell>
          <cell r="DH873">
            <v>0</v>
          </cell>
          <cell r="DI873">
            <v>0</v>
          </cell>
          <cell r="DJ873">
            <v>0</v>
          </cell>
          <cell r="DK873">
            <v>0</v>
          </cell>
          <cell r="DL873">
            <v>0</v>
          </cell>
          <cell r="DM873">
            <v>0</v>
          </cell>
          <cell r="DN873">
            <v>0</v>
          </cell>
          <cell r="DO873">
            <v>0</v>
          </cell>
          <cell r="DP873">
            <v>0</v>
          </cell>
          <cell r="DQ873">
            <v>0</v>
          </cell>
          <cell r="DR873">
            <v>0</v>
          </cell>
          <cell r="DS873">
            <v>0</v>
          </cell>
          <cell r="DT873">
            <v>0</v>
          </cell>
          <cell r="DU873">
            <v>0</v>
          </cell>
          <cell r="DV873">
            <v>0</v>
          </cell>
          <cell r="DW873">
            <v>0</v>
          </cell>
          <cell r="DX873">
            <v>0</v>
          </cell>
          <cell r="DY873">
            <v>0</v>
          </cell>
          <cell r="DZ873">
            <v>0</v>
          </cell>
          <cell r="EA873">
            <v>0</v>
          </cell>
          <cell r="EB873">
            <v>0</v>
          </cell>
          <cell r="EC873">
            <v>0</v>
          </cell>
          <cell r="ED873">
            <v>0</v>
          </cell>
        </row>
        <row r="874">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v>0</v>
          </cell>
          <cell r="CJ874">
            <v>0</v>
          </cell>
          <cell r="CK874">
            <v>0</v>
          </cell>
          <cell r="CL874">
            <v>0</v>
          </cell>
          <cell r="CM874">
            <v>0</v>
          </cell>
          <cell r="CN874">
            <v>0</v>
          </cell>
          <cell r="CO874">
            <v>0</v>
          </cell>
          <cell r="CP874">
            <v>0</v>
          </cell>
          <cell r="CQ874">
            <v>0</v>
          </cell>
          <cell r="CR874">
            <v>0</v>
          </cell>
          <cell r="CS874">
            <v>0</v>
          </cell>
          <cell r="CT874">
            <v>0</v>
          </cell>
          <cell r="CU874">
            <v>0</v>
          </cell>
          <cell r="CV874">
            <v>0</v>
          </cell>
          <cell r="CW874">
            <v>0</v>
          </cell>
          <cell r="CX874">
            <v>0</v>
          </cell>
          <cell r="CY874">
            <v>0</v>
          </cell>
          <cell r="CZ874">
            <v>0</v>
          </cell>
          <cell r="DA874">
            <v>0</v>
          </cell>
          <cell r="DB874">
            <v>0</v>
          </cell>
          <cell r="DC874">
            <v>0</v>
          </cell>
          <cell r="DD874">
            <v>0</v>
          </cell>
          <cell r="DE874">
            <v>0</v>
          </cell>
          <cell r="DF874">
            <v>0</v>
          </cell>
          <cell r="DG874">
            <v>0</v>
          </cell>
          <cell r="DH874">
            <v>0</v>
          </cell>
          <cell r="DI874">
            <v>0</v>
          </cell>
          <cell r="DJ874">
            <v>0</v>
          </cell>
          <cell r="DK874">
            <v>0</v>
          </cell>
          <cell r="DL874">
            <v>0</v>
          </cell>
          <cell r="DM874">
            <v>0</v>
          </cell>
          <cell r="DN874">
            <v>0</v>
          </cell>
          <cell r="DO874">
            <v>0</v>
          </cell>
          <cell r="DP874">
            <v>0</v>
          </cell>
          <cell r="DQ874">
            <v>0</v>
          </cell>
          <cell r="DR874">
            <v>0</v>
          </cell>
          <cell r="DS874">
            <v>0</v>
          </cell>
          <cell r="DT874">
            <v>0</v>
          </cell>
          <cell r="DU874">
            <v>0</v>
          </cell>
          <cell r="DV874">
            <v>0</v>
          </cell>
          <cell r="DW874">
            <v>0</v>
          </cell>
          <cell r="DX874">
            <v>0</v>
          </cell>
          <cell r="DY874">
            <v>0</v>
          </cell>
          <cell r="DZ874">
            <v>0</v>
          </cell>
          <cell r="EA874">
            <v>0</v>
          </cell>
          <cell r="EB874">
            <v>0</v>
          </cell>
          <cell r="EC874">
            <v>0</v>
          </cell>
          <cell r="ED874">
            <v>0</v>
          </cell>
        </row>
        <row r="875">
          <cell r="J875" t="str">
            <v>Mills / kWh</v>
          </cell>
          <cell r="W875" t="str">
            <v>Mills / kWh</v>
          </cell>
          <cell r="AJ875" t="str">
            <v>Mills / kWh</v>
          </cell>
          <cell r="AW875" t="str">
            <v>Mills / kWh</v>
          </cell>
          <cell r="BJ875" t="str">
            <v>Mills / kWh</v>
          </cell>
          <cell r="BW875" t="str">
            <v>Mills / kWh</v>
          </cell>
          <cell r="CJ875" t="str">
            <v>Mills / kWh</v>
          </cell>
          <cell r="CW875" t="str">
            <v>Mills / kWh</v>
          </cell>
          <cell r="DJ875" t="str">
            <v>Mills / kWh</v>
          </cell>
          <cell r="DW875" t="str">
            <v>Mills / kWh</v>
          </cell>
        </row>
        <row r="876">
          <cell r="A876" t="str">
            <v>Special Sales For Resale</v>
          </cell>
        </row>
        <row r="878">
          <cell r="F878">
            <v>0</v>
          </cell>
          <cell r="G878">
            <v>-3.6004280588031179E-6</v>
          </cell>
          <cell r="H878">
            <v>0</v>
          </cell>
          <cell r="I878">
            <v>0</v>
          </cell>
          <cell r="J878">
            <v>0</v>
          </cell>
          <cell r="K878">
            <v>0</v>
          </cell>
          <cell r="L878">
            <v>0</v>
          </cell>
          <cell r="M878">
            <v>0</v>
          </cell>
          <cell r="N878">
            <v>0</v>
          </cell>
          <cell r="O878">
            <v>-3.2377982819298268E-6</v>
          </cell>
          <cell r="P878">
            <v>0</v>
          </cell>
          <cell r="Q878">
            <v>-3.2900315503070487E-6</v>
          </cell>
          <cell r="R878">
            <v>-3.2919393433417099E-7</v>
          </cell>
          <cell r="S878">
            <v>0</v>
          </cell>
          <cell r="T878">
            <v>0</v>
          </cell>
          <cell r="U878">
            <v>0</v>
          </cell>
          <cell r="V878">
            <v>0</v>
          </cell>
          <cell r="W878">
            <v>0</v>
          </cell>
          <cell r="X878">
            <v>0</v>
          </cell>
          <cell r="Y878">
            <v>0</v>
          </cell>
          <cell r="Z878">
            <v>0</v>
          </cell>
          <cell r="AA878">
            <v>0</v>
          </cell>
          <cell r="AB878">
            <v>0</v>
          </cell>
          <cell r="AC878">
            <v>0</v>
          </cell>
          <cell r="AD878">
            <v>-3.2854559925965532E-6</v>
          </cell>
          <cell r="AE878">
            <v>-4.2185919824078155E-7</v>
          </cell>
          <cell r="AF878">
            <v>0</v>
          </cell>
          <cell r="AG878">
            <v>0</v>
          </cell>
          <cell r="AH878">
            <v>-3.1711762566999369E-6</v>
          </cell>
          <cell r="AI878">
            <v>0</v>
          </cell>
          <cell r="AJ878">
            <v>0</v>
          </cell>
          <cell r="AK878">
            <v>-2.1244931502906184E-6</v>
          </cell>
          <cell r="AL878">
            <v>0</v>
          </cell>
          <cell r="AM878">
            <v>0</v>
          </cell>
          <cell r="AN878">
            <v>0</v>
          </cell>
          <cell r="AO878">
            <v>0</v>
          </cell>
          <cell r="AP878">
            <v>0</v>
          </cell>
          <cell r="AQ878">
            <v>0</v>
          </cell>
          <cell r="AR878">
            <v>-1.327227799663433E-6</v>
          </cell>
          <cell r="AS878">
            <v>0</v>
          </cell>
          <cell r="AT878">
            <v>-1.8076520618137693E-6</v>
          </cell>
          <cell r="AU878">
            <v>-4.7081363021561629E-6</v>
          </cell>
          <cell r="AV878">
            <v>0</v>
          </cell>
          <cell r="AW878">
            <v>0</v>
          </cell>
          <cell r="AX878">
            <v>0</v>
          </cell>
          <cell r="AY878">
            <v>0</v>
          </cell>
          <cell r="AZ878">
            <v>0</v>
          </cell>
          <cell r="BA878">
            <v>0</v>
          </cell>
          <cell r="BB878">
            <v>-3.2040077968531477E-6</v>
          </cell>
          <cell r="BC878">
            <v>0</v>
          </cell>
          <cell r="BD878">
            <v>-4.758437860630238E-6</v>
          </cell>
          <cell r="BE878">
            <v>-1.0639171890147736E-6</v>
          </cell>
          <cell r="BF878">
            <v>0</v>
          </cell>
          <cell r="BG878">
            <v>-2.1513538186468395E-6</v>
          </cell>
          <cell r="BH878">
            <v>-1.5804491937387866E-6</v>
          </cell>
          <cell r="BI878">
            <v>0</v>
          </cell>
          <cell r="BJ878">
            <v>-2.6071166168151194E-6</v>
          </cell>
          <cell r="BK878">
            <v>0</v>
          </cell>
          <cell r="BL878">
            <v>-1.2867719050291271E-6</v>
          </cell>
          <cell r="BM878">
            <v>-1.9330706315656698E-6</v>
          </cell>
          <cell r="BN878">
            <v>0</v>
          </cell>
          <cell r="BO878">
            <v>0</v>
          </cell>
          <cell r="BP878">
            <v>-3.4133723332274712E-6</v>
          </cell>
          <cell r="BQ878">
            <v>0</v>
          </cell>
          <cell r="BR878">
            <v>-9.4452635934771934E-7</v>
          </cell>
          <cell r="BS878">
            <v>0</v>
          </cell>
          <cell r="BT878">
            <v>-2.1487993215885126E-6</v>
          </cell>
          <cell r="BU878">
            <v>-3.1970632718980596E-6</v>
          </cell>
          <cell r="BV878">
            <v>0</v>
          </cell>
          <cell r="BW878">
            <v>0</v>
          </cell>
          <cell r="BX878">
            <v>0</v>
          </cell>
          <cell r="BY878">
            <v>0</v>
          </cell>
          <cell r="BZ878">
            <v>-1.2871255101742918E-6</v>
          </cell>
          <cell r="CA878">
            <v>0</v>
          </cell>
          <cell r="CB878">
            <v>0</v>
          </cell>
          <cell r="CC878">
            <v>-3.3667658492220198E-6</v>
          </cell>
          <cell r="CD878">
            <v>-1.2793521229070848E-6</v>
          </cell>
          <cell r="CE878">
            <v>0</v>
          </cell>
          <cell r="CF878">
            <v>0</v>
          </cell>
          <cell r="CG878">
            <v>0</v>
          </cell>
          <cell r="CH878">
            <v>0</v>
          </cell>
          <cell r="CI878">
            <v>0</v>
          </cell>
          <cell r="CJ878">
            <v>0</v>
          </cell>
          <cell r="CK878">
            <v>0</v>
          </cell>
          <cell r="CL878">
            <v>0</v>
          </cell>
          <cell r="CM878">
            <v>0</v>
          </cell>
          <cell r="CN878">
            <v>0</v>
          </cell>
          <cell r="CO878">
            <v>0</v>
          </cell>
          <cell r="CP878">
            <v>0</v>
          </cell>
          <cell r="CQ878">
            <v>0</v>
          </cell>
          <cell r="CR878">
            <v>0</v>
          </cell>
          <cell r="CS878">
            <v>0</v>
          </cell>
          <cell r="CT878">
            <v>0</v>
          </cell>
          <cell r="CU878">
            <v>0</v>
          </cell>
          <cell r="CV878">
            <v>0</v>
          </cell>
          <cell r="CW878">
            <v>0</v>
          </cell>
          <cell r="CX878">
            <v>0</v>
          </cell>
          <cell r="CY878">
            <v>0</v>
          </cell>
          <cell r="CZ878">
            <v>0</v>
          </cell>
          <cell r="DA878">
            <v>0</v>
          </cell>
          <cell r="DB878">
            <v>0</v>
          </cell>
          <cell r="DC878">
            <v>0</v>
          </cell>
          <cell r="DD878">
            <v>0</v>
          </cell>
          <cell r="DE878">
            <v>0</v>
          </cell>
          <cell r="DF878">
            <v>0</v>
          </cell>
          <cell r="DG878">
            <v>0</v>
          </cell>
          <cell r="DH878">
            <v>0</v>
          </cell>
          <cell r="DI878">
            <v>0</v>
          </cell>
          <cell r="DJ878">
            <v>0</v>
          </cell>
          <cell r="DK878">
            <v>0</v>
          </cell>
          <cell r="DL878">
            <v>0</v>
          </cell>
          <cell r="DM878">
            <v>0</v>
          </cell>
          <cell r="DN878">
            <v>0</v>
          </cell>
          <cell r="DO878">
            <v>0</v>
          </cell>
          <cell r="DP878">
            <v>0</v>
          </cell>
          <cell r="DQ878">
            <v>0</v>
          </cell>
          <cell r="DR878">
            <v>0</v>
          </cell>
          <cell r="DS878">
            <v>0</v>
          </cell>
          <cell r="DT878">
            <v>0</v>
          </cell>
          <cell r="DU878">
            <v>0</v>
          </cell>
          <cell r="DV878">
            <v>0</v>
          </cell>
          <cell r="DW878">
            <v>0</v>
          </cell>
          <cell r="DX878">
            <v>0</v>
          </cell>
          <cell r="DY878">
            <v>0</v>
          </cell>
          <cell r="DZ878">
            <v>0</v>
          </cell>
          <cell r="EA878">
            <v>0</v>
          </cell>
          <cell r="EB878">
            <v>0</v>
          </cell>
          <cell r="EC878">
            <v>0</v>
          </cell>
          <cell r="ED878">
            <v>0</v>
          </cell>
        </row>
        <row r="879">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0</v>
          </cell>
          <cell r="CB879">
            <v>0</v>
          </cell>
          <cell r="CC879">
            <v>0</v>
          </cell>
          <cell r="CD879">
            <v>0</v>
          </cell>
          <cell r="CE879">
            <v>0</v>
          </cell>
          <cell r="CF879">
            <v>0</v>
          </cell>
          <cell r="CG879">
            <v>0</v>
          </cell>
          <cell r="CH879">
            <v>0</v>
          </cell>
          <cell r="CI879">
            <v>0</v>
          </cell>
          <cell r="CJ879">
            <v>0</v>
          </cell>
          <cell r="CK879">
            <v>0</v>
          </cell>
          <cell r="CL879">
            <v>0</v>
          </cell>
          <cell r="CM879">
            <v>0</v>
          </cell>
          <cell r="CN879">
            <v>0</v>
          </cell>
          <cell r="CO879">
            <v>0</v>
          </cell>
          <cell r="CP879">
            <v>0</v>
          </cell>
          <cell r="CQ879">
            <v>0</v>
          </cell>
          <cell r="CR879">
            <v>0</v>
          </cell>
          <cell r="CS879">
            <v>0</v>
          </cell>
          <cell r="CT879">
            <v>0</v>
          </cell>
          <cell r="CU879">
            <v>0</v>
          </cell>
          <cell r="CV879">
            <v>0</v>
          </cell>
          <cell r="CW879">
            <v>0</v>
          </cell>
          <cell r="CX879">
            <v>0</v>
          </cell>
          <cell r="CY879">
            <v>0</v>
          </cell>
          <cell r="CZ879">
            <v>0</v>
          </cell>
          <cell r="DA879">
            <v>0</v>
          </cell>
          <cell r="DB879">
            <v>0</v>
          </cell>
          <cell r="DC879">
            <v>0</v>
          </cell>
          <cell r="DD879">
            <v>0</v>
          </cell>
          <cell r="DE879">
            <v>0</v>
          </cell>
          <cell r="DF879">
            <v>0</v>
          </cell>
          <cell r="DG879">
            <v>0</v>
          </cell>
          <cell r="DH879">
            <v>0</v>
          </cell>
          <cell r="DI879">
            <v>0</v>
          </cell>
          <cell r="DJ879">
            <v>0</v>
          </cell>
          <cell r="DK879">
            <v>0</v>
          </cell>
          <cell r="DL879">
            <v>0</v>
          </cell>
          <cell r="DM879">
            <v>0</v>
          </cell>
          <cell r="DN879">
            <v>0</v>
          </cell>
          <cell r="DO879">
            <v>0</v>
          </cell>
          <cell r="DP879">
            <v>0</v>
          </cell>
          <cell r="DQ879">
            <v>0</v>
          </cell>
          <cell r="DR879">
            <v>0</v>
          </cell>
          <cell r="DS879">
            <v>0</v>
          </cell>
          <cell r="DT879">
            <v>0</v>
          </cell>
          <cell r="DU879">
            <v>0</v>
          </cell>
          <cell r="DV879">
            <v>0</v>
          </cell>
          <cell r="DW879">
            <v>0</v>
          </cell>
          <cell r="DX879">
            <v>0</v>
          </cell>
          <cell r="DY879">
            <v>0</v>
          </cell>
          <cell r="DZ879">
            <v>0</v>
          </cell>
          <cell r="EA879">
            <v>0</v>
          </cell>
          <cell r="EB879">
            <v>0</v>
          </cell>
          <cell r="EC879">
            <v>0</v>
          </cell>
          <cell r="ED879">
            <v>0</v>
          </cell>
        </row>
        <row r="880">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0</v>
          </cell>
          <cell r="CB880">
            <v>0</v>
          </cell>
          <cell r="CC880">
            <v>0</v>
          </cell>
          <cell r="CD880">
            <v>0</v>
          </cell>
          <cell r="CE880">
            <v>0</v>
          </cell>
          <cell r="CF880">
            <v>0</v>
          </cell>
          <cell r="CG880">
            <v>0</v>
          </cell>
          <cell r="CH880">
            <v>0</v>
          </cell>
          <cell r="CI880">
            <v>0</v>
          </cell>
          <cell r="CJ880">
            <v>0</v>
          </cell>
          <cell r="CK880">
            <v>0</v>
          </cell>
          <cell r="CL880">
            <v>0</v>
          </cell>
          <cell r="CM880">
            <v>0</v>
          </cell>
          <cell r="CN880">
            <v>0</v>
          </cell>
          <cell r="CO880">
            <v>0</v>
          </cell>
          <cell r="CP880">
            <v>0</v>
          </cell>
          <cell r="CQ880">
            <v>0</v>
          </cell>
          <cell r="CR880">
            <v>0</v>
          </cell>
          <cell r="CS880">
            <v>0</v>
          </cell>
          <cell r="CT880">
            <v>0</v>
          </cell>
          <cell r="CU880">
            <v>0</v>
          </cell>
          <cell r="CV880">
            <v>0</v>
          </cell>
          <cell r="CW880">
            <v>0</v>
          </cell>
          <cell r="CX880">
            <v>0</v>
          </cell>
          <cell r="CY880">
            <v>0</v>
          </cell>
          <cell r="CZ880">
            <v>0</v>
          </cell>
          <cell r="DA880">
            <v>0</v>
          </cell>
          <cell r="DB880">
            <v>0</v>
          </cell>
          <cell r="DC880">
            <v>0</v>
          </cell>
          <cell r="DD880">
            <v>0</v>
          </cell>
          <cell r="DE880">
            <v>0</v>
          </cell>
          <cell r="DF880">
            <v>0</v>
          </cell>
          <cell r="DG880">
            <v>0</v>
          </cell>
          <cell r="DH880">
            <v>0</v>
          </cell>
          <cell r="DI880">
            <v>0</v>
          </cell>
          <cell r="DJ880">
            <v>0</v>
          </cell>
          <cell r="DK880">
            <v>0</v>
          </cell>
          <cell r="DL880">
            <v>0</v>
          </cell>
          <cell r="DM880">
            <v>0</v>
          </cell>
          <cell r="DN880">
            <v>0</v>
          </cell>
          <cell r="DO880">
            <v>0</v>
          </cell>
          <cell r="DP880">
            <v>0</v>
          </cell>
          <cell r="DQ880">
            <v>0</v>
          </cell>
          <cell r="DR880">
            <v>0</v>
          </cell>
          <cell r="DS880">
            <v>0</v>
          </cell>
          <cell r="DT880">
            <v>0</v>
          </cell>
          <cell r="DU880">
            <v>0</v>
          </cell>
          <cell r="DV880">
            <v>0</v>
          </cell>
          <cell r="DW880">
            <v>0</v>
          </cell>
          <cell r="DX880">
            <v>0</v>
          </cell>
          <cell r="DY880">
            <v>0</v>
          </cell>
          <cell r="DZ880">
            <v>0</v>
          </cell>
          <cell r="EA880">
            <v>0</v>
          </cell>
          <cell r="EB880">
            <v>0</v>
          </cell>
          <cell r="EC880">
            <v>0</v>
          </cell>
          <cell r="ED880">
            <v>0</v>
          </cell>
        </row>
        <row r="881">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0</v>
          </cell>
          <cell r="CB881">
            <v>0</v>
          </cell>
          <cell r="CC881">
            <v>0</v>
          </cell>
          <cell r="CD881">
            <v>0</v>
          </cell>
          <cell r="CE881">
            <v>0</v>
          </cell>
          <cell r="CF881">
            <v>0</v>
          </cell>
          <cell r="CG881">
            <v>0</v>
          </cell>
          <cell r="CH881">
            <v>0</v>
          </cell>
          <cell r="CI881">
            <v>0</v>
          </cell>
          <cell r="CJ881">
            <v>0</v>
          </cell>
          <cell r="CK881">
            <v>0</v>
          </cell>
          <cell r="CL881">
            <v>0</v>
          </cell>
          <cell r="CM881">
            <v>0</v>
          </cell>
          <cell r="CN881">
            <v>0</v>
          </cell>
          <cell r="CO881">
            <v>0</v>
          </cell>
          <cell r="CP881">
            <v>0</v>
          </cell>
          <cell r="CQ881">
            <v>0</v>
          </cell>
          <cell r="CR881">
            <v>0</v>
          </cell>
          <cell r="CS881">
            <v>0</v>
          </cell>
          <cell r="CT881">
            <v>0</v>
          </cell>
          <cell r="CU881">
            <v>0</v>
          </cell>
          <cell r="CV881">
            <v>0</v>
          </cell>
          <cell r="CW881">
            <v>0</v>
          </cell>
          <cell r="CX881">
            <v>0</v>
          </cell>
          <cell r="CY881">
            <v>0</v>
          </cell>
          <cell r="CZ881">
            <v>0</v>
          </cell>
          <cell r="DA881">
            <v>0</v>
          </cell>
          <cell r="DB881">
            <v>0</v>
          </cell>
          <cell r="DC881">
            <v>0</v>
          </cell>
          <cell r="DD881">
            <v>0</v>
          </cell>
          <cell r="DE881">
            <v>0</v>
          </cell>
          <cell r="DF881">
            <v>0</v>
          </cell>
          <cell r="DG881">
            <v>0</v>
          </cell>
          <cell r="DH881">
            <v>0</v>
          </cell>
          <cell r="DI881">
            <v>0</v>
          </cell>
          <cell r="DJ881">
            <v>0</v>
          </cell>
          <cell r="DK881">
            <v>0</v>
          </cell>
          <cell r="DL881">
            <v>0</v>
          </cell>
          <cell r="DM881">
            <v>0</v>
          </cell>
          <cell r="DN881">
            <v>0</v>
          </cell>
          <cell r="DO881">
            <v>0</v>
          </cell>
          <cell r="DP881">
            <v>0</v>
          </cell>
          <cell r="DQ881">
            <v>0</v>
          </cell>
          <cell r="DR881">
            <v>0</v>
          </cell>
          <cell r="DS881">
            <v>0</v>
          </cell>
          <cell r="DT881">
            <v>0</v>
          </cell>
          <cell r="DU881">
            <v>0</v>
          </cell>
          <cell r="DV881">
            <v>0</v>
          </cell>
          <cell r="DW881">
            <v>0</v>
          </cell>
          <cell r="DX881">
            <v>0</v>
          </cell>
          <cell r="DY881">
            <v>0</v>
          </cell>
          <cell r="DZ881">
            <v>0</v>
          </cell>
          <cell r="EA881">
            <v>0</v>
          </cell>
          <cell r="EB881">
            <v>0</v>
          </cell>
          <cell r="EC881">
            <v>0</v>
          </cell>
          <cell r="ED881">
            <v>0</v>
          </cell>
        </row>
        <row r="882">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0</v>
          </cell>
          <cell r="CB882">
            <v>0</v>
          </cell>
          <cell r="CC882">
            <v>0</v>
          </cell>
          <cell r="CD882">
            <v>0</v>
          </cell>
          <cell r="CE882">
            <v>0</v>
          </cell>
          <cell r="CF882">
            <v>0</v>
          </cell>
          <cell r="CG882">
            <v>0</v>
          </cell>
          <cell r="CH882">
            <v>0</v>
          </cell>
          <cell r="CI882">
            <v>0</v>
          </cell>
          <cell r="CJ882">
            <v>0</v>
          </cell>
          <cell r="CK882">
            <v>0</v>
          </cell>
          <cell r="CL882">
            <v>0</v>
          </cell>
          <cell r="CM882">
            <v>0</v>
          </cell>
          <cell r="CN882">
            <v>0</v>
          </cell>
          <cell r="CO882">
            <v>0</v>
          </cell>
          <cell r="CP882">
            <v>0</v>
          </cell>
          <cell r="CQ882">
            <v>0</v>
          </cell>
          <cell r="CR882">
            <v>0</v>
          </cell>
          <cell r="CS882">
            <v>0</v>
          </cell>
          <cell r="CT882">
            <v>0</v>
          </cell>
          <cell r="CU882">
            <v>0</v>
          </cell>
          <cell r="CV882">
            <v>0</v>
          </cell>
          <cell r="CW882">
            <v>0</v>
          </cell>
          <cell r="CX882">
            <v>0</v>
          </cell>
          <cell r="CY882">
            <v>0</v>
          </cell>
          <cell r="CZ882">
            <v>0</v>
          </cell>
          <cell r="DA882">
            <v>0</v>
          </cell>
          <cell r="DB882">
            <v>0</v>
          </cell>
          <cell r="DC882">
            <v>0</v>
          </cell>
          <cell r="DD882">
            <v>0</v>
          </cell>
          <cell r="DE882">
            <v>0</v>
          </cell>
          <cell r="DF882">
            <v>0</v>
          </cell>
          <cell r="DG882">
            <v>0</v>
          </cell>
          <cell r="DH882">
            <v>0</v>
          </cell>
          <cell r="DI882">
            <v>0</v>
          </cell>
          <cell r="DJ882">
            <v>0</v>
          </cell>
          <cell r="DK882">
            <v>0</v>
          </cell>
          <cell r="DL882">
            <v>0</v>
          </cell>
          <cell r="DM882">
            <v>0</v>
          </cell>
          <cell r="DN882">
            <v>0</v>
          </cell>
          <cell r="DO882">
            <v>0</v>
          </cell>
          <cell r="DP882">
            <v>0</v>
          </cell>
          <cell r="DQ882">
            <v>0</v>
          </cell>
          <cell r="DR882">
            <v>0</v>
          </cell>
          <cell r="DS882">
            <v>0</v>
          </cell>
          <cell r="DT882">
            <v>0</v>
          </cell>
          <cell r="DU882">
            <v>0</v>
          </cell>
          <cell r="DV882">
            <v>0</v>
          </cell>
          <cell r="DW882">
            <v>0</v>
          </cell>
          <cell r="DX882">
            <v>0</v>
          </cell>
          <cell r="DY882">
            <v>0</v>
          </cell>
          <cell r="DZ882">
            <v>0</v>
          </cell>
          <cell r="EA882">
            <v>0</v>
          </cell>
          <cell r="EB882">
            <v>0</v>
          </cell>
          <cell r="EC882">
            <v>0</v>
          </cell>
          <cell r="ED882">
            <v>0</v>
          </cell>
        </row>
        <row r="883">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0</v>
          </cell>
          <cell r="CJ883">
            <v>0</v>
          </cell>
          <cell r="CK883">
            <v>0</v>
          </cell>
          <cell r="CL883">
            <v>0</v>
          </cell>
          <cell r="CM883">
            <v>0</v>
          </cell>
          <cell r="CN883">
            <v>0</v>
          </cell>
          <cell r="CO883">
            <v>0</v>
          </cell>
          <cell r="CP883">
            <v>0</v>
          </cell>
          <cell r="CQ883">
            <v>0</v>
          </cell>
          <cell r="CR883">
            <v>0</v>
          </cell>
          <cell r="CS883">
            <v>0</v>
          </cell>
          <cell r="CT883">
            <v>0</v>
          </cell>
          <cell r="CU883">
            <v>0</v>
          </cell>
          <cell r="CV883">
            <v>0</v>
          </cell>
          <cell r="CW883">
            <v>0</v>
          </cell>
          <cell r="CX883">
            <v>0</v>
          </cell>
          <cell r="CY883">
            <v>0</v>
          </cell>
          <cell r="CZ883">
            <v>0</v>
          </cell>
          <cell r="DA883">
            <v>0</v>
          </cell>
          <cell r="DB883">
            <v>0</v>
          </cell>
          <cell r="DC883">
            <v>0</v>
          </cell>
          <cell r="DD883">
            <v>0</v>
          </cell>
          <cell r="DE883">
            <v>0</v>
          </cell>
          <cell r="DF883">
            <v>0</v>
          </cell>
          <cell r="DG883">
            <v>0</v>
          </cell>
          <cell r="DH883">
            <v>0</v>
          </cell>
          <cell r="DI883">
            <v>0</v>
          </cell>
          <cell r="DJ883">
            <v>0</v>
          </cell>
          <cell r="DK883">
            <v>0</v>
          </cell>
          <cell r="DL883">
            <v>0</v>
          </cell>
          <cell r="DM883">
            <v>0</v>
          </cell>
          <cell r="DN883">
            <v>0</v>
          </cell>
          <cell r="DO883">
            <v>0</v>
          </cell>
          <cell r="DP883">
            <v>0</v>
          </cell>
          <cell r="DQ883">
            <v>0</v>
          </cell>
          <cell r="DR883">
            <v>0</v>
          </cell>
          <cell r="DS883">
            <v>0</v>
          </cell>
          <cell r="DT883">
            <v>0</v>
          </cell>
          <cell r="DU883">
            <v>0</v>
          </cell>
          <cell r="DV883">
            <v>0</v>
          </cell>
          <cell r="DW883">
            <v>0</v>
          </cell>
          <cell r="DX883">
            <v>0</v>
          </cell>
          <cell r="DY883">
            <v>0</v>
          </cell>
          <cell r="DZ883">
            <v>0</v>
          </cell>
          <cell r="EA883">
            <v>0</v>
          </cell>
          <cell r="EB883">
            <v>0</v>
          </cell>
          <cell r="EC883">
            <v>0</v>
          </cell>
          <cell r="ED883">
            <v>0</v>
          </cell>
        </row>
        <row r="884">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I884">
            <v>0</v>
          </cell>
          <cell r="CJ884">
            <v>0</v>
          </cell>
          <cell r="CK884">
            <v>0</v>
          </cell>
          <cell r="CL884">
            <v>0</v>
          </cell>
          <cell r="CM884">
            <v>0</v>
          </cell>
          <cell r="CN884">
            <v>0</v>
          </cell>
          <cell r="CO884">
            <v>0</v>
          </cell>
          <cell r="CP884">
            <v>0</v>
          </cell>
          <cell r="CQ884">
            <v>0</v>
          </cell>
          <cell r="CR884">
            <v>0</v>
          </cell>
          <cell r="CS884">
            <v>0</v>
          </cell>
          <cell r="CT884">
            <v>0</v>
          </cell>
          <cell r="CU884">
            <v>0</v>
          </cell>
          <cell r="CV884">
            <v>0</v>
          </cell>
          <cell r="CW884">
            <v>0</v>
          </cell>
          <cell r="CX884">
            <v>0</v>
          </cell>
          <cell r="CY884">
            <v>0</v>
          </cell>
          <cell r="CZ884">
            <v>0</v>
          </cell>
          <cell r="DA884">
            <v>0</v>
          </cell>
          <cell r="DB884">
            <v>0</v>
          </cell>
          <cell r="DC884">
            <v>0</v>
          </cell>
          <cell r="DD884">
            <v>0</v>
          </cell>
          <cell r="DE884">
            <v>0</v>
          </cell>
          <cell r="DF884">
            <v>0</v>
          </cell>
          <cell r="DG884">
            <v>0</v>
          </cell>
          <cell r="DH884">
            <v>0</v>
          </cell>
          <cell r="DI884">
            <v>0</v>
          </cell>
          <cell r="DJ884">
            <v>0</v>
          </cell>
          <cell r="DK884">
            <v>0</v>
          </cell>
          <cell r="DL884">
            <v>0</v>
          </cell>
          <cell r="DM884">
            <v>0</v>
          </cell>
          <cell r="DN884">
            <v>0</v>
          </cell>
          <cell r="DO884">
            <v>0</v>
          </cell>
          <cell r="DP884">
            <v>0</v>
          </cell>
          <cell r="DQ884">
            <v>0</v>
          </cell>
          <cell r="DR884">
            <v>0</v>
          </cell>
          <cell r="DS884">
            <v>0</v>
          </cell>
          <cell r="DT884">
            <v>0</v>
          </cell>
          <cell r="DU884">
            <v>0</v>
          </cell>
          <cell r="DV884">
            <v>0</v>
          </cell>
          <cell r="DW884">
            <v>0</v>
          </cell>
          <cell r="DX884">
            <v>0</v>
          </cell>
          <cell r="DY884">
            <v>0</v>
          </cell>
          <cell r="DZ884">
            <v>0</v>
          </cell>
          <cell r="EA884">
            <v>0</v>
          </cell>
          <cell r="EB884">
            <v>0</v>
          </cell>
          <cell r="EC884">
            <v>0</v>
          </cell>
          <cell r="ED884">
            <v>0</v>
          </cell>
        </row>
        <row r="885">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v>0</v>
          </cell>
          <cell r="CJ885">
            <v>0</v>
          </cell>
          <cell r="CK885">
            <v>0</v>
          </cell>
          <cell r="CL885">
            <v>0</v>
          </cell>
          <cell r="CM885">
            <v>0</v>
          </cell>
          <cell r="CN885">
            <v>0</v>
          </cell>
          <cell r="CO885">
            <v>0</v>
          </cell>
          <cell r="CP885">
            <v>0</v>
          </cell>
          <cell r="CQ885">
            <v>0</v>
          </cell>
          <cell r="CR885">
            <v>0</v>
          </cell>
          <cell r="CS885">
            <v>0</v>
          </cell>
          <cell r="CT885">
            <v>0</v>
          </cell>
          <cell r="CU885">
            <v>0</v>
          </cell>
          <cell r="CV885">
            <v>0</v>
          </cell>
          <cell r="CW885">
            <v>0</v>
          </cell>
          <cell r="CX885">
            <v>0</v>
          </cell>
          <cell r="CY885">
            <v>0</v>
          </cell>
          <cell r="CZ885">
            <v>0</v>
          </cell>
          <cell r="DA885">
            <v>0</v>
          </cell>
          <cell r="DB885">
            <v>0</v>
          </cell>
          <cell r="DC885">
            <v>0</v>
          </cell>
          <cell r="DD885">
            <v>0</v>
          </cell>
          <cell r="DE885">
            <v>0</v>
          </cell>
          <cell r="DF885">
            <v>0</v>
          </cell>
          <cell r="DG885">
            <v>0</v>
          </cell>
          <cell r="DH885">
            <v>0</v>
          </cell>
          <cell r="DI885">
            <v>0</v>
          </cell>
          <cell r="DJ885">
            <v>0</v>
          </cell>
          <cell r="DK885">
            <v>0</v>
          </cell>
          <cell r="DL885">
            <v>0</v>
          </cell>
          <cell r="DM885">
            <v>0</v>
          </cell>
          <cell r="DN885">
            <v>0</v>
          </cell>
          <cell r="DO885">
            <v>0</v>
          </cell>
          <cell r="DP885">
            <v>0</v>
          </cell>
          <cell r="DQ885">
            <v>0</v>
          </cell>
          <cell r="DR885">
            <v>0</v>
          </cell>
          <cell r="DS885">
            <v>0</v>
          </cell>
          <cell r="DT885">
            <v>0</v>
          </cell>
          <cell r="DU885">
            <v>0</v>
          </cell>
          <cell r="DV885">
            <v>0</v>
          </cell>
          <cell r="DW885">
            <v>0</v>
          </cell>
          <cell r="DX885">
            <v>0</v>
          </cell>
          <cell r="DY885">
            <v>0</v>
          </cell>
          <cell r="DZ885">
            <v>0</v>
          </cell>
          <cell r="EA885">
            <v>0</v>
          </cell>
          <cell r="EB885">
            <v>0</v>
          </cell>
          <cell r="EC885">
            <v>0</v>
          </cell>
          <cell r="ED885">
            <v>0</v>
          </cell>
        </row>
        <row r="887">
          <cell r="F887">
            <v>0</v>
          </cell>
          <cell r="G887">
            <v>-3.1265771553989907E-6</v>
          </cell>
          <cell r="H887">
            <v>0</v>
          </cell>
          <cell r="I887">
            <v>0</v>
          </cell>
          <cell r="J887">
            <v>0</v>
          </cell>
          <cell r="K887">
            <v>0</v>
          </cell>
          <cell r="L887">
            <v>0</v>
          </cell>
          <cell r="M887">
            <v>0</v>
          </cell>
          <cell r="N887">
            <v>0</v>
          </cell>
          <cell r="O887">
            <v>-2.9900657807502284E-6</v>
          </cell>
          <cell r="P887">
            <v>0</v>
          </cell>
          <cell r="Q887">
            <v>-2.8292650995354052E-6</v>
          </cell>
          <cell r="R887">
            <v>-2.9212954544277636E-7</v>
          </cell>
          <cell r="S887">
            <v>0</v>
          </cell>
          <cell r="T887">
            <v>0</v>
          </cell>
          <cell r="U887">
            <v>0</v>
          </cell>
          <cell r="V887">
            <v>0</v>
          </cell>
          <cell r="W887">
            <v>0</v>
          </cell>
          <cell r="X887">
            <v>0</v>
          </cell>
          <cell r="Y887">
            <v>0</v>
          </cell>
          <cell r="Z887">
            <v>0</v>
          </cell>
          <cell r="AA887">
            <v>0</v>
          </cell>
          <cell r="AB887">
            <v>0</v>
          </cell>
          <cell r="AC887">
            <v>0</v>
          </cell>
          <cell r="AD887">
            <v>-2.8258807418524157E-6</v>
          </cell>
          <cell r="AE887">
            <v>-3.7782024975285822E-7</v>
          </cell>
          <cell r="AF887">
            <v>0</v>
          </cell>
          <cell r="AG887">
            <v>0</v>
          </cell>
          <cell r="AH887">
            <v>-2.8232176241260731E-6</v>
          </cell>
          <cell r="AI887">
            <v>0</v>
          </cell>
          <cell r="AJ887">
            <v>0</v>
          </cell>
          <cell r="AK887">
            <v>-1.8643695760545143E-6</v>
          </cell>
          <cell r="AL887">
            <v>0</v>
          </cell>
          <cell r="AM887">
            <v>0</v>
          </cell>
          <cell r="AN887">
            <v>0</v>
          </cell>
          <cell r="AO887">
            <v>0</v>
          </cell>
          <cell r="AP887">
            <v>0</v>
          </cell>
          <cell r="AQ887">
            <v>0</v>
          </cell>
          <cell r="AR887">
            <v>-1.1917557216634123E-6</v>
          </cell>
          <cell r="AS887">
            <v>0</v>
          </cell>
          <cell r="AT887">
            <v>-1.5688945680381039E-6</v>
          </cell>
          <cell r="AU887">
            <v>-4.1962410755047586E-6</v>
          </cell>
          <cell r="AV887">
            <v>0</v>
          </cell>
          <cell r="AW887">
            <v>0</v>
          </cell>
          <cell r="AX887">
            <v>0</v>
          </cell>
          <cell r="AY887">
            <v>0</v>
          </cell>
          <cell r="AZ887">
            <v>0</v>
          </cell>
          <cell r="BA887">
            <v>0</v>
          </cell>
          <cell r="BB887">
            <v>-2.9612252454569443E-6</v>
          </cell>
          <cell r="BC887">
            <v>0</v>
          </cell>
          <cell r="BD887">
            <v>-4.1126343646169516E-6</v>
          </cell>
          <cell r="BE887">
            <v>-9.5777254216500296E-7</v>
          </cell>
          <cell r="BF887">
            <v>0</v>
          </cell>
          <cell r="BG887">
            <v>-1.8692288712429672E-6</v>
          </cell>
          <cell r="BH887">
            <v>-1.4075342988917328E-6</v>
          </cell>
          <cell r="BI887">
            <v>0</v>
          </cell>
          <cell r="BJ887">
            <v>-2.3332920804364221E-6</v>
          </cell>
          <cell r="BK887">
            <v>0</v>
          </cell>
          <cell r="BL887">
            <v>-1.2230319796913136E-6</v>
          </cell>
          <cell r="BM887">
            <v>-1.8317984746829552E-6</v>
          </cell>
          <cell r="BN887">
            <v>0</v>
          </cell>
          <cell r="BO887">
            <v>0</v>
          </cell>
          <cell r="BP887">
            <v>-2.9384040800550792E-6</v>
          </cell>
          <cell r="BQ887">
            <v>0</v>
          </cell>
          <cell r="BR887">
            <v>-8.5317730835754446E-7</v>
          </cell>
          <cell r="BS887">
            <v>0</v>
          </cell>
          <cell r="BT887">
            <v>-1.8673001278557422E-6</v>
          </cell>
          <cell r="BU887">
            <v>-2.8437170165318548E-6</v>
          </cell>
          <cell r="BV887">
            <v>0</v>
          </cell>
          <cell r="BW887">
            <v>0</v>
          </cell>
          <cell r="BX887">
            <v>0</v>
          </cell>
          <cell r="BY887">
            <v>0</v>
          </cell>
          <cell r="BZ887">
            <v>-1.2197727023988136E-6</v>
          </cell>
          <cell r="CA887">
            <v>0</v>
          </cell>
          <cell r="CB887">
            <v>0</v>
          </cell>
          <cell r="CC887">
            <v>-2.9037999418335403E-6</v>
          </cell>
          <cell r="CD887">
            <v>-1.1044888523770169E-6</v>
          </cell>
          <cell r="CE887">
            <v>0</v>
          </cell>
          <cell r="CF887">
            <v>0</v>
          </cell>
          <cell r="CG887">
            <v>0</v>
          </cell>
          <cell r="CH887">
            <v>0</v>
          </cell>
          <cell r="CI887">
            <v>0</v>
          </cell>
          <cell r="CJ887">
            <v>0</v>
          </cell>
          <cell r="CK887">
            <v>0</v>
          </cell>
          <cell r="CL887">
            <v>0</v>
          </cell>
          <cell r="CM887">
            <v>0</v>
          </cell>
          <cell r="CN887">
            <v>0</v>
          </cell>
          <cell r="CO887">
            <v>0</v>
          </cell>
          <cell r="CP887">
            <v>0</v>
          </cell>
          <cell r="CQ887">
            <v>0</v>
          </cell>
          <cell r="CR887">
            <v>0</v>
          </cell>
          <cell r="CS887">
            <v>0</v>
          </cell>
          <cell r="CT887">
            <v>0</v>
          </cell>
          <cell r="CU887">
            <v>0</v>
          </cell>
          <cell r="CV887">
            <v>0</v>
          </cell>
          <cell r="CW887">
            <v>0</v>
          </cell>
          <cell r="CX887">
            <v>0</v>
          </cell>
          <cell r="CY887">
            <v>0</v>
          </cell>
          <cell r="CZ887">
            <v>0</v>
          </cell>
          <cell r="DA887">
            <v>0</v>
          </cell>
          <cell r="DB887">
            <v>0</v>
          </cell>
          <cell r="DC887">
            <v>0</v>
          </cell>
          <cell r="DD887">
            <v>0</v>
          </cell>
          <cell r="DE887">
            <v>0</v>
          </cell>
          <cell r="DF887">
            <v>0</v>
          </cell>
          <cell r="DG887">
            <v>0</v>
          </cell>
          <cell r="DH887">
            <v>0</v>
          </cell>
          <cell r="DI887">
            <v>0</v>
          </cell>
          <cell r="DJ887">
            <v>0</v>
          </cell>
          <cell r="DK887">
            <v>0</v>
          </cell>
          <cell r="DL887">
            <v>0</v>
          </cell>
          <cell r="DM887">
            <v>0</v>
          </cell>
          <cell r="DN887">
            <v>0</v>
          </cell>
          <cell r="DO887">
            <v>0</v>
          </cell>
          <cell r="DP887">
            <v>0</v>
          </cell>
          <cell r="DQ887">
            <v>0</v>
          </cell>
          <cell r="DR887">
            <v>0</v>
          </cell>
          <cell r="DS887">
            <v>0</v>
          </cell>
          <cell r="DT887">
            <v>0</v>
          </cell>
          <cell r="DU887">
            <v>0</v>
          </cell>
          <cell r="DV887">
            <v>0</v>
          </cell>
          <cell r="DW887">
            <v>0</v>
          </cell>
          <cell r="DX887">
            <v>0</v>
          </cell>
          <cell r="DY887">
            <v>0</v>
          </cell>
          <cell r="DZ887">
            <v>0</v>
          </cell>
          <cell r="EA887">
            <v>0</v>
          </cell>
          <cell r="EB887">
            <v>0</v>
          </cell>
          <cell r="EC887">
            <v>0</v>
          </cell>
          <cell r="ED887">
            <v>0</v>
          </cell>
        </row>
        <row r="890">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0</v>
          </cell>
          <cell r="CB890">
            <v>0</v>
          </cell>
          <cell r="CC890">
            <v>0</v>
          </cell>
          <cell r="CD890">
            <v>0</v>
          </cell>
          <cell r="CE890">
            <v>0</v>
          </cell>
          <cell r="CF890">
            <v>0</v>
          </cell>
          <cell r="CG890">
            <v>0</v>
          </cell>
          <cell r="CH890">
            <v>0</v>
          </cell>
          <cell r="CI890">
            <v>0</v>
          </cell>
          <cell r="CJ890">
            <v>0</v>
          </cell>
          <cell r="CK890">
            <v>0</v>
          </cell>
          <cell r="CL890">
            <v>0</v>
          </cell>
          <cell r="CM890">
            <v>0</v>
          </cell>
          <cell r="CN890">
            <v>0</v>
          </cell>
          <cell r="CO890">
            <v>0</v>
          </cell>
          <cell r="CP890">
            <v>0</v>
          </cell>
          <cell r="CQ890">
            <v>0</v>
          </cell>
          <cell r="CR890">
            <v>0</v>
          </cell>
          <cell r="CS890">
            <v>0</v>
          </cell>
          <cell r="CT890">
            <v>0</v>
          </cell>
          <cell r="CU890">
            <v>0</v>
          </cell>
          <cell r="CV890">
            <v>0</v>
          </cell>
          <cell r="CW890">
            <v>0</v>
          </cell>
          <cell r="CX890">
            <v>0</v>
          </cell>
          <cell r="CY890">
            <v>0</v>
          </cell>
          <cell r="CZ890">
            <v>0</v>
          </cell>
          <cell r="DA890">
            <v>0</v>
          </cell>
          <cell r="DB890">
            <v>0</v>
          </cell>
          <cell r="DC890">
            <v>0</v>
          </cell>
          <cell r="DD890">
            <v>0</v>
          </cell>
          <cell r="DE890">
            <v>0</v>
          </cell>
          <cell r="DF890">
            <v>0</v>
          </cell>
          <cell r="DG890">
            <v>0</v>
          </cell>
          <cell r="DH890">
            <v>0</v>
          </cell>
          <cell r="DI890">
            <v>0</v>
          </cell>
          <cell r="DJ890">
            <v>0</v>
          </cell>
          <cell r="DK890">
            <v>0</v>
          </cell>
          <cell r="DL890">
            <v>0</v>
          </cell>
          <cell r="DM890">
            <v>0</v>
          </cell>
          <cell r="DN890">
            <v>0</v>
          </cell>
          <cell r="DO890">
            <v>0</v>
          </cell>
          <cell r="DP890">
            <v>0</v>
          </cell>
          <cell r="DQ890">
            <v>0</v>
          </cell>
          <cell r="DR890">
            <v>0</v>
          </cell>
          <cell r="DS890">
            <v>0</v>
          </cell>
          <cell r="DT890">
            <v>0</v>
          </cell>
          <cell r="DU890">
            <v>0</v>
          </cell>
          <cell r="DV890">
            <v>0</v>
          </cell>
          <cell r="DW890">
            <v>0</v>
          </cell>
          <cell r="DX890">
            <v>0</v>
          </cell>
          <cell r="DY890">
            <v>0</v>
          </cell>
          <cell r="DZ890">
            <v>0</v>
          </cell>
          <cell r="EA890">
            <v>0</v>
          </cell>
          <cell r="EB890">
            <v>0</v>
          </cell>
          <cell r="EC890">
            <v>0</v>
          </cell>
          <cell r="ED890">
            <v>0</v>
          </cell>
        </row>
        <row r="891">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0</v>
          </cell>
          <cell r="CB891">
            <v>0</v>
          </cell>
          <cell r="CC891">
            <v>0</v>
          </cell>
          <cell r="CD891">
            <v>0</v>
          </cell>
          <cell r="CE891">
            <v>0</v>
          </cell>
          <cell r="CF891">
            <v>0</v>
          </cell>
          <cell r="CG891">
            <v>0</v>
          </cell>
          <cell r="CH891">
            <v>0</v>
          </cell>
          <cell r="CI891">
            <v>0</v>
          </cell>
          <cell r="CJ891">
            <v>0</v>
          </cell>
          <cell r="CK891">
            <v>0</v>
          </cell>
          <cell r="CL891">
            <v>0</v>
          </cell>
          <cell r="CM891">
            <v>0</v>
          </cell>
          <cell r="CN891">
            <v>0</v>
          </cell>
          <cell r="CO891">
            <v>0</v>
          </cell>
          <cell r="CP891">
            <v>0</v>
          </cell>
          <cell r="CQ891">
            <v>0</v>
          </cell>
          <cell r="CR891">
            <v>0</v>
          </cell>
          <cell r="CS891">
            <v>0</v>
          </cell>
          <cell r="CT891">
            <v>0</v>
          </cell>
          <cell r="CU891">
            <v>0</v>
          </cell>
          <cell r="CV891">
            <v>0</v>
          </cell>
          <cell r="CW891">
            <v>0</v>
          </cell>
          <cell r="CX891">
            <v>0</v>
          </cell>
          <cell r="CY891">
            <v>0</v>
          </cell>
          <cell r="CZ891">
            <v>0</v>
          </cell>
          <cell r="DA891">
            <v>0</v>
          </cell>
          <cell r="DB891">
            <v>0</v>
          </cell>
          <cell r="DC891">
            <v>0</v>
          </cell>
          <cell r="DD891">
            <v>0</v>
          </cell>
          <cell r="DE891">
            <v>0</v>
          </cell>
          <cell r="DF891">
            <v>0</v>
          </cell>
          <cell r="DG891">
            <v>0</v>
          </cell>
          <cell r="DH891">
            <v>0</v>
          </cell>
          <cell r="DI891">
            <v>0</v>
          </cell>
          <cell r="DJ891">
            <v>0</v>
          </cell>
          <cell r="DK891">
            <v>0</v>
          </cell>
          <cell r="DL891">
            <v>0</v>
          </cell>
          <cell r="DM891">
            <v>0</v>
          </cell>
          <cell r="DN891">
            <v>0</v>
          </cell>
          <cell r="DO891">
            <v>0</v>
          </cell>
          <cell r="DP891">
            <v>0</v>
          </cell>
          <cell r="DQ891">
            <v>0</v>
          </cell>
          <cell r="DR891">
            <v>0</v>
          </cell>
          <cell r="DS891">
            <v>0</v>
          </cell>
          <cell r="DT891">
            <v>0</v>
          </cell>
          <cell r="DU891">
            <v>0</v>
          </cell>
          <cell r="DV891">
            <v>0</v>
          </cell>
          <cell r="DW891">
            <v>0</v>
          </cell>
          <cell r="DX891">
            <v>0</v>
          </cell>
          <cell r="DY891">
            <v>0</v>
          </cell>
          <cell r="DZ891">
            <v>0</v>
          </cell>
          <cell r="EA891">
            <v>0</v>
          </cell>
          <cell r="EB891">
            <v>0</v>
          </cell>
          <cell r="EC891">
            <v>0</v>
          </cell>
          <cell r="ED891">
            <v>0</v>
          </cell>
        </row>
        <row r="892">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0</v>
          </cell>
          <cell r="CB892">
            <v>0</v>
          </cell>
          <cell r="CC892">
            <v>0</v>
          </cell>
          <cell r="CD892">
            <v>0</v>
          </cell>
          <cell r="CE892">
            <v>0</v>
          </cell>
          <cell r="CF892">
            <v>0</v>
          </cell>
          <cell r="CG892">
            <v>0</v>
          </cell>
          <cell r="CH892">
            <v>0</v>
          </cell>
          <cell r="CI892">
            <v>0</v>
          </cell>
          <cell r="CJ892">
            <v>0</v>
          </cell>
          <cell r="CK892">
            <v>0</v>
          </cell>
          <cell r="CL892">
            <v>0</v>
          </cell>
          <cell r="CM892">
            <v>0</v>
          </cell>
          <cell r="CN892">
            <v>0</v>
          </cell>
          <cell r="CO892">
            <v>0</v>
          </cell>
          <cell r="CP892">
            <v>0</v>
          </cell>
          <cell r="CQ892">
            <v>0</v>
          </cell>
          <cell r="CR892">
            <v>0</v>
          </cell>
          <cell r="CS892">
            <v>0</v>
          </cell>
          <cell r="CT892">
            <v>0</v>
          </cell>
          <cell r="CU892">
            <v>0</v>
          </cell>
          <cell r="CV892">
            <v>0</v>
          </cell>
          <cell r="CW892">
            <v>0</v>
          </cell>
          <cell r="CX892">
            <v>0</v>
          </cell>
          <cell r="CY892">
            <v>0</v>
          </cell>
          <cell r="CZ892">
            <v>0</v>
          </cell>
          <cell r="DA892">
            <v>0</v>
          </cell>
          <cell r="DB892">
            <v>0</v>
          </cell>
          <cell r="DC892">
            <v>0</v>
          </cell>
          <cell r="DD892">
            <v>0</v>
          </cell>
          <cell r="DE892">
            <v>0</v>
          </cell>
          <cell r="DF892">
            <v>0</v>
          </cell>
          <cell r="DG892">
            <v>0</v>
          </cell>
          <cell r="DH892">
            <v>0</v>
          </cell>
          <cell r="DI892">
            <v>0</v>
          </cell>
          <cell r="DJ892">
            <v>0</v>
          </cell>
          <cell r="DK892">
            <v>0</v>
          </cell>
          <cell r="DL892">
            <v>0</v>
          </cell>
          <cell r="DM892">
            <v>0</v>
          </cell>
          <cell r="DN892">
            <v>0</v>
          </cell>
          <cell r="DO892">
            <v>0</v>
          </cell>
          <cell r="DP892">
            <v>0</v>
          </cell>
          <cell r="DQ892">
            <v>0</v>
          </cell>
          <cell r="DR892">
            <v>0</v>
          </cell>
          <cell r="DS892">
            <v>0</v>
          </cell>
          <cell r="DT892">
            <v>0</v>
          </cell>
          <cell r="DU892">
            <v>0</v>
          </cell>
          <cell r="DV892">
            <v>0</v>
          </cell>
          <cell r="DW892">
            <v>0</v>
          </cell>
          <cell r="DX892">
            <v>0</v>
          </cell>
          <cell r="DY892">
            <v>0</v>
          </cell>
          <cell r="DZ892">
            <v>0</v>
          </cell>
          <cell r="EA892">
            <v>0</v>
          </cell>
          <cell r="EB892">
            <v>0</v>
          </cell>
          <cell r="EC892">
            <v>0</v>
          </cell>
          <cell r="ED892">
            <v>0</v>
          </cell>
        </row>
        <row r="893">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cell r="CJ893">
            <v>0</v>
          </cell>
          <cell r="CK893">
            <v>0</v>
          </cell>
          <cell r="CL893">
            <v>0</v>
          </cell>
          <cell r="CM893">
            <v>0</v>
          </cell>
          <cell r="CN893">
            <v>0</v>
          </cell>
          <cell r="CO893">
            <v>0</v>
          </cell>
          <cell r="CP893">
            <v>0</v>
          </cell>
          <cell r="CQ893">
            <v>0</v>
          </cell>
          <cell r="CR893">
            <v>0</v>
          </cell>
          <cell r="CS893">
            <v>0</v>
          </cell>
          <cell r="CT893">
            <v>0</v>
          </cell>
          <cell r="CU893">
            <v>0</v>
          </cell>
          <cell r="CV893">
            <v>0</v>
          </cell>
          <cell r="CW893">
            <v>0</v>
          </cell>
          <cell r="CX893">
            <v>0</v>
          </cell>
          <cell r="CY893">
            <v>0</v>
          </cell>
          <cell r="CZ893">
            <v>0</v>
          </cell>
          <cell r="DA893">
            <v>0</v>
          </cell>
          <cell r="DB893">
            <v>0</v>
          </cell>
          <cell r="DC893">
            <v>0</v>
          </cell>
          <cell r="DD893">
            <v>0</v>
          </cell>
          <cell r="DE893">
            <v>0</v>
          </cell>
          <cell r="DF893">
            <v>0</v>
          </cell>
          <cell r="DG893">
            <v>0</v>
          </cell>
          <cell r="DH893">
            <v>0</v>
          </cell>
          <cell r="DI893">
            <v>0</v>
          </cell>
          <cell r="DJ893">
            <v>0</v>
          </cell>
          <cell r="DK893">
            <v>0</v>
          </cell>
          <cell r="DL893">
            <v>0</v>
          </cell>
          <cell r="DM893">
            <v>0</v>
          </cell>
          <cell r="DN893">
            <v>0</v>
          </cell>
          <cell r="DO893">
            <v>0</v>
          </cell>
          <cell r="DP893">
            <v>0</v>
          </cell>
          <cell r="DQ893">
            <v>0</v>
          </cell>
          <cell r="DR893">
            <v>0</v>
          </cell>
          <cell r="DS893">
            <v>0</v>
          </cell>
          <cell r="DT893">
            <v>0</v>
          </cell>
          <cell r="DU893">
            <v>0</v>
          </cell>
          <cell r="DV893">
            <v>0</v>
          </cell>
          <cell r="DW893">
            <v>0</v>
          </cell>
          <cell r="DX893">
            <v>0</v>
          </cell>
          <cell r="DY893">
            <v>0</v>
          </cell>
          <cell r="DZ893">
            <v>0</v>
          </cell>
          <cell r="EA893">
            <v>0</v>
          </cell>
          <cell r="EB893">
            <v>0</v>
          </cell>
          <cell r="EC893">
            <v>0</v>
          </cell>
          <cell r="ED893">
            <v>0</v>
          </cell>
        </row>
        <row r="894">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0</v>
          </cell>
          <cell r="CB894">
            <v>0</v>
          </cell>
          <cell r="CC894">
            <v>0</v>
          </cell>
          <cell r="CD894">
            <v>0</v>
          </cell>
          <cell r="CE894">
            <v>0</v>
          </cell>
          <cell r="CF894">
            <v>0</v>
          </cell>
          <cell r="CG894">
            <v>0</v>
          </cell>
          <cell r="CH894">
            <v>0</v>
          </cell>
          <cell r="CI894">
            <v>0</v>
          </cell>
          <cell r="CJ894">
            <v>0</v>
          </cell>
          <cell r="CK894">
            <v>0</v>
          </cell>
          <cell r="CL894">
            <v>0</v>
          </cell>
          <cell r="CM894">
            <v>0</v>
          </cell>
          <cell r="CN894">
            <v>0</v>
          </cell>
          <cell r="CO894">
            <v>0</v>
          </cell>
          <cell r="CP894">
            <v>0</v>
          </cell>
          <cell r="CQ894">
            <v>0</v>
          </cell>
          <cell r="CR894">
            <v>0</v>
          </cell>
          <cell r="CS894">
            <v>0</v>
          </cell>
          <cell r="CT894">
            <v>0</v>
          </cell>
          <cell r="CU894">
            <v>0</v>
          </cell>
          <cell r="CV894">
            <v>0</v>
          </cell>
          <cell r="CW894">
            <v>0</v>
          </cell>
          <cell r="CX894">
            <v>0</v>
          </cell>
          <cell r="CY894">
            <v>0</v>
          </cell>
          <cell r="CZ894">
            <v>0</v>
          </cell>
          <cell r="DA894">
            <v>0</v>
          </cell>
          <cell r="DB894">
            <v>0</v>
          </cell>
          <cell r="DC894">
            <v>0</v>
          </cell>
          <cell r="DD894">
            <v>0</v>
          </cell>
          <cell r="DE894">
            <v>0</v>
          </cell>
          <cell r="DF894">
            <v>0</v>
          </cell>
          <cell r="DG894">
            <v>0</v>
          </cell>
          <cell r="DH894">
            <v>0</v>
          </cell>
          <cell r="DI894">
            <v>0</v>
          </cell>
          <cell r="DJ894">
            <v>0</v>
          </cell>
          <cell r="DK894">
            <v>0</v>
          </cell>
          <cell r="DL894">
            <v>0</v>
          </cell>
          <cell r="DM894">
            <v>0</v>
          </cell>
          <cell r="DN894">
            <v>0</v>
          </cell>
          <cell r="DO894">
            <v>0</v>
          </cell>
          <cell r="DP894">
            <v>0</v>
          </cell>
          <cell r="DQ894">
            <v>0</v>
          </cell>
          <cell r="DR894">
            <v>0</v>
          </cell>
          <cell r="DS894">
            <v>0</v>
          </cell>
          <cell r="DT894">
            <v>0</v>
          </cell>
          <cell r="DU894">
            <v>0</v>
          </cell>
          <cell r="DV894">
            <v>0</v>
          </cell>
          <cell r="DW894">
            <v>0</v>
          </cell>
          <cell r="DX894">
            <v>0</v>
          </cell>
          <cell r="DY894">
            <v>0</v>
          </cell>
          <cell r="DZ894">
            <v>0</v>
          </cell>
          <cell r="EA894">
            <v>0</v>
          </cell>
          <cell r="EB894">
            <v>0</v>
          </cell>
          <cell r="EC894">
            <v>0</v>
          </cell>
          <cell r="ED894">
            <v>0</v>
          </cell>
        </row>
        <row r="895">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0</v>
          </cell>
          <cell r="CB895">
            <v>0</v>
          </cell>
          <cell r="CC895">
            <v>0</v>
          </cell>
          <cell r="CD895">
            <v>0</v>
          </cell>
          <cell r="CE895">
            <v>0</v>
          </cell>
          <cell r="CF895">
            <v>0</v>
          </cell>
          <cell r="CG895">
            <v>0</v>
          </cell>
          <cell r="CH895">
            <v>0</v>
          </cell>
          <cell r="CI895">
            <v>0</v>
          </cell>
          <cell r="CJ895">
            <v>0</v>
          </cell>
          <cell r="CK895">
            <v>0</v>
          </cell>
          <cell r="CL895">
            <v>0</v>
          </cell>
          <cell r="CM895">
            <v>0</v>
          </cell>
          <cell r="CN895">
            <v>0</v>
          </cell>
          <cell r="CO895">
            <v>0</v>
          </cell>
          <cell r="CP895">
            <v>0</v>
          </cell>
          <cell r="CQ895">
            <v>0</v>
          </cell>
          <cell r="CR895">
            <v>0</v>
          </cell>
          <cell r="CS895">
            <v>0</v>
          </cell>
          <cell r="CT895">
            <v>0</v>
          </cell>
          <cell r="CU895">
            <v>0</v>
          </cell>
          <cell r="CV895">
            <v>0</v>
          </cell>
          <cell r="CW895">
            <v>0</v>
          </cell>
          <cell r="CX895">
            <v>0</v>
          </cell>
          <cell r="CY895">
            <v>0</v>
          </cell>
          <cell r="CZ895">
            <v>0</v>
          </cell>
          <cell r="DA895">
            <v>0</v>
          </cell>
          <cell r="DB895">
            <v>0</v>
          </cell>
          <cell r="DC895">
            <v>0</v>
          </cell>
          <cell r="DD895">
            <v>0</v>
          </cell>
          <cell r="DE895">
            <v>0</v>
          </cell>
          <cell r="DF895">
            <v>0</v>
          </cell>
          <cell r="DG895">
            <v>0</v>
          </cell>
          <cell r="DH895">
            <v>0</v>
          </cell>
          <cell r="DI895">
            <v>0</v>
          </cell>
          <cell r="DJ895">
            <v>0</v>
          </cell>
          <cell r="DK895">
            <v>0</v>
          </cell>
          <cell r="DL895">
            <v>0</v>
          </cell>
          <cell r="DM895">
            <v>0</v>
          </cell>
          <cell r="DN895">
            <v>0</v>
          </cell>
          <cell r="DO895">
            <v>0</v>
          </cell>
          <cell r="DP895">
            <v>0</v>
          </cell>
          <cell r="DQ895">
            <v>0</v>
          </cell>
          <cell r="DR895">
            <v>0</v>
          </cell>
          <cell r="DS895">
            <v>0</v>
          </cell>
          <cell r="DT895">
            <v>0</v>
          </cell>
          <cell r="DU895">
            <v>0</v>
          </cell>
          <cell r="DV895">
            <v>0</v>
          </cell>
          <cell r="DW895">
            <v>0</v>
          </cell>
          <cell r="DX895">
            <v>0</v>
          </cell>
          <cell r="DY895">
            <v>0</v>
          </cell>
          <cell r="DZ895">
            <v>0</v>
          </cell>
          <cell r="EA895">
            <v>0</v>
          </cell>
          <cell r="EB895">
            <v>0</v>
          </cell>
          <cell r="EC895">
            <v>0</v>
          </cell>
          <cell r="ED895">
            <v>0</v>
          </cell>
        </row>
        <row r="896">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0</v>
          </cell>
          <cell r="CB896">
            <v>0</v>
          </cell>
          <cell r="CC896">
            <v>0</v>
          </cell>
          <cell r="CD896">
            <v>0</v>
          </cell>
          <cell r="CE896">
            <v>0</v>
          </cell>
          <cell r="CF896">
            <v>0</v>
          </cell>
          <cell r="CG896">
            <v>0</v>
          </cell>
          <cell r="CH896">
            <v>0</v>
          </cell>
          <cell r="CI896">
            <v>0</v>
          </cell>
          <cell r="CJ896">
            <v>0</v>
          </cell>
          <cell r="CK896">
            <v>0</v>
          </cell>
          <cell r="CL896">
            <v>0</v>
          </cell>
          <cell r="CM896">
            <v>0</v>
          </cell>
          <cell r="CN896">
            <v>0</v>
          </cell>
          <cell r="CO896">
            <v>0</v>
          </cell>
          <cell r="CP896">
            <v>0</v>
          </cell>
          <cell r="CQ896">
            <v>0</v>
          </cell>
          <cell r="CR896">
            <v>0</v>
          </cell>
          <cell r="CS896">
            <v>0</v>
          </cell>
          <cell r="CT896">
            <v>0</v>
          </cell>
          <cell r="CU896">
            <v>0</v>
          </cell>
          <cell r="CV896">
            <v>0</v>
          </cell>
          <cell r="CW896">
            <v>0</v>
          </cell>
          <cell r="CX896">
            <v>0</v>
          </cell>
          <cell r="CY896">
            <v>0</v>
          </cell>
          <cell r="CZ896">
            <v>0</v>
          </cell>
          <cell r="DA896">
            <v>0</v>
          </cell>
          <cell r="DB896">
            <v>0</v>
          </cell>
          <cell r="DC896">
            <v>0</v>
          </cell>
          <cell r="DD896">
            <v>0</v>
          </cell>
          <cell r="DE896">
            <v>0</v>
          </cell>
          <cell r="DF896">
            <v>0</v>
          </cell>
          <cell r="DG896">
            <v>0</v>
          </cell>
          <cell r="DH896">
            <v>0</v>
          </cell>
          <cell r="DI896">
            <v>0</v>
          </cell>
          <cell r="DJ896">
            <v>0</v>
          </cell>
          <cell r="DK896">
            <v>0</v>
          </cell>
          <cell r="DL896">
            <v>0</v>
          </cell>
          <cell r="DM896">
            <v>0</v>
          </cell>
          <cell r="DN896">
            <v>0</v>
          </cell>
          <cell r="DO896">
            <v>0</v>
          </cell>
          <cell r="DP896">
            <v>0</v>
          </cell>
          <cell r="DQ896">
            <v>0</v>
          </cell>
          <cell r="DR896">
            <v>0</v>
          </cell>
          <cell r="DS896">
            <v>0</v>
          </cell>
          <cell r="DT896">
            <v>0</v>
          </cell>
          <cell r="DU896">
            <v>0</v>
          </cell>
          <cell r="DV896">
            <v>0</v>
          </cell>
          <cell r="DW896">
            <v>0</v>
          </cell>
          <cell r="DX896">
            <v>0</v>
          </cell>
          <cell r="DY896">
            <v>0</v>
          </cell>
          <cell r="DZ896">
            <v>0</v>
          </cell>
          <cell r="EA896">
            <v>0</v>
          </cell>
          <cell r="EB896">
            <v>0</v>
          </cell>
          <cell r="EC896">
            <v>0</v>
          </cell>
          <cell r="ED896">
            <v>0</v>
          </cell>
        </row>
        <row r="898">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0</v>
          </cell>
          <cell r="CB898">
            <v>0</v>
          </cell>
          <cell r="CC898">
            <v>0</v>
          </cell>
          <cell r="CD898">
            <v>0</v>
          </cell>
          <cell r="CE898">
            <v>0</v>
          </cell>
          <cell r="CF898">
            <v>0</v>
          </cell>
          <cell r="CG898">
            <v>0</v>
          </cell>
          <cell r="CH898">
            <v>0</v>
          </cell>
          <cell r="CI898">
            <v>0</v>
          </cell>
          <cell r="CJ898">
            <v>0</v>
          </cell>
          <cell r="CK898">
            <v>0</v>
          </cell>
          <cell r="CL898">
            <v>0</v>
          </cell>
          <cell r="CM898">
            <v>0</v>
          </cell>
          <cell r="CN898">
            <v>0</v>
          </cell>
          <cell r="CO898">
            <v>0</v>
          </cell>
          <cell r="CP898">
            <v>0</v>
          </cell>
          <cell r="CQ898">
            <v>0</v>
          </cell>
          <cell r="CR898">
            <v>0</v>
          </cell>
          <cell r="CS898">
            <v>0</v>
          </cell>
          <cell r="CT898">
            <v>0</v>
          </cell>
          <cell r="CU898">
            <v>0</v>
          </cell>
          <cell r="CV898">
            <v>0</v>
          </cell>
          <cell r="CW898">
            <v>0</v>
          </cell>
          <cell r="CX898">
            <v>0</v>
          </cell>
          <cell r="CY898">
            <v>0</v>
          </cell>
          <cell r="CZ898">
            <v>0</v>
          </cell>
          <cell r="DA898">
            <v>0</v>
          </cell>
          <cell r="DB898">
            <v>0</v>
          </cell>
          <cell r="DC898">
            <v>0</v>
          </cell>
          <cell r="DD898">
            <v>0</v>
          </cell>
          <cell r="DE898">
            <v>0</v>
          </cell>
          <cell r="DF898">
            <v>0</v>
          </cell>
          <cell r="DG898">
            <v>0</v>
          </cell>
          <cell r="DH898">
            <v>0</v>
          </cell>
          <cell r="DI898">
            <v>0</v>
          </cell>
          <cell r="DJ898">
            <v>0</v>
          </cell>
          <cell r="DK898">
            <v>0</v>
          </cell>
          <cell r="DL898">
            <v>0</v>
          </cell>
          <cell r="DM898">
            <v>0</v>
          </cell>
          <cell r="DN898">
            <v>0</v>
          </cell>
          <cell r="DO898">
            <v>0</v>
          </cell>
          <cell r="DP898">
            <v>0</v>
          </cell>
          <cell r="DQ898">
            <v>0</v>
          </cell>
          <cell r="DR898">
            <v>0</v>
          </cell>
          <cell r="DS898">
            <v>0</v>
          </cell>
          <cell r="DT898">
            <v>0</v>
          </cell>
          <cell r="DU898">
            <v>0</v>
          </cell>
          <cell r="DV898">
            <v>0</v>
          </cell>
          <cell r="DW898">
            <v>0</v>
          </cell>
          <cell r="DX898">
            <v>0</v>
          </cell>
          <cell r="DY898">
            <v>0</v>
          </cell>
          <cell r="DZ898">
            <v>0</v>
          </cell>
          <cell r="EA898">
            <v>0</v>
          </cell>
          <cell r="EB898">
            <v>0</v>
          </cell>
          <cell r="EC898">
            <v>0</v>
          </cell>
          <cell r="ED898">
            <v>0</v>
          </cell>
        </row>
        <row r="901">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0.01</v>
          </cell>
          <cell r="AX901">
            <v>0</v>
          </cell>
          <cell r="AY901">
            <v>0</v>
          </cell>
          <cell r="AZ901">
            <v>0</v>
          </cell>
          <cell r="BA901">
            <v>0</v>
          </cell>
          <cell r="BB901">
            <v>0</v>
          </cell>
          <cell r="BC901">
            <v>0</v>
          </cell>
          <cell r="BD901">
            <v>0</v>
          </cell>
          <cell r="BE901">
            <v>0</v>
          </cell>
          <cell r="BF901">
            <v>0</v>
          </cell>
          <cell r="BG901">
            <v>0.01</v>
          </cell>
          <cell r="BH901">
            <v>0</v>
          </cell>
          <cell r="BI901">
            <v>0</v>
          </cell>
          <cell r="BJ901">
            <v>0</v>
          </cell>
          <cell r="BK901">
            <v>0.01</v>
          </cell>
          <cell r="BL901">
            <v>0</v>
          </cell>
          <cell r="BM901">
            <v>0</v>
          </cell>
          <cell r="BN901">
            <v>0</v>
          </cell>
          <cell r="BO901">
            <v>0</v>
          </cell>
          <cell r="BP901">
            <v>0</v>
          </cell>
          <cell r="BQ901">
            <v>0</v>
          </cell>
          <cell r="BR901">
            <v>0</v>
          </cell>
          <cell r="BS901">
            <v>0</v>
          </cell>
          <cell r="BT901">
            <v>0</v>
          </cell>
          <cell r="BU901">
            <v>0</v>
          </cell>
          <cell r="BV901">
            <v>0.01</v>
          </cell>
          <cell r="BW901">
            <v>0.01</v>
          </cell>
          <cell r="BX901">
            <v>0.01</v>
          </cell>
          <cell r="BY901">
            <v>0</v>
          </cell>
          <cell r="BZ901">
            <v>0</v>
          </cell>
          <cell r="CA901">
            <v>0</v>
          </cell>
          <cell r="CB901">
            <v>0</v>
          </cell>
          <cell r="CC901">
            <v>0</v>
          </cell>
          <cell r="CD901">
            <v>0</v>
          </cell>
          <cell r="CE901">
            <v>0</v>
          </cell>
          <cell r="CF901">
            <v>0</v>
          </cell>
          <cell r="CG901">
            <v>0</v>
          </cell>
          <cell r="CH901">
            <v>0</v>
          </cell>
          <cell r="CI901">
            <v>0</v>
          </cell>
          <cell r="CJ901">
            <v>0</v>
          </cell>
          <cell r="CK901">
            <v>0.02</v>
          </cell>
          <cell r="CL901">
            <v>0</v>
          </cell>
          <cell r="CM901">
            <v>0</v>
          </cell>
          <cell r="CN901">
            <v>0</v>
          </cell>
          <cell r="CO901">
            <v>0</v>
          </cell>
          <cell r="CP901">
            <v>0</v>
          </cell>
          <cell r="CQ901">
            <v>0</v>
          </cell>
          <cell r="CR901">
            <v>0</v>
          </cell>
          <cell r="CS901">
            <v>0</v>
          </cell>
          <cell r="CT901">
            <v>0</v>
          </cell>
          <cell r="CU901">
            <v>0</v>
          </cell>
          <cell r="CV901">
            <v>0</v>
          </cell>
          <cell r="CW901">
            <v>0</v>
          </cell>
          <cell r="CX901">
            <v>-0.01</v>
          </cell>
          <cell r="CY901">
            <v>0</v>
          </cell>
          <cell r="CZ901">
            <v>0</v>
          </cell>
          <cell r="DA901">
            <v>0</v>
          </cell>
          <cell r="DB901">
            <v>0</v>
          </cell>
          <cell r="DC901">
            <v>0</v>
          </cell>
          <cell r="DD901">
            <v>0</v>
          </cell>
          <cell r="DE901">
            <v>0</v>
          </cell>
          <cell r="DF901">
            <v>0</v>
          </cell>
          <cell r="DG901">
            <v>0</v>
          </cell>
          <cell r="DH901">
            <v>0</v>
          </cell>
          <cell r="DI901">
            <v>0</v>
          </cell>
          <cell r="DJ901">
            <v>0.01</v>
          </cell>
          <cell r="DK901">
            <v>0</v>
          </cell>
          <cell r="DL901">
            <v>0</v>
          </cell>
          <cell r="DM901">
            <v>0.01</v>
          </cell>
          <cell r="DN901">
            <v>0</v>
          </cell>
          <cell r="DO901">
            <v>0</v>
          </cell>
          <cell r="DP901">
            <v>0</v>
          </cell>
          <cell r="DQ901">
            <v>0</v>
          </cell>
          <cell r="DR901">
            <v>0</v>
          </cell>
          <cell r="DS901">
            <v>0</v>
          </cell>
          <cell r="DT901">
            <v>0</v>
          </cell>
          <cell r="DU901">
            <v>0</v>
          </cell>
          <cell r="DV901">
            <v>0</v>
          </cell>
          <cell r="DW901">
            <v>0</v>
          </cell>
          <cell r="DX901">
            <v>0.01</v>
          </cell>
          <cell r="DY901">
            <v>0</v>
          </cell>
          <cell r="DZ901">
            <v>0.01</v>
          </cell>
          <cell r="EA901">
            <v>0</v>
          </cell>
          <cell r="EB901">
            <v>0</v>
          </cell>
          <cell r="EC901">
            <v>0</v>
          </cell>
          <cell r="ED901">
            <v>0</v>
          </cell>
        </row>
        <row r="902">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0.01</v>
          </cell>
          <cell r="AG902">
            <v>0</v>
          </cell>
          <cell r="AH902">
            <v>0</v>
          </cell>
          <cell r="AI902">
            <v>0</v>
          </cell>
          <cell r="AJ902">
            <v>0</v>
          </cell>
          <cell r="AK902">
            <v>-0.01</v>
          </cell>
          <cell r="AL902">
            <v>0</v>
          </cell>
          <cell r="AM902">
            <v>0</v>
          </cell>
          <cell r="AN902">
            <v>0</v>
          </cell>
          <cell r="AO902">
            <v>0</v>
          </cell>
          <cell r="AP902">
            <v>0</v>
          </cell>
          <cell r="AQ902">
            <v>0</v>
          </cell>
          <cell r="AR902">
            <v>0</v>
          </cell>
          <cell r="AS902">
            <v>0.01</v>
          </cell>
          <cell r="AT902">
            <v>0</v>
          </cell>
          <cell r="AU902">
            <v>0</v>
          </cell>
          <cell r="AV902">
            <v>0</v>
          </cell>
          <cell r="AW902">
            <v>0.01</v>
          </cell>
          <cell r="AX902">
            <v>0.02</v>
          </cell>
          <cell r="AY902">
            <v>0</v>
          </cell>
          <cell r="AZ902">
            <v>0</v>
          </cell>
          <cell r="BA902">
            <v>0.01</v>
          </cell>
          <cell r="BB902">
            <v>0</v>
          </cell>
          <cell r="BC902">
            <v>0</v>
          </cell>
          <cell r="BD902">
            <v>0</v>
          </cell>
          <cell r="BE902">
            <v>0</v>
          </cell>
          <cell r="BF902">
            <v>0</v>
          </cell>
          <cell r="BG902">
            <v>0</v>
          </cell>
          <cell r="BH902">
            <v>0</v>
          </cell>
          <cell r="BI902">
            <v>0</v>
          </cell>
          <cell r="BJ902">
            <v>0.01</v>
          </cell>
          <cell r="BK902">
            <v>0.01</v>
          </cell>
          <cell r="BL902">
            <v>0</v>
          </cell>
          <cell r="BM902">
            <v>0</v>
          </cell>
          <cell r="BN902">
            <v>0</v>
          </cell>
          <cell r="BO902">
            <v>0</v>
          </cell>
          <cell r="BP902">
            <v>-0.01</v>
          </cell>
          <cell r="BQ902">
            <v>0.01</v>
          </cell>
          <cell r="BR902">
            <v>0</v>
          </cell>
          <cell r="BS902">
            <v>-0.01</v>
          </cell>
          <cell r="BT902">
            <v>0.01</v>
          </cell>
          <cell r="BU902">
            <v>0</v>
          </cell>
          <cell r="BV902">
            <v>0</v>
          </cell>
          <cell r="BW902">
            <v>0</v>
          </cell>
          <cell r="BX902">
            <v>0</v>
          </cell>
          <cell r="BY902">
            <v>0</v>
          </cell>
          <cell r="BZ902">
            <v>0</v>
          </cell>
          <cell r="CA902">
            <v>0</v>
          </cell>
          <cell r="CB902">
            <v>0</v>
          </cell>
          <cell r="CC902">
            <v>0</v>
          </cell>
          <cell r="CD902">
            <v>0</v>
          </cell>
          <cell r="CE902">
            <v>0</v>
          </cell>
          <cell r="CF902">
            <v>0</v>
          </cell>
          <cell r="CG902">
            <v>0</v>
          </cell>
          <cell r="CH902">
            <v>0</v>
          </cell>
          <cell r="CI902">
            <v>0</v>
          </cell>
          <cell r="CJ902">
            <v>0</v>
          </cell>
          <cell r="CK902">
            <v>-0.01</v>
          </cell>
          <cell r="CL902">
            <v>0.01</v>
          </cell>
          <cell r="CM902">
            <v>0</v>
          </cell>
          <cell r="CN902">
            <v>0</v>
          </cell>
          <cell r="CO902">
            <v>0</v>
          </cell>
          <cell r="CP902">
            <v>0.01</v>
          </cell>
          <cell r="CQ902">
            <v>-0.01</v>
          </cell>
          <cell r="CR902">
            <v>0</v>
          </cell>
          <cell r="CS902">
            <v>0</v>
          </cell>
          <cell r="CT902">
            <v>0</v>
          </cell>
          <cell r="CU902">
            <v>0</v>
          </cell>
          <cell r="CV902">
            <v>0</v>
          </cell>
          <cell r="CW902">
            <v>0</v>
          </cell>
          <cell r="CX902">
            <v>-0.02</v>
          </cell>
          <cell r="CY902">
            <v>0</v>
          </cell>
          <cell r="CZ902">
            <v>0</v>
          </cell>
          <cell r="DA902">
            <v>0</v>
          </cell>
          <cell r="DB902">
            <v>0</v>
          </cell>
          <cell r="DC902">
            <v>0</v>
          </cell>
          <cell r="DD902">
            <v>0</v>
          </cell>
          <cell r="DE902">
            <v>0</v>
          </cell>
          <cell r="DF902">
            <v>0</v>
          </cell>
          <cell r="DG902">
            <v>-0.02</v>
          </cell>
          <cell r="DH902">
            <v>0.02</v>
          </cell>
          <cell r="DI902">
            <v>0</v>
          </cell>
          <cell r="DJ902">
            <v>0</v>
          </cell>
          <cell r="DK902">
            <v>0</v>
          </cell>
          <cell r="DL902">
            <v>0.01</v>
          </cell>
          <cell r="DM902">
            <v>0</v>
          </cell>
          <cell r="DN902">
            <v>0</v>
          </cell>
          <cell r="DO902">
            <v>0</v>
          </cell>
          <cell r="DP902">
            <v>-0.02</v>
          </cell>
          <cell r="DQ902">
            <v>0</v>
          </cell>
          <cell r="DR902">
            <v>0</v>
          </cell>
          <cell r="DS902">
            <v>0</v>
          </cell>
          <cell r="DT902">
            <v>0</v>
          </cell>
          <cell r="DU902">
            <v>0</v>
          </cell>
          <cell r="DV902">
            <v>0</v>
          </cell>
          <cell r="DW902">
            <v>0</v>
          </cell>
          <cell r="DX902">
            <v>0</v>
          </cell>
          <cell r="DY902">
            <v>0</v>
          </cell>
          <cell r="DZ902">
            <v>0</v>
          </cell>
          <cell r="EA902">
            <v>0</v>
          </cell>
          <cell r="EB902">
            <v>0</v>
          </cell>
          <cell r="EC902">
            <v>0</v>
          </cell>
          <cell r="ED902">
            <v>0</v>
          </cell>
        </row>
        <row r="903">
          <cell r="F903">
            <v>0</v>
          </cell>
          <cell r="G903">
            <v>0.01</v>
          </cell>
          <cell r="H903">
            <v>0.01</v>
          </cell>
          <cell r="I903">
            <v>0</v>
          </cell>
          <cell r="J903">
            <v>0</v>
          </cell>
          <cell r="K903">
            <v>0</v>
          </cell>
          <cell r="L903">
            <v>0.01</v>
          </cell>
          <cell r="M903">
            <v>0.01</v>
          </cell>
          <cell r="N903">
            <v>0</v>
          </cell>
          <cell r="O903">
            <v>0</v>
          </cell>
          <cell r="P903">
            <v>0</v>
          </cell>
          <cell r="Q903">
            <v>0</v>
          </cell>
          <cell r="R903">
            <v>-0.01</v>
          </cell>
          <cell r="S903">
            <v>0</v>
          </cell>
          <cell r="T903">
            <v>0</v>
          </cell>
          <cell r="U903">
            <v>0</v>
          </cell>
          <cell r="V903">
            <v>0</v>
          </cell>
          <cell r="W903">
            <v>0.01</v>
          </cell>
          <cell r="X903">
            <v>0</v>
          </cell>
          <cell r="Y903">
            <v>0</v>
          </cell>
          <cell r="Z903">
            <v>0</v>
          </cell>
          <cell r="AA903">
            <v>0</v>
          </cell>
          <cell r="AB903">
            <v>0</v>
          </cell>
          <cell r="AC903">
            <v>0</v>
          </cell>
          <cell r="AD903">
            <v>-0.02</v>
          </cell>
          <cell r="AE903">
            <v>-0.01</v>
          </cell>
          <cell r="AF903">
            <v>0</v>
          </cell>
          <cell r="AG903">
            <v>0</v>
          </cell>
          <cell r="AH903">
            <v>0</v>
          </cell>
          <cell r="AI903">
            <v>-0.01</v>
          </cell>
          <cell r="AJ903">
            <v>0</v>
          </cell>
          <cell r="AK903">
            <v>0</v>
          </cell>
          <cell r="AL903">
            <v>0</v>
          </cell>
          <cell r="AM903">
            <v>0</v>
          </cell>
          <cell r="AN903">
            <v>0</v>
          </cell>
          <cell r="AO903">
            <v>0</v>
          </cell>
          <cell r="AP903">
            <v>0</v>
          </cell>
          <cell r="AQ903">
            <v>-0.02</v>
          </cell>
          <cell r="AR903">
            <v>0</v>
          </cell>
          <cell r="AS903">
            <v>0</v>
          </cell>
          <cell r="AT903">
            <v>0</v>
          </cell>
          <cell r="AU903">
            <v>0</v>
          </cell>
          <cell r="AV903">
            <v>0.02</v>
          </cell>
          <cell r="AW903">
            <v>0.01</v>
          </cell>
          <cell r="AX903">
            <v>0.01</v>
          </cell>
          <cell r="AY903">
            <v>0</v>
          </cell>
          <cell r="AZ903">
            <v>0</v>
          </cell>
          <cell r="BA903">
            <v>0</v>
          </cell>
          <cell r="BB903">
            <v>0</v>
          </cell>
          <cell r="BC903">
            <v>0</v>
          </cell>
          <cell r="BD903">
            <v>0</v>
          </cell>
          <cell r="BE903">
            <v>0</v>
          </cell>
          <cell r="BF903">
            <v>0</v>
          </cell>
          <cell r="BG903">
            <v>0</v>
          </cell>
          <cell r="BH903">
            <v>0</v>
          </cell>
          <cell r="BI903">
            <v>0.03</v>
          </cell>
          <cell r="BJ903">
            <v>0.01</v>
          </cell>
          <cell r="BK903">
            <v>0.01</v>
          </cell>
          <cell r="BL903">
            <v>-0.01</v>
          </cell>
          <cell r="BM903">
            <v>0</v>
          </cell>
          <cell r="BN903">
            <v>0</v>
          </cell>
          <cell r="BO903">
            <v>0</v>
          </cell>
          <cell r="BP903">
            <v>0</v>
          </cell>
          <cell r="BQ903">
            <v>0</v>
          </cell>
          <cell r="BR903">
            <v>0.01</v>
          </cell>
          <cell r="BS903">
            <v>0</v>
          </cell>
          <cell r="BT903">
            <v>-0.01</v>
          </cell>
          <cell r="BU903">
            <v>0</v>
          </cell>
          <cell r="BV903">
            <v>0.03</v>
          </cell>
          <cell r="BW903">
            <v>0.01</v>
          </cell>
          <cell r="BX903">
            <v>0</v>
          </cell>
          <cell r="BY903">
            <v>0</v>
          </cell>
          <cell r="BZ903">
            <v>0</v>
          </cell>
          <cell r="CA903">
            <v>0</v>
          </cell>
          <cell r="CB903">
            <v>0</v>
          </cell>
          <cell r="CC903">
            <v>0</v>
          </cell>
          <cell r="CD903">
            <v>0</v>
          </cell>
          <cell r="CE903">
            <v>0</v>
          </cell>
          <cell r="CF903">
            <v>0</v>
          </cell>
          <cell r="CG903">
            <v>0</v>
          </cell>
          <cell r="CH903">
            <v>0</v>
          </cell>
          <cell r="CI903">
            <v>0.01</v>
          </cell>
          <cell r="CJ903">
            <v>0</v>
          </cell>
          <cell r="CK903">
            <v>0</v>
          </cell>
          <cell r="CL903">
            <v>0</v>
          </cell>
          <cell r="CM903">
            <v>0</v>
          </cell>
          <cell r="CN903">
            <v>0</v>
          </cell>
          <cell r="CO903">
            <v>0</v>
          </cell>
          <cell r="CP903">
            <v>0.01</v>
          </cell>
          <cell r="CQ903">
            <v>0</v>
          </cell>
          <cell r="CR903">
            <v>0.01</v>
          </cell>
          <cell r="CS903">
            <v>0</v>
          </cell>
          <cell r="CT903">
            <v>0</v>
          </cell>
          <cell r="CU903">
            <v>0</v>
          </cell>
          <cell r="CV903">
            <v>0.01</v>
          </cell>
          <cell r="CW903">
            <v>0.02</v>
          </cell>
          <cell r="CX903">
            <v>0.06</v>
          </cell>
          <cell r="CY903">
            <v>0</v>
          </cell>
          <cell r="CZ903">
            <v>0.01</v>
          </cell>
          <cell r="DA903">
            <v>0</v>
          </cell>
          <cell r="DB903">
            <v>0</v>
          </cell>
          <cell r="DC903">
            <v>0</v>
          </cell>
          <cell r="DD903">
            <v>0</v>
          </cell>
          <cell r="DE903">
            <v>0</v>
          </cell>
          <cell r="DF903">
            <v>0</v>
          </cell>
          <cell r="DG903">
            <v>0</v>
          </cell>
          <cell r="DH903">
            <v>0</v>
          </cell>
          <cell r="DI903">
            <v>0.01</v>
          </cell>
          <cell r="DJ903">
            <v>0.01</v>
          </cell>
          <cell r="DK903">
            <v>0</v>
          </cell>
          <cell r="DL903">
            <v>0</v>
          </cell>
          <cell r="DM903">
            <v>0</v>
          </cell>
          <cell r="DN903">
            <v>0</v>
          </cell>
          <cell r="DO903">
            <v>0</v>
          </cell>
          <cell r="DP903">
            <v>0</v>
          </cell>
          <cell r="DQ903">
            <v>0</v>
          </cell>
          <cell r="DR903">
            <v>0.01</v>
          </cell>
          <cell r="DS903">
            <v>0</v>
          </cell>
          <cell r="DT903">
            <v>0</v>
          </cell>
          <cell r="DU903">
            <v>0</v>
          </cell>
          <cell r="DV903">
            <v>0.03</v>
          </cell>
          <cell r="DW903">
            <v>0.02</v>
          </cell>
          <cell r="DX903">
            <v>0.02</v>
          </cell>
          <cell r="DY903">
            <v>0</v>
          </cell>
          <cell r="DZ903">
            <v>0</v>
          </cell>
          <cell r="EA903">
            <v>0</v>
          </cell>
          <cell r="EB903">
            <v>0</v>
          </cell>
          <cell r="EC903">
            <v>0</v>
          </cell>
          <cell r="ED903">
            <v>0</v>
          </cell>
        </row>
        <row r="904">
          <cell r="F904">
            <v>-0.01</v>
          </cell>
          <cell r="G904">
            <v>0</v>
          </cell>
          <cell r="H904">
            <v>0</v>
          </cell>
          <cell r="I904">
            <v>-0.01</v>
          </cell>
          <cell r="J904">
            <v>0</v>
          </cell>
          <cell r="K904">
            <v>0</v>
          </cell>
          <cell r="L904">
            <v>0</v>
          </cell>
          <cell r="M904">
            <v>0</v>
          </cell>
          <cell r="N904">
            <v>0</v>
          </cell>
          <cell r="O904">
            <v>0</v>
          </cell>
          <cell r="P904">
            <v>0</v>
          </cell>
          <cell r="Q904">
            <v>-0.01</v>
          </cell>
          <cell r="R904">
            <v>0</v>
          </cell>
          <cell r="S904">
            <v>0</v>
          </cell>
          <cell r="T904">
            <v>0</v>
          </cell>
          <cell r="U904">
            <v>0</v>
          </cell>
          <cell r="V904">
            <v>-0.01</v>
          </cell>
          <cell r="W904">
            <v>0</v>
          </cell>
          <cell r="X904">
            <v>0</v>
          </cell>
          <cell r="Y904">
            <v>0</v>
          </cell>
          <cell r="Z904">
            <v>0</v>
          </cell>
          <cell r="AA904">
            <v>0</v>
          </cell>
          <cell r="AB904">
            <v>0</v>
          </cell>
          <cell r="AC904">
            <v>0</v>
          </cell>
          <cell r="AD904">
            <v>0</v>
          </cell>
          <cell r="AE904">
            <v>0</v>
          </cell>
          <cell r="AF904">
            <v>0.01</v>
          </cell>
          <cell r="AG904">
            <v>0</v>
          </cell>
          <cell r="AH904">
            <v>0</v>
          </cell>
          <cell r="AI904">
            <v>0</v>
          </cell>
          <cell r="AJ904">
            <v>0</v>
          </cell>
          <cell r="AK904">
            <v>0</v>
          </cell>
          <cell r="AL904">
            <v>0</v>
          </cell>
          <cell r="AM904">
            <v>0</v>
          </cell>
          <cell r="AN904">
            <v>0</v>
          </cell>
          <cell r="AO904">
            <v>0</v>
          </cell>
          <cell r="AP904">
            <v>0</v>
          </cell>
          <cell r="AQ904">
            <v>-0.01</v>
          </cell>
          <cell r="AR904">
            <v>0</v>
          </cell>
          <cell r="AS904">
            <v>0.01</v>
          </cell>
          <cell r="AT904">
            <v>0</v>
          </cell>
          <cell r="AU904">
            <v>0</v>
          </cell>
          <cell r="AV904">
            <v>0</v>
          </cell>
          <cell r="AW904">
            <v>0.02</v>
          </cell>
          <cell r="AX904">
            <v>0.02</v>
          </cell>
          <cell r="AY904">
            <v>0</v>
          </cell>
          <cell r="AZ904">
            <v>0</v>
          </cell>
          <cell r="BA904">
            <v>0</v>
          </cell>
          <cell r="BB904">
            <v>0</v>
          </cell>
          <cell r="BC904">
            <v>0</v>
          </cell>
          <cell r="BD904">
            <v>0</v>
          </cell>
          <cell r="BE904">
            <v>0</v>
          </cell>
          <cell r="BF904">
            <v>0</v>
          </cell>
          <cell r="BG904">
            <v>0</v>
          </cell>
          <cell r="BH904">
            <v>0</v>
          </cell>
          <cell r="BI904">
            <v>0</v>
          </cell>
          <cell r="BJ904">
            <v>0.02</v>
          </cell>
          <cell r="BK904">
            <v>0.01</v>
          </cell>
          <cell r="BL904">
            <v>0</v>
          </cell>
          <cell r="BM904">
            <v>0</v>
          </cell>
          <cell r="BN904">
            <v>0</v>
          </cell>
          <cell r="BO904">
            <v>0</v>
          </cell>
          <cell r="BP904">
            <v>0</v>
          </cell>
          <cell r="BQ904">
            <v>0</v>
          </cell>
          <cell r="BR904">
            <v>0</v>
          </cell>
          <cell r="BS904">
            <v>0</v>
          </cell>
          <cell r="BT904">
            <v>-0.01</v>
          </cell>
          <cell r="BU904">
            <v>0</v>
          </cell>
          <cell r="BV904">
            <v>0</v>
          </cell>
          <cell r="BW904">
            <v>0</v>
          </cell>
          <cell r="BX904">
            <v>0</v>
          </cell>
          <cell r="BY904">
            <v>0</v>
          </cell>
          <cell r="BZ904">
            <v>0</v>
          </cell>
          <cell r="CA904">
            <v>0</v>
          </cell>
          <cell r="CB904">
            <v>0</v>
          </cell>
          <cell r="CC904">
            <v>0</v>
          </cell>
          <cell r="CD904">
            <v>0</v>
          </cell>
          <cell r="CE904">
            <v>0</v>
          </cell>
          <cell r="CF904">
            <v>0</v>
          </cell>
          <cell r="CG904">
            <v>0</v>
          </cell>
          <cell r="CH904">
            <v>0</v>
          </cell>
          <cell r="CI904">
            <v>0</v>
          </cell>
          <cell r="CJ904">
            <v>0</v>
          </cell>
          <cell r="CK904">
            <v>0</v>
          </cell>
          <cell r="CL904">
            <v>0</v>
          </cell>
          <cell r="CM904">
            <v>0</v>
          </cell>
          <cell r="CN904">
            <v>0</v>
          </cell>
          <cell r="CO904">
            <v>0</v>
          </cell>
          <cell r="CP904">
            <v>0.01</v>
          </cell>
          <cell r="CQ904">
            <v>0</v>
          </cell>
          <cell r="CR904">
            <v>0</v>
          </cell>
          <cell r="CS904">
            <v>0</v>
          </cell>
          <cell r="CT904">
            <v>0.01</v>
          </cell>
          <cell r="CU904">
            <v>0</v>
          </cell>
          <cell r="CV904">
            <v>0</v>
          </cell>
          <cell r="CW904">
            <v>0</v>
          </cell>
          <cell r="CX904">
            <v>-0.01</v>
          </cell>
          <cell r="CY904">
            <v>0.01</v>
          </cell>
          <cell r="CZ904">
            <v>0</v>
          </cell>
          <cell r="DA904">
            <v>0.01</v>
          </cell>
          <cell r="DB904">
            <v>0</v>
          </cell>
          <cell r="DC904">
            <v>0</v>
          </cell>
          <cell r="DD904">
            <v>0</v>
          </cell>
          <cell r="DE904">
            <v>0</v>
          </cell>
          <cell r="DF904">
            <v>0</v>
          </cell>
          <cell r="DG904">
            <v>-0.01</v>
          </cell>
          <cell r="DH904">
            <v>0</v>
          </cell>
          <cell r="DI904">
            <v>0</v>
          </cell>
          <cell r="DJ904">
            <v>0</v>
          </cell>
          <cell r="DK904">
            <v>0</v>
          </cell>
          <cell r="DL904">
            <v>0</v>
          </cell>
          <cell r="DM904">
            <v>0</v>
          </cell>
          <cell r="DN904">
            <v>0</v>
          </cell>
          <cell r="DO904">
            <v>0</v>
          </cell>
          <cell r="DP904">
            <v>-0.01</v>
          </cell>
          <cell r="DQ904">
            <v>0</v>
          </cell>
          <cell r="DR904">
            <v>0</v>
          </cell>
          <cell r="DS904">
            <v>0</v>
          </cell>
          <cell r="DT904">
            <v>0</v>
          </cell>
          <cell r="DU904">
            <v>0</v>
          </cell>
          <cell r="DV904">
            <v>0</v>
          </cell>
          <cell r="DW904">
            <v>0.01</v>
          </cell>
          <cell r="DX904">
            <v>0</v>
          </cell>
          <cell r="DY904">
            <v>0.01</v>
          </cell>
          <cell r="DZ904">
            <v>0</v>
          </cell>
          <cell r="EA904">
            <v>0</v>
          </cell>
          <cell r="EB904">
            <v>0</v>
          </cell>
          <cell r="EC904">
            <v>0</v>
          </cell>
          <cell r="ED904">
            <v>0</v>
          </cell>
        </row>
        <row r="905">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0</v>
          </cell>
          <cell r="BL905">
            <v>0</v>
          </cell>
          <cell r="BM905">
            <v>0</v>
          </cell>
          <cell r="BN905">
            <v>0</v>
          </cell>
          <cell r="BO905">
            <v>0</v>
          </cell>
          <cell r="BP905">
            <v>-0.01</v>
          </cell>
          <cell r="BQ905">
            <v>0</v>
          </cell>
          <cell r="BR905">
            <v>0</v>
          </cell>
          <cell r="BS905">
            <v>0</v>
          </cell>
          <cell r="BT905">
            <v>0</v>
          </cell>
          <cell r="BU905">
            <v>0</v>
          </cell>
          <cell r="BV905">
            <v>0</v>
          </cell>
          <cell r="BW905">
            <v>0</v>
          </cell>
          <cell r="BX905">
            <v>0</v>
          </cell>
          <cell r="BY905">
            <v>0.01</v>
          </cell>
          <cell r="BZ905">
            <v>0</v>
          </cell>
          <cell r="CA905">
            <v>0</v>
          </cell>
          <cell r="CB905">
            <v>0</v>
          </cell>
          <cell r="CC905">
            <v>0</v>
          </cell>
          <cell r="CD905">
            <v>0</v>
          </cell>
          <cell r="CE905">
            <v>0</v>
          </cell>
          <cell r="CF905">
            <v>0</v>
          </cell>
          <cell r="CG905">
            <v>0</v>
          </cell>
          <cell r="CH905">
            <v>0</v>
          </cell>
          <cell r="CI905">
            <v>0</v>
          </cell>
          <cell r="CJ905">
            <v>0</v>
          </cell>
          <cell r="CK905">
            <v>0</v>
          </cell>
          <cell r="CL905">
            <v>0.01</v>
          </cell>
          <cell r="CM905">
            <v>-0.01</v>
          </cell>
          <cell r="CN905">
            <v>0</v>
          </cell>
          <cell r="CO905">
            <v>0</v>
          </cell>
          <cell r="CP905">
            <v>0</v>
          </cell>
          <cell r="CQ905">
            <v>0</v>
          </cell>
          <cell r="CR905">
            <v>0</v>
          </cell>
          <cell r="CS905">
            <v>-0.01</v>
          </cell>
          <cell r="CT905">
            <v>0</v>
          </cell>
          <cell r="CU905">
            <v>0</v>
          </cell>
          <cell r="CV905">
            <v>0</v>
          </cell>
          <cell r="CW905">
            <v>0</v>
          </cell>
          <cell r="CX905">
            <v>0</v>
          </cell>
          <cell r="CY905">
            <v>0.01</v>
          </cell>
          <cell r="CZ905">
            <v>0</v>
          </cell>
          <cell r="DA905">
            <v>0.01</v>
          </cell>
          <cell r="DB905">
            <v>0</v>
          </cell>
          <cell r="DC905">
            <v>0</v>
          </cell>
          <cell r="DD905">
            <v>0</v>
          </cell>
          <cell r="DE905">
            <v>0</v>
          </cell>
          <cell r="DF905">
            <v>0</v>
          </cell>
          <cell r="DG905">
            <v>-0.01</v>
          </cell>
          <cell r="DH905">
            <v>0</v>
          </cell>
          <cell r="DI905">
            <v>0</v>
          </cell>
          <cell r="DJ905">
            <v>0</v>
          </cell>
          <cell r="DK905">
            <v>0</v>
          </cell>
          <cell r="DL905">
            <v>0</v>
          </cell>
          <cell r="DM905">
            <v>0</v>
          </cell>
          <cell r="DN905">
            <v>0</v>
          </cell>
          <cell r="DO905">
            <v>0</v>
          </cell>
          <cell r="DP905">
            <v>0</v>
          </cell>
          <cell r="DQ905">
            <v>0</v>
          </cell>
          <cell r="DR905">
            <v>0</v>
          </cell>
          <cell r="DS905">
            <v>0</v>
          </cell>
          <cell r="DT905">
            <v>0</v>
          </cell>
          <cell r="DU905">
            <v>0</v>
          </cell>
          <cell r="DV905">
            <v>0</v>
          </cell>
          <cell r="DW905">
            <v>0</v>
          </cell>
          <cell r="DX905">
            <v>0</v>
          </cell>
          <cell r="DY905">
            <v>-0.01</v>
          </cell>
          <cell r="DZ905">
            <v>0.01</v>
          </cell>
          <cell r="EA905">
            <v>0</v>
          </cell>
          <cell r="EB905">
            <v>0</v>
          </cell>
          <cell r="EC905">
            <v>0</v>
          </cell>
          <cell r="ED905">
            <v>0</v>
          </cell>
        </row>
        <row r="906">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0</v>
          </cell>
          <cell r="CB906">
            <v>0</v>
          </cell>
          <cell r="CC906">
            <v>0</v>
          </cell>
          <cell r="CD906">
            <v>0</v>
          </cell>
          <cell r="CE906">
            <v>0</v>
          </cell>
          <cell r="CF906">
            <v>0</v>
          </cell>
          <cell r="CG906">
            <v>0</v>
          </cell>
          <cell r="CH906">
            <v>0</v>
          </cell>
          <cell r="CI906">
            <v>0</v>
          </cell>
          <cell r="CJ906">
            <v>0</v>
          </cell>
          <cell r="CK906">
            <v>0</v>
          </cell>
          <cell r="CL906">
            <v>0</v>
          </cell>
          <cell r="CM906">
            <v>0</v>
          </cell>
          <cell r="CN906">
            <v>0</v>
          </cell>
          <cell r="CO906">
            <v>0</v>
          </cell>
          <cell r="CP906">
            <v>0</v>
          </cell>
          <cell r="CQ906">
            <v>0</v>
          </cell>
          <cell r="CR906">
            <v>0</v>
          </cell>
          <cell r="CS906">
            <v>0</v>
          </cell>
          <cell r="CT906">
            <v>0</v>
          </cell>
          <cell r="CU906">
            <v>0</v>
          </cell>
          <cell r="CV906">
            <v>0</v>
          </cell>
          <cell r="CW906">
            <v>0</v>
          </cell>
          <cell r="CX906">
            <v>0</v>
          </cell>
          <cell r="CY906">
            <v>0</v>
          </cell>
          <cell r="CZ906">
            <v>0</v>
          </cell>
          <cell r="DA906">
            <v>0</v>
          </cell>
          <cell r="DB906">
            <v>0</v>
          </cell>
          <cell r="DC906">
            <v>0</v>
          </cell>
          <cell r="DD906">
            <v>0</v>
          </cell>
          <cell r="DE906">
            <v>0</v>
          </cell>
          <cell r="DF906">
            <v>0</v>
          </cell>
          <cell r="DG906">
            <v>0</v>
          </cell>
          <cell r="DH906">
            <v>0</v>
          </cell>
          <cell r="DI906">
            <v>0</v>
          </cell>
          <cell r="DJ906">
            <v>0</v>
          </cell>
          <cell r="DK906">
            <v>0</v>
          </cell>
          <cell r="DL906">
            <v>0</v>
          </cell>
          <cell r="DM906">
            <v>0</v>
          </cell>
          <cell r="DN906">
            <v>0</v>
          </cell>
          <cell r="DO906">
            <v>0</v>
          </cell>
          <cell r="DP906">
            <v>0</v>
          </cell>
          <cell r="DQ906">
            <v>0</v>
          </cell>
          <cell r="DR906">
            <v>0</v>
          </cell>
          <cell r="DS906">
            <v>0</v>
          </cell>
          <cell r="DT906">
            <v>0</v>
          </cell>
          <cell r="DU906">
            <v>0</v>
          </cell>
          <cell r="DV906">
            <v>0</v>
          </cell>
          <cell r="DW906">
            <v>0</v>
          </cell>
          <cell r="DX906">
            <v>0</v>
          </cell>
          <cell r="DY906">
            <v>0</v>
          </cell>
          <cell r="DZ906">
            <v>0</v>
          </cell>
          <cell r="EA906">
            <v>0</v>
          </cell>
          <cell r="EB906">
            <v>0</v>
          </cell>
          <cell r="EC906">
            <v>0</v>
          </cell>
          <cell r="ED906">
            <v>0</v>
          </cell>
        </row>
        <row r="907">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0.03</v>
          </cell>
          <cell r="AS907">
            <v>0</v>
          </cell>
          <cell r="AT907">
            <v>0</v>
          </cell>
          <cell r="AU907">
            <v>0.19</v>
          </cell>
          <cell r="AV907">
            <v>1.1200000000000001</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0.01</v>
          </cell>
          <cell r="BS907">
            <v>0</v>
          </cell>
          <cell r="BT907">
            <v>0</v>
          </cell>
          <cell r="BU907">
            <v>7.0000000000000007E-2</v>
          </cell>
          <cell r="BV907">
            <v>0.97</v>
          </cell>
          <cell r="BW907">
            <v>0</v>
          </cell>
          <cell r="BX907">
            <v>0</v>
          </cell>
          <cell r="BY907">
            <v>0</v>
          </cell>
          <cell r="BZ907">
            <v>0</v>
          </cell>
          <cell r="CA907">
            <v>0</v>
          </cell>
          <cell r="CB907">
            <v>0</v>
          </cell>
          <cell r="CC907">
            <v>0</v>
          </cell>
          <cell r="CD907">
            <v>0</v>
          </cell>
          <cell r="CE907">
            <v>0</v>
          </cell>
          <cell r="CF907">
            <v>0</v>
          </cell>
          <cell r="CG907">
            <v>0</v>
          </cell>
          <cell r="CH907">
            <v>0</v>
          </cell>
          <cell r="CI907">
            <v>0</v>
          </cell>
          <cell r="CJ907">
            <v>0</v>
          </cell>
          <cell r="CK907">
            <v>0</v>
          </cell>
          <cell r="CL907">
            <v>0</v>
          </cell>
          <cell r="CM907">
            <v>0</v>
          </cell>
          <cell r="CN907">
            <v>0</v>
          </cell>
          <cell r="CO907">
            <v>0</v>
          </cell>
          <cell r="CP907">
            <v>0</v>
          </cell>
          <cell r="CQ907">
            <v>0</v>
          </cell>
          <cell r="CR907">
            <v>0</v>
          </cell>
          <cell r="CS907">
            <v>0</v>
          </cell>
          <cell r="CT907">
            <v>0</v>
          </cell>
          <cell r="CU907">
            <v>0</v>
          </cell>
          <cell r="CV907">
            <v>0</v>
          </cell>
          <cell r="CW907">
            <v>0</v>
          </cell>
          <cell r="CX907">
            <v>0</v>
          </cell>
          <cell r="CY907">
            <v>0</v>
          </cell>
          <cell r="CZ907">
            <v>0</v>
          </cell>
          <cell r="DA907">
            <v>0</v>
          </cell>
          <cell r="DB907">
            <v>0</v>
          </cell>
          <cell r="DC907">
            <v>0</v>
          </cell>
          <cell r="DD907">
            <v>0</v>
          </cell>
          <cell r="DE907">
            <v>0</v>
          </cell>
          <cell r="DF907">
            <v>0</v>
          </cell>
          <cell r="DG907">
            <v>0</v>
          </cell>
          <cell r="DH907">
            <v>0.04</v>
          </cell>
          <cell r="DI907">
            <v>0</v>
          </cell>
          <cell r="DJ907">
            <v>0</v>
          </cell>
          <cell r="DK907">
            <v>0</v>
          </cell>
          <cell r="DL907">
            <v>0</v>
          </cell>
          <cell r="DM907">
            <v>0</v>
          </cell>
          <cell r="DN907">
            <v>0</v>
          </cell>
          <cell r="DO907">
            <v>0</v>
          </cell>
          <cell r="DP907">
            <v>0</v>
          </cell>
          <cell r="DQ907">
            <v>0</v>
          </cell>
          <cell r="DR907">
            <v>0</v>
          </cell>
          <cell r="DS907">
            <v>0</v>
          </cell>
          <cell r="DT907">
            <v>0</v>
          </cell>
          <cell r="DU907">
            <v>0</v>
          </cell>
          <cell r="DV907">
            <v>0</v>
          </cell>
          <cell r="DW907">
            <v>0</v>
          </cell>
          <cell r="DX907">
            <v>0</v>
          </cell>
          <cell r="DY907">
            <v>0</v>
          </cell>
          <cell r="DZ907">
            <v>0</v>
          </cell>
          <cell r="EA907">
            <v>0</v>
          </cell>
          <cell r="EB907">
            <v>0</v>
          </cell>
          <cell r="EC907">
            <v>0</v>
          </cell>
          <cell r="ED907">
            <v>0</v>
          </cell>
        </row>
        <row r="909">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0.14000000000000001</v>
          </cell>
          <cell r="AS909">
            <v>0.39</v>
          </cell>
          <cell r="AT909">
            <v>0.28000000000000003</v>
          </cell>
          <cell r="AU909">
            <v>0.17</v>
          </cell>
          <cell r="AV909">
            <v>0.05</v>
          </cell>
          <cell r="AW909">
            <v>0.02</v>
          </cell>
          <cell r="AX909">
            <v>0.04</v>
          </cell>
          <cell r="AY909">
            <v>0.01</v>
          </cell>
          <cell r="AZ909">
            <v>0.01</v>
          </cell>
          <cell r="BA909">
            <v>0.03</v>
          </cell>
          <cell r="BB909">
            <v>0.11</v>
          </cell>
          <cell r="BC909">
            <v>0.2</v>
          </cell>
          <cell r="BD909">
            <v>0.4</v>
          </cell>
          <cell r="BE909">
            <v>0.14000000000000001</v>
          </cell>
          <cell r="BF909">
            <v>0.37</v>
          </cell>
          <cell r="BG909">
            <v>0.26</v>
          </cell>
          <cell r="BH909">
            <v>0.16</v>
          </cell>
          <cell r="BI909">
            <v>0.04</v>
          </cell>
          <cell r="BJ909">
            <v>0.01</v>
          </cell>
          <cell r="BK909">
            <v>0.03</v>
          </cell>
          <cell r="BL909">
            <v>0</v>
          </cell>
          <cell r="BM909">
            <v>0.01</v>
          </cell>
          <cell r="BN909">
            <v>0.03</v>
          </cell>
          <cell r="BO909">
            <v>0.1</v>
          </cell>
          <cell r="BP909">
            <v>0.23</v>
          </cell>
          <cell r="BQ909">
            <v>0.43</v>
          </cell>
          <cell r="BR909">
            <v>0.17</v>
          </cell>
          <cell r="BS909">
            <v>0.46</v>
          </cell>
          <cell r="BT909">
            <v>0.33</v>
          </cell>
          <cell r="BU909">
            <v>0.2</v>
          </cell>
          <cell r="BV909">
            <v>0.06</v>
          </cell>
          <cell r="BW909">
            <v>0.01</v>
          </cell>
          <cell r="BX909">
            <v>0.03</v>
          </cell>
          <cell r="BY909">
            <v>0.01</v>
          </cell>
          <cell r="BZ909">
            <v>0.01</v>
          </cell>
          <cell r="CA909">
            <v>0.03</v>
          </cell>
          <cell r="CB909">
            <v>0.14000000000000001</v>
          </cell>
          <cell r="CC909">
            <v>0.27</v>
          </cell>
          <cell r="CD909">
            <v>0.48</v>
          </cell>
          <cell r="CE909">
            <v>0.2</v>
          </cell>
          <cell r="CF909">
            <v>0.53</v>
          </cell>
          <cell r="CG909">
            <v>0.38</v>
          </cell>
          <cell r="CH909">
            <v>0.23</v>
          </cell>
          <cell r="CI909">
            <v>0.05</v>
          </cell>
          <cell r="CJ909">
            <v>0.04</v>
          </cell>
          <cell r="CK909">
            <v>0.05</v>
          </cell>
          <cell r="CL909">
            <v>0.01</v>
          </cell>
          <cell r="CM909">
            <v>0</v>
          </cell>
          <cell r="CN909">
            <v>0.04</v>
          </cell>
          <cell r="CO909">
            <v>0.17</v>
          </cell>
          <cell r="CP909">
            <v>0.31</v>
          </cell>
          <cell r="CQ909">
            <v>0.51</v>
          </cell>
          <cell r="CR909">
            <v>0.21</v>
          </cell>
          <cell r="CS909">
            <v>0.62</v>
          </cell>
          <cell r="CT909">
            <v>0.42</v>
          </cell>
          <cell r="CU909">
            <v>0.24</v>
          </cell>
          <cell r="CV909">
            <v>0.06</v>
          </cell>
          <cell r="CW909">
            <v>0.04</v>
          </cell>
          <cell r="CX909">
            <v>0.06</v>
          </cell>
          <cell r="CY909">
            <v>0</v>
          </cell>
          <cell r="CZ909">
            <v>0</v>
          </cell>
          <cell r="DA909">
            <v>0.04</v>
          </cell>
          <cell r="DB909">
            <v>0.17</v>
          </cell>
          <cell r="DC909">
            <v>0.31</v>
          </cell>
          <cell r="DD909">
            <v>0.52</v>
          </cell>
          <cell r="DE909">
            <v>0.21</v>
          </cell>
          <cell r="DF909">
            <v>0.64</v>
          </cell>
          <cell r="DG909">
            <v>0.41</v>
          </cell>
          <cell r="DH909">
            <v>0.24</v>
          </cell>
          <cell r="DI909">
            <v>0.06</v>
          </cell>
          <cell r="DJ909">
            <v>0.04</v>
          </cell>
          <cell r="DK909">
            <v>0.04</v>
          </cell>
          <cell r="DL909">
            <v>0</v>
          </cell>
          <cell r="DM909">
            <v>0</v>
          </cell>
          <cell r="DN909">
            <v>0.04</v>
          </cell>
          <cell r="DO909">
            <v>0.17</v>
          </cell>
          <cell r="DP909">
            <v>0.3</v>
          </cell>
          <cell r="DQ909">
            <v>0.51</v>
          </cell>
          <cell r="DR909">
            <v>0.21</v>
          </cell>
          <cell r="DS909">
            <v>0.59</v>
          </cell>
          <cell r="DT909">
            <v>0.4</v>
          </cell>
          <cell r="DU909">
            <v>0.25</v>
          </cell>
          <cell r="DV909">
            <v>7.0000000000000007E-2</v>
          </cell>
          <cell r="DW909">
            <v>0.05</v>
          </cell>
          <cell r="DX909">
            <v>0.05</v>
          </cell>
          <cell r="DY909">
            <v>0</v>
          </cell>
          <cell r="DZ909">
            <v>0</v>
          </cell>
          <cell r="EA909">
            <v>0.04</v>
          </cell>
          <cell r="EB909">
            <v>0.17</v>
          </cell>
          <cell r="EC909">
            <v>0.3</v>
          </cell>
          <cell r="ED909">
            <v>0.49</v>
          </cell>
        </row>
        <row r="911">
          <cell r="A911" t="str">
            <v>Total Special Sales For Resale</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0.13</v>
          </cell>
          <cell r="AS911">
            <v>0.37</v>
          </cell>
          <cell r="AT911">
            <v>0.26</v>
          </cell>
          <cell r="AU911">
            <v>0.16</v>
          </cell>
          <cell r="AV911">
            <v>0.05</v>
          </cell>
          <cell r="AW911">
            <v>0.02</v>
          </cell>
          <cell r="AX911">
            <v>0.03</v>
          </cell>
          <cell r="AY911">
            <v>0</v>
          </cell>
          <cell r="AZ911">
            <v>0.01</v>
          </cell>
          <cell r="BA911">
            <v>0.03</v>
          </cell>
          <cell r="BB911">
            <v>0.1</v>
          </cell>
          <cell r="BC911">
            <v>0.19</v>
          </cell>
          <cell r="BD911">
            <v>0.37</v>
          </cell>
          <cell r="BE911">
            <v>0.13</v>
          </cell>
          <cell r="BF911">
            <v>0.34</v>
          </cell>
          <cell r="BG911">
            <v>0.24</v>
          </cell>
          <cell r="BH911">
            <v>0.15</v>
          </cell>
          <cell r="BI911">
            <v>0.04</v>
          </cell>
          <cell r="BJ911">
            <v>0.01</v>
          </cell>
          <cell r="BK911">
            <v>0.03</v>
          </cell>
          <cell r="BL911">
            <v>0</v>
          </cell>
          <cell r="BM911">
            <v>0.01</v>
          </cell>
          <cell r="BN911">
            <v>0.02</v>
          </cell>
          <cell r="BO911">
            <v>0.1</v>
          </cell>
          <cell r="BP911">
            <v>0.22</v>
          </cell>
          <cell r="BQ911">
            <v>0.4</v>
          </cell>
          <cell r="BR911">
            <v>0.16</v>
          </cell>
          <cell r="BS911">
            <v>0.43</v>
          </cell>
          <cell r="BT911">
            <v>0.3</v>
          </cell>
          <cell r="BU911">
            <v>0.19</v>
          </cell>
          <cell r="BV911">
            <v>0.05</v>
          </cell>
          <cell r="BW911">
            <v>0.01</v>
          </cell>
          <cell r="BX911">
            <v>0.03</v>
          </cell>
          <cell r="BY911">
            <v>0.01</v>
          </cell>
          <cell r="BZ911">
            <v>0.01</v>
          </cell>
          <cell r="CA911">
            <v>0.03</v>
          </cell>
          <cell r="CB911">
            <v>0.13</v>
          </cell>
          <cell r="CC911">
            <v>0.25</v>
          </cell>
          <cell r="CD911">
            <v>0.44</v>
          </cell>
          <cell r="CE911">
            <v>0.2</v>
          </cell>
          <cell r="CF911">
            <v>0.53</v>
          </cell>
          <cell r="CG911">
            <v>0.38</v>
          </cell>
          <cell r="CH911">
            <v>0.23</v>
          </cell>
          <cell r="CI911">
            <v>0.05</v>
          </cell>
          <cell r="CJ911">
            <v>0.04</v>
          </cell>
          <cell r="CK911">
            <v>0.05</v>
          </cell>
          <cell r="CL911">
            <v>0.01</v>
          </cell>
          <cell r="CM911">
            <v>0</v>
          </cell>
          <cell r="CN911">
            <v>0.04</v>
          </cell>
          <cell r="CO911">
            <v>0.17</v>
          </cell>
          <cell r="CP911">
            <v>0.31</v>
          </cell>
          <cell r="CQ911">
            <v>0.51</v>
          </cell>
          <cell r="CR911">
            <v>0.21</v>
          </cell>
          <cell r="CS911">
            <v>0.62</v>
          </cell>
          <cell r="CT911">
            <v>0.42</v>
          </cell>
          <cell r="CU911">
            <v>0.24</v>
          </cell>
          <cell r="CV911">
            <v>0.06</v>
          </cell>
          <cell r="CW911">
            <v>0.04</v>
          </cell>
          <cell r="CX911">
            <v>0.06</v>
          </cell>
          <cell r="CY911">
            <v>0</v>
          </cell>
          <cell r="CZ911">
            <v>0</v>
          </cell>
          <cell r="DA911">
            <v>0.04</v>
          </cell>
          <cell r="DB911">
            <v>0.17</v>
          </cell>
          <cell r="DC911">
            <v>0.31</v>
          </cell>
          <cell r="DD911">
            <v>0.52</v>
          </cell>
          <cell r="DE911">
            <v>0.21</v>
          </cell>
          <cell r="DF911">
            <v>0.64</v>
          </cell>
          <cell r="DG911">
            <v>0.41</v>
          </cell>
          <cell r="DH911">
            <v>0.24</v>
          </cell>
          <cell r="DI911">
            <v>0.06</v>
          </cell>
          <cell r="DJ911">
            <v>0.04</v>
          </cell>
          <cell r="DK911">
            <v>0.04</v>
          </cell>
          <cell r="DL911">
            <v>0</v>
          </cell>
          <cell r="DM911">
            <v>0</v>
          </cell>
          <cell r="DN911">
            <v>0.04</v>
          </cell>
          <cell r="DO911">
            <v>0.17</v>
          </cell>
          <cell r="DP911">
            <v>0.3</v>
          </cell>
          <cell r="DQ911">
            <v>0.51</v>
          </cell>
          <cell r="DR911">
            <v>0.21</v>
          </cell>
          <cell r="DS911">
            <v>0.59</v>
          </cell>
          <cell r="DT911">
            <v>0.4</v>
          </cell>
          <cell r="DU911">
            <v>0.25</v>
          </cell>
          <cell r="DV911">
            <v>7.0000000000000007E-2</v>
          </cell>
          <cell r="DW911">
            <v>0.05</v>
          </cell>
          <cell r="DX911">
            <v>0.05</v>
          </cell>
          <cell r="DY911">
            <v>0</v>
          </cell>
          <cell r="DZ911">
            <v>0</v>
          </cell>
          <cell r="EA911">
            <v>0.04</v>
          </cell>
          <cell r="EB911">
            <v>0.17</v>
          </cell>
          <cell r="EC911">
            <v>0.3</v>
          </cell>
          <cell r="ED911">
            <v>0.49</v>
          </cell>
        </row>
        <row r="913">
          <cell r="A913" t="str">
            <v>Purchased Power &amp; Net Interchange</v>
          </cell>
        </row>
        <row r="915">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0</v>
          </cell>
          <cell r="CB915">
            <v>0</v>
          </cell>
          <cell r="CC915">
            <v>0</v>
          </cell>
          <cell r="CD915">
            <v>0</v>
          </cell>
          <cell r="CE915">
            <v>0</v>
          </cell>
          <cell r="CF915">
            <v>0</v>
          </cell>
          <cell r="CG915">
            <v>0</v>
          </cell>
          <cell r="CH915">
            <v>0</v>
          </cell>
          <cell r="CI915">
            <v>0</v>
          </cell>
          <cell r="CJ915">
            <v>0</v>
          </cell>
          <cell r="CK915">
            <v>0</v>
          </cell>
          <cell r="CL915">
            <v>0</v>
          </cell>
          <cell r="CM915">
            <v>0</v>
          </cell>
          <cell r="CN915">
            <v>0</v>
          </cell>
          <cell r="CO915">
            <v>0</v>
          </cell>
          <cell r="CP915">
            <v>0</v>
          </cell>
          <cell r="CQ915">
            <v>0</v>
          </cell>
          <cell r="CR915">
            <v>0</v>
          </cell>
          <cell r="CS915">
            <v>0</v>
          </cell>
          <cell r="CT915">
            <v>0</v>
          </cell>
          <cell r="CU915">
            <v>0</v>
          </cell>
          <cell r="CV915">
            <v>0</v>
          </cell>
          <cell r="CW915">
            <v>0</v>
          </cell>
          <cell r="CX915">
            <v>0</v>
          </cell>
          <cell r="CY915">
            <v>0</v>
          </cell>
          <cell r="CZ915">
            <v>0</v>
          </cell>
          <cell r="DA915">
            <v>0</v>
          </cell>
          <cell r="DB915">
            <v>0</v>
          </cell>
          <cell r="DC915">
            <v>0</v>
          </cell>
          <cell r="DD915">
            <v>0</v>
          </cell>
          <cell r="DE915">
            <v>0</v>
          </cell>
          <cell r="DF915">
            <v>0</v>
          </cell>
          <cell r="DG915">
            <v>0</v>
          </cell>
          <cell r="DH915">
            <v>0</v>
          </cell>
          <cell r="DI915">
            <v>0</v>
          </cell>
          <cell r="DJ915">
            <v>0</v>
          </cell>
          <cell r="DK915">
            <v>0</v>
          </cell>
          <cell r="DL915">
            <v>0</v>
          </cell>
          <cell r="DM915">
            <v>0</v>
          </cell>
          <cell r="DN915">
            <v>0</v>
          </cell>
          <cell r="DO915">
            <v>0</v>
          </cell>
          <cell r="DP915">
            <v>0</v>
          </cell>
          <cell r="DQ915">
            <v>0</v>
          </cell>
          <cell r="DR915">
            <v>0</v>
          </cell>
          <cell r="DS915">
            <v>0</v>
          </cell>
          <cell r="DT915">
            <v>0</v>
          </cell>
          <cell r="DU915">
            <v>0</v>
          </cell>
          <cell r="DV915">
            <v>0</v>
          </cell>
          <cell r="DW915">
            <v>0</v>
          </cell>
          <cell r="DX915">
            <v>0</v>
          </cell>
          <cell r="DY915">
            <v>0</v>
          </cell>
          <cell r="DZ915">
            <v>0</v>
          </cell>
          <cell r="EA915">
            <v>0</v>
          </cell>
          <cell r="EB915">
            <v>0</v>
          </cell>
          <cell r="EC915">
            <v>0</v>
          </cell>
          <cell r="ED915">
            <v>0</v>
          </cell>
        </row>
        <row r="916">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cell r="BZ916">
            <v>0</v>
          </cell>
          <cell r="CA916">
            <v>0</v>
          </cell>
          <cell r="CB916">
            <v>0</v>
          </cell>
          <cell r="CC916">
            <v>0</v>
          </cell>
          <cell r="CD916">
            <v>0</v>
          </cell>
          <cell r="CE916">
            <v>0</v>
          </cell>
          <cell r="CF916">
            <v>0</v>
          </cell>
          <cell r="CG916">
            <v>0</v>
          </cell>
          <cell r="CH916">
            <v>0</v>
          </cell>
          <cell r="CI916">
            <v>0</v>
          </cell>
          <cell r="CJ916">
            <v>0</v>
          </cell>
          <cell r="CK916">
            <v>0</v>
          </cell>
          <cell r="CL916">
            <v>0</v>
          </cell>
          <cell r="CM916">
            <v>0</v>
          </cell>
          <cell r="CN916">
            <v>0</v>
          </cell>
          <cell r="CO916">
            <v>0</v>
          </cell>
          <cell r="CP916">
            <v>0</v>
          </cell>
          <cell r="CQ916">
            <v>0</v>
          </cell>
          <cell r="CR916">
            <v>0</v>
          </cell>
          <cell r="CS916">
            <v>0</v>
          </cell>
          <cell r="CT916">
            <v>0</v>
          </cell>
          <cell r="CU916">
            <v>0</v>
          </cell>
          <cell r="CV916">
            <v>0</v>
          </cell>
          <cell r="CW916">
            <v>0</v>
          </cell>
          <cell r="CX916">
            <v>0</v>
          </cell>
          <cell r="CY916">
            <v>0</v>
          </cell>
          <cell r="CZ916">
            <v>0</v>
          </cell>
          <cell r="DA916">
            <v>0</v>
          </cell>
          <cell r="DB916">
            <v>0</v>
          </cell>
          <cell r="DC916">
            <v>0</v>
          </cell>
          <cell r="DD916">
            <v>0</v>
          </cell>
          <cell r="DE916">
            <v>0</v>
          </cell>
          <cell r="DF916">
            <v>0</v>
          </cell>
          <cell r="DG916">
            <v>0</v>
          </cell>
          <cell r="DH916">
            <v>0</v>
          </cell>
          <cell r="DI916">
            <v>0</v>
          </cell>
          <cell r="DJ916">
            <v>0</v>
          </cell>
          <cell r="DK916">
            <v>0</v>
          </cell>
          <cell r="DL916">
            <v>0</v>
          </cell>
          <cell r="DM916">
            <v>0</v>
          </cell>
          <cell r="DN916">
            <v>0</v>
          </cell>
          <cell r="DO916">
            <v>0</v>
          </cell>
          <cell r="DP916">
            <v>0</v>
          </cell>
          <cell r="DQ916">
            <v>0</v>
          </cell>
          <cell r="DR916">
            <v>0</v>
          </cell>
          <cell r="DS916">
            <v>0</v>
          </cell>
          <cell r="DT916">
            <v>0</v>
          </cell>
          <cell r="DU916">
            <v>0</v>
          </cell>
          <cell r="DV916">
            <v>0</v>
          </cell>
          <cell r="DW916">
            <v>0</v>
          </cell>
          <cell r="DX916">
            <v>0</v>
          </cell>
          <cell r="DY916">
            <v>0</v>
          </cell>
          <cell r="DZ916">
            <v>0</v>
          </cell>
          <cell r="EA916">
            <v>0</v>
          </cell>
          <cell r="EB916">
            <v>0</v>
          </cell>
          <cell r="EC916">
            <v>0</v>
          </cell>
          <cell r="ED916">
            <v>0</v>
          </cell>
        </row>
        <row r="917">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0</v>
          </cell>
          <cell r="CB917">
            <v>0</v>
          </cell>
          <cell r="CC917">
            <v>0</v>
          </cell>
          <cell r="CD917">
            <v>0</v>
          </cell>
          <cell r="CE917">
            <v>0</v>
          </cell>
          <cell r="CF917">
            <v>0</v>
          </cell>
          <cell r="CG917">
            <v>0</v>
          </cell>
          <cell r="CH917">
            <v>0</v>
          </cell>
          <cell r="CI917">
            <v>0</v>
          </cell>
          <cell r="CJ917">
            <v>0</v>
          </cell>
          <cell r="CK917">
            <v>0</v>
          </cell>
          <cell r="CL917">
            <v>0</v>
          </cell>
          <cell r="CM917">
            <v>0</v>
          </cell>
          <cell r="CN917">
            <v>0</v>
          </cell>
          <cell r="CO917">
            <v>0</v>
          </cell>
          <cell r="CP917">
            <v>0</v>
          </cell>
          <cell r="CQ917">
            <v>0</v>
          </cell>
          <cell r="CR917">
            <v>0</v>
          </cell>
          <cell r="CS917">
            <v>0</v>
          </cell>
          <cell r="CT917">
            <v>0</v>
          </cell>
          <cell r="CU917">
            <v>0</v>
          </cell>
          <cell r="CV917">
            <v>0</v>
          </cell>
          <cell r="CW917">
            <v>0</v>
          </cell>
          <cell r="CX917">
            <v>0</v>
          </cell>
          <cell r="CY917">
            <v>0</v>
          </cell>
          <cell r="CZ917">
            <v>0</v>
          </cell>
          <cell r="DA917">
            <v>0</v>
          </cell>
          <cell r="DB917">
            <v>0</v>
          </cell>
          <cell r="DC917">
            <v>0</v>
          </cell>
          <cell r="DD917">
            <v>0</v>
          </cell>
          <cell r="DE917">
            <v>0</v>
          </cell>
          <cell r="DF917">
            <v>0</v>
          </cell>
          <cell r="DG917">
            <v>0</v>
          </cell>
          <cell r="DH917">
            <v>0</v>
          </cell>
          <cell r="DI917">
            <v>0</v>
          </cell>
          <cell r="DJ917">
            <v>0</v>
          </cell>
          <cell r="DK917">
            <v>0</v>
          </cell>
          <cell r="DL917">
            <v>0</v>
          </cell>
          <cell r="DM917">
            <v>0</v>
          </cell>
          <cell r="DN917">
            <v>0</v>
          </cell>
          <cell r="DO917">
            <v>0</v>
          </cell>
          <cell r="DP917">
            <v>0</v>
          </cell>
          <cell r="DQ917">
            <v>0</v>
          </cell>
          <cell r="DR917">
            <v>0</v>
          </cell>
          <cell r="DS917">
            <v>0</v>
          </cell>
          <cell r="DT917">
            <v>0</v>
          </cell>
          <cell r="DU917">
            <v>0</v>
          </cell>
          <cell r="DV917">
            <v>0</v>
          </cell>
          <cell r="DW917">
            <v>0</v>
          </cell>
          <cell r="DX917">
            <v>0</v>
          </cell>
          <cell r="DY917">
            <v>0</v>
          </cell>
          <cell r="DZ917">
            <v>0</v>
          </cell>
          <cell r="EA917">
            <v>0</v>
          </cell>
          <cell r="EB917">
            <v>0</v>
          </cell>
          <cell r="EC917">
            <v>0</v>
          </cell>
          <cell r="ED917">
            <v>0</v>
          </cell>
        </row>
        <row r="918">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0</v>
          </cell>
          <cell r="CB918">
            <v>0</v>
          </cell>
          <cell r="CC918">
            <v>0</v>
          </cell>
          <cell r="CD918">
            <v>0</v>
          </cell>
          <cell r="CE918">
            <v>0</v>
          </cell>
          <cell r="CF918">
            <v>0</v>
          </cell>
          <cell r="CG918">
            <v>0</v>
          </cell>
          <cell r="CH918">
            <v>0</v>
          </cell>
          <cell r="CI918">
            <v>0</v>
          </cell>
          <cell r="CJ918">
            <v>0</v>
          </cell>
          <cell r="CK918">
            <v>0</v>
          </cell>
          <cell r="CL918">
            <v>0</v>
          </cell>
          <cell r="CM918">
            <v>0</v>
          </cell>
          <cell r="CN918">
            <v>0</v>
          </cell>
          <cell r="CO918">
            <v>0</v>
          </cell>
          <cell r="CP918">
            <v>0</v>
          </cell>
          <cell r="CQ918">
            <v>0</v>
          </cell>
          <cell r="CR918">
            <v>0</v>
          </cell>
          <cell r="CS918">
            <v>0</v>
          </cell>
          <cell r="CT918">
            <v>0</v>
          </cell>
          <cell r="CU918">
            <v>0</v>
          </cell>
          <cell r="CV918">
            <v>0</v>
          </cell>
          <cell r="CW918">
            <v>0</v>
          </cell>
          <cell r="CX918">
            <v>0</v>
          </cell>
          <cell r="CY918">
            <v>0</v>
          </cell>
          <cell r="CZ918">
            <v>0</v>
          </cell>
          <cell r="DA918">
            <v>0</v>
          </cell>
          <cell r="DB918">
            <v>0</v>
          </cell>
          <cell r="DC918">
            <v>0</v>
          </cell>
          <cell r="DD918">
            <v>0</v>
          </cell>
          <cell r="DE918">
            <v>0</v>
          </cell>
          <cell r="DF918">
            <v>0</v>
          </cell>
          <cell r="DG918">
            <v>0</v>
          </cell>
          <cell r="DH918">
            <v>0</v>
          </cell>
          <cell r="DI918">
            <v>0</v>
          </cell>
          <cell r="DJ918">
            <v>0</v>
          </cell>
          <cell r="DK918">
            <v>0</v>
          </cell>
          <cell r="DL918">
            <v>0</v>
          </cell>
          <cell r="DM918">
            <v>0</v>
          </cell>
          <cell r="DN918">
            <v>0</v>
          </cell>
          <cell r="DO918">
            <v>0</v>
          </cell>
          <cell r="DP918">
            <v>0</v>
          </cell>
          <cell r="DQ918">
            <v>0</v>
          </cell>
          <cell r="DR918">
            <v>0</v>
          </cell>
          <cell r="DS918">
            <v>0</v>
          </cell>
          <cell r="DT918">
            <v>0</v>
          </cell>
          <cell r="DU918">
            <v>0</v>
          </cell>
          <cell r="DV918">
            <v>0</v>
          </cell>
          <cell r="DW918">
            <v>0</v>
          </cell>
          <cell r="DX918">
            <v>0</v>
          </cell>
          <cell r="DY918">
            <v>0</v>
          </cell>
          <cell r="DZ918">
            <v>0</v>
          </cell>
          <cell r="EA918">
            <v>0</v>
          </cell>
          <cell r="EB918">
            <v>0</v>
          </cell>
          <cell r="EC918">
            <v>0</v>
          </cell>
          <cell r="ED918">
            <v>0</v>
          </cell>
        </row>
        <row r="919">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cell r="BZ919">
            <v>0</v>
          </cell>
          <cell r="CA919">
            <v>0</v>
          </cell>
          <cell r="CB919">
            <v>0</v>
          </cell>
          <cell r="CC919">
            <v>0</v>
          </cell>
          <cell r="CD919">
            <v>0</v>
          </cell>
          <cell r="CE919">
            <v>0</v>
          </cell>
          <cell r="CF919">
            <v>0</v>
          </cell>
          <cell r="CG919">
            <v>0</v>
          </cell>
          <cell r="CH919">
            <v>0</v>
          </cell>
          <cell r="CI919">
            <v>0</v>
          </cell>
          <cell r="CJ919">
            <v>0</v>
          </cell>
          <cell r="CK919">
            <v>0</v>
          </cell>
          <cell r="CL919">
            <v>0</v>
          </cell>
          <cell r="CM919">
            <v>0</v>
          </cell>
          <cell r="CN919">
            <v>0</v>
          </cell>
          <cell r="CO919">
            <v>0</v>
          </cell>
          <cell r="CP919">
            <v>0</v>
          </cell>
          <cell r="CQ919">
            <v>0</v>
          </cell>
          <cell r="CR919">
            <v>0</v>
          </cell>
          <cell r="CS919">
            <v>0</v>
          </cell>
          <cell r="CT919">
            <v>0</v>
          </cell>
          <cell r="CU919">
            <v>0</v>
          </cell>
          <cell r="CV919">
            <v>0</v>
          </cell>
          <cell r="CW919">
            <v>0</v>
          </cell>
          <cell r="CX919">
            <v>0</v>
          </cell>
          <cell r="CY919">
            <v>0</v>
          </cell>
          <cell r="CZ919">
            <v>0</v>
          </cell>
          <cell r="DA919">
            <v>0</v>
          </cell>
          <cell r="DB919">
            <v>0</v>
          </cell>
          <cell r="DC919">
            <v>0</v>
          </cell>
          <cell r="DD919">
            <v>0</v>
          </cell>
          <cell r="DE919">
            <v>0</v>
          </cell>
          <cell r="DF919">
            <v>0</v>
          </cell>
          <cell r="DG919">
            <v>0</v>
          </cell>
          <cell r="DH919">
            <v>0</v>
          </cell>
          <cell r="DI919">
            <v>0</v>
          </cell>
          <cell r="DJ919">
            <v>0</v>
          </cell>
          <cell r="DK919">
            <v>0</v>
          </cell>
          <cell r="DL919">
            <v>0</v>
          </cell>
          <cell r="DM919">
            <v>0</v>
          </cell>
          <cell r="DN919">
            <v>0</v>
          </cell>
          <cell r="DO919">
            <v>0</v>
          </cell>
          <cell r="DP919">
            <v>0</v>
          </cell>
          <cell r="DQ919">
            <v>0</v>
          </cell>
          <cell r="DR919">
            <v>0</v>
          </cell>
          <cell r="DS919">
            <v>0</v>
          </cell>
          <cell r="DT919">
            <v>0</v>
          </cell>
          <cell r="DU919">
            <v>0</v>
          </cell>
          <cell r="DV919">
            <v>0</v>
          </cell>
          <cell r="DW919">
            <v>0</v>
          </cell>
          <cell r="DX919">
            <v>0</v>
          </cell>
          <cell r="DY919">
            <v>0</v>
          </cell>
          <cell r="DZ919">
            <v>0</v>
          </cell>
          <cell r="EA919">
            <v>0</v>
          </cell>
          <cell r="EB919">
            <v>0</v>
          </cell>
          <cell r="EC919">
            <v>0</v>
          </cell>
          <cell r="ED919">
            <v>0</v>
          </cell>
        </row>
        <row r="920">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cell r="BZ920">
            <v>0</v>
          </cell>
          <cell r="CA920">
            <v>0</v>
          </cell>
          <cell r="CB920">
            <v>0</v>
          </cell>
          <cell r="CC920">
            <v>0</v>
          </cell>
          <cell r="CD920">
            <v>0</v>
          </cell>
          <cell r="CE920">
            <v>0</v>
          </cell>
          <cell r="CF920">
            <v>0</v>
          </cell>
          <cell r="CG920">
            <v>0</v>
          </cell>
          <cell r="CH920">
            <v>0</v>
          </cell>
          <cell r="CI920">
            <v>0</v>
          </cell>
          <cell r="CJ920">
            <v>0</v>
          </cell>
          <cell r="CK920">
            <v>0</v>
          </cell>
          <cell r="CL920">
            <v>0</v>
          </cell>
          <cell r="CM920">
            <v>0</v>
          </cell>
          <cell r="CN920">
            <v>0</v>
          </cell>
          <cell r="CO920">
            <v>0</v>
          </cell>
          <cell r="CP920">
            <v>0</v>
          </cell>
          <cell r="CQ920">
            <v>0</v>
          </cell>
          <cell r="CR920">
            <v>0</v>
          </cell>
          <cell r="CS920">
            <v>0</v>
          </cell>
          <cell r="CT920">
            <v>0</v>
          </cell>
          <cell r="CU920">
            <v>0</v>
          </cell>
          <cell r="CV920">
            <v>0</v>
          </cell>
          <cell r="CW920">
            <v>0</v>
          </cell>
          <cell r="CX920">
            <v>0</v>
          </cell>
          <cell r="CY920">
            <v>0</v>
          </cell>
          <cell r="CZ920">
            <v>0</v>
          </cell>
          <cell r="DA920">
            <v>0</v>
          </cell>
          <cell r="DB920">
            <v>0</v>
          </cell>
          <cell r="DC920">
            <v>0</v>
          </cell>
          <cell r="DD920">
            <v>0</v>
          </cell>
          <cell r="DE920">
            <v>0</v>
          </cell>
          <cell r="DF920">
            <v>0</v>
          </cell>
          <cell r="DG920">
            <v>0</v>
          </cell>
          <cell r="DH920">
            <v>0</v>
          </cell>
          <cell r="DI920">
            <v>0</v>
          </cell>
          <cell r="DJ920">
            <v>0</v>
          </cell>
          <cell r="DK920">
            <v>0</v>
          </cell>
          <cell r="DL920">
            <v>0</v>
          </cell>
          <cell r="DM920">
            <v>0</v>
          </cell>
          <cell r="DN920">
            <v>0</v>
          </cell>
          <cell r="DO920">
            <v>0</v>
          </cell>
          <cell r="DP920">
            <v>0</v>
          </cell>
          <cell r="DQ920">
            <v>0</v>
          </cell>
          <cell r="DR920">
            <v>0</v>
          </cell>
          <cell r="DS920">
            <v>0</v>
          </cell>
          <cell r="DT920">
            <v>0</v>
          </cell>
          <cell r="DU920">
            <v>0</v>
          </cell>
          <cell r="DV920">
            <v>0</v>
          </cell>
          <cell r="DW920">
            <v>0</v>
          </cell>
          <cell r="DX920">
            <v>0</v>
          </cell>
          <cell r="DY920">
            <v>0</v>
          </cell>
          <cell r="DZ920">
            <v>0</v>
          </cell>
          <cell r="EA920">
            <v>0</v>
          </cell>
          <cell r="EB920">
            <v>0</v>
          </cell>
          <cell r="EC920">
            <v>0</v>
          </cell>
          <cell r="ED920">
            <v>0</v>
          </cell>
        </row>
        <row r="921">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cell r="BZ921">
            <v>0</v>
          </cell>
          <cell r="CA921">
            <v>0</v>
          </cell>
          <cell r="CB921">
            <v>0</v>
          </cell>
          <cell r="CC921">
            <v>0</v>
          </cell>
          <cell r="CD921">
            <v>0</v>
          </cell>
          <cell r="CE921">
            <v>0</v>
          </cell>
          <cell r="CF921">
            <v>0</v>
          </cell>
          <cell r="CG921">
            <v>0</v>
          </cell>
          <cell r="CH921">
            <v>0</v>
          </cell>
          <cell r="CI921">
            <v>0</v>
          </cell>
          <cell r="CJ921">
            <v>0</v>
          </cell>
          <cell r="CK921">
            <v>0</v>
          </cell>
          <cell r="CL921">
            <v>0</v>
          </cell>
          <cell r="CM921">
            <v>0</v>
          </cell>
          <cell r="CN921">
            <v>0</v>
          </cell>
          <cell r="CO921">
            <v>0</v>
          </cell>
          <cell r="CP921">
            <v>0</v>
          </cell>
          <cell r="CQ921">
            <v>0</v>
          </cell>
          <cell r="CR921">
            <v>0</v>
          </cell>
          <cell r="CS921">
            <v>0</v>
          </cell>
          <cell r="CT921">
            <v>0</v>
          </cell>
          <cell r="CU921">
            <v>0</v>
          </cell>
          <cell r="CV921">
            <v>0</v>
          </cell>
          <cell r="CW921">
            <v>0</v>
          </cell>
          <cell r="CX921">
            <v>0</v>
          </cell>
          <cell r="CY921">
            <v>0</v>
          </cell>
          <cell r="CZ921">
            <v>0</v>
          </cell>
          <cell r="DA921">
            <v>0</v>
          </cell>
          <cell r="DB921">
            <v>0</v>
          </cell>
          <cell r="DC921">
            <v>0</v>
          </cell>
          <cell r="DD921">
            <v>0</v>
          </cell>
          <cell r="DE921">
            <v>0</v>
          </cell>
          <cell r="DF921">
            <v>0</v>
          </cell>
          <cell r="DG921">
            <v>0</v>
          </cell>
          <cell r="DH921">
            <v>0</v>
          </cell>
          <cell r="DI921">
            <v>0</v>
          </cell>
          <cell r="DJ921">
            <v>0</v>
          </cell>
          <cell r="DK921">
            <v>0</v>
          </cell>
          <cell r="DL921">
            <v>0</v>
          </cell>
          <cell r="DM921">
            <v>0</v>
          </cell>
          <cell r="DN921">
            <v>0</v>
          </cell>
          <cell r="DO921">
            <v>0</v>
          </cell>
          <cell r="DP921">
            <v>0</v>
          </cell>
          <cell r="DQ921">
            <v>0</v>
          </cell>
          <cell r="DR921">
            <v>0</v>
          </cell>
          <cell r="DS921">
            <v>0</v>
          </cell>
          <cell r="DT921">
            <v>0</v>
          </cell>
          <cell r="DU921">
            <v>0</v>
          </cell>
          <cell r="DV921">
            <v>0</v>
          </cell>
          <cell r="DW921">
            <v>0</v>
          </cell>
          <cell r="DX921">
            <v>0</v>
          </cell>
          <cell r="DY921">
            <v>0</v>
          </cell>
          <cell r="DZ921">
            <v>0</v>
          </cell>
          <cell r="EA921">
            <v>0</v>
          </cell>
          <cell r="EB921">
            <v>0</v>
          </cell>
          <cell r="EC921">
            <v>0</v>
          </cell>
          <cell r="ED921">
            <v>0</v>
          </cell>
        </row>
        <row r="922">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cell r="BZ922">
            <v>0</v>
          </cell>
          <cell r="CA922">
            <v>0</v>
          </cell>
          <cell r="CB922">
            <v>0</v>
          </cell>
          <cell r="CC922">
            <v>0</v>
          </cell>
          <cell r="CD922">
            <v>0</v>
          </cell>
          <cell r="CE922">
            <v>0</v>
          </cell>
          <cell r="CF922">
            <v>0</v>
          </cell>
          <cell r="CG922">
            <v>0</v>
          </cell>
          <cell r="CH922">
            <v>0</v>
          </cell>
          <cell r="CI922">
            <v>0</v>
          </cell>
          <cell r="CJ922">
            <v>0</v>
          </cell>
          <cell r="CK922">
            <v>0</v>
          </cell>
          <cell r="CL922">
            <v>0</v>
          </cell>
          <cell r="CM922">
            <v>0</v>
          </cell>
          <cell r="CN922">
            <v>0</v>
          </cell>
          <cell r="CO922">
            <v>0</v>
          </cell>
          <cell r="CP922">
            <v>0</v>
          </cell>
          <cell r="CQ922">
            <v>0</v>
          </cell>
          <cell r="CR922">
            <v>0</v>
          </cell>
          <cell r="CS922">
            <v>0</v>
          </cell>
          <cell r="CT922">
            <v>0</v>
          </cell>
          <cell r="CU922">
            <v>0</v>
          </cell>
          <cell r="CV922">
            <v>0</v>
          </cell>
          <cell r="CW922">
            <v>0</v>
          </cell>
          <cell r="CX922">
            <v>0</v>
          </cell>
          <cell r="CY922">
            <v>0</v>
          </cell>
          <cell r="CZ922">
            <v>0</v>
          </cell>
          <cell r="DA922">
            <v>0</v>
          </cell>
          <cell r="DB922">
            <v>0</v>
          </cell>
          <cell r="DC922">
            <v>0</v>
          </cell>
          <cell r="DD922">
            <v>0</v>
          </cell>
          <cell r="DE922">
            <v>0</v>
          </cell>
          <cell r="DF922">
            <v>0</v>
          </cell>
          <cell r="DG922">
            <v>0</v>
          </cell>
          <cell r="DH922">
            <v>0</v>
          </cell>
          <cell r="DI922">
            <v>0</v>
          </cell>
          <cell r="DJ922">
            <v>0</v>
          </cell>
          <cell r="DK922">
            <v>0</v>
          </cell>
          <cell r="DL922">
            <v>0</v>
          </cell>
          <cell r="DM922">
            <v>0</v>
          </cell>
          <cell r="DN922">
            <v>0</v>
          </cell>
          <cell r="DO922">
            <v>0</v>
          </cell>
          <cell r="DP922">
            <v>0</v>
          </cell>
          <cell r="DQ922">
            <v>0</v>
          </cell>
          <cell r="DR922">
            <v>0</v>
          </cell>
          <cell r="DS922">
            <v>0</v>
          </cell>
          <cell r="DT922">
            <v>0</v>
          </cell>
          <cell r="DU922">
            <v>0</v>
          </cell>
          <cell r="DV922">
            <v>0</v>
          </cell>
          <cell r="DW922">
            <v>0</v>
          </cell>
          <cell r="DX922">
            <v>0</v>
          </cell>
          <cell r="DY922">
            <v>0</v>
          </cell>
          <cell r="DZ922">
            <v>0</v>
          </cell>
          <cell r="EA922">
            <v>0</v>
          </cell>
          <cell r="EB922">
            <v>0</v>
          </cell>
          <cell r="EC922">
            <v>0</v>
          </cell>
          <cell r="ED922">
            <v>0</v>
          </cell>
        </row>
        <row r="923">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cell r="BZ923">
            <v>0</v>
          </cell>
          <cell r="CA923">
            <v>0</v>
          </cell>
          <cell r="CB923">
            <v>0</v>
          </cell>
          <cell r="CC923">
            <v>0</v>
          </cell>
          <cell r="CD923">
            <v>0</v>
          </cell>
          <cell r="CE923">
            <v>0</v>
          </cell>
          <cell r="CF923">
            <v>0</v>
          </cell>
          <cell r="CG923">
            <v>0</v>
          </cell>
          <cell r="CH923">
            <v>0</v>
          </cell>
          <cell r="CI923">
            <v>0</v>
          </cell>
          <cell r="CJ923">
            <v>0</v>
          </cell>
          <cell r="CK923">
            <v>0</v>
          </cell>
          <cell r="CL923">
            <v>0</v>
          </cell>
          <cell r="CM923">
            <v>0</v>
          </cell>
          <cell r="CN923">
            <v>0</v>
          </cell>
          <cell r="CO923">
            <v>0</v>
          </cell>
          <cell r="CP923">
            <v>0</v>
          </cell>
          <cell r="CQ923">
            <v>0</v>
          </cell>
          <cell r="CR923">
            <v>0</v>
          </cell>
          <cell r="CS923">
            <v>0</v>
          </cell>
          <cell r="CT923">
            <v>0</v>
          </cell>
          <cell r="CU923">
            <v>0</v>
          </cell>
          <cell r="CV923">
            <v>0</v>
          </cell>
          <cell r="CW923">
            <v>0</v>
          </cell>
          <cell r="CX923">
            <v>0</v>
          </cell>
          <cell r="CY923">
            <v>0</v>
          </cell>
          <cell r="CZ923">
            <v>0</v>
          </cell>
          <cell r="DA923">
            <v>0</v>
          </cell>
          <cell r="DB923">
            <v>0</v>
          </cell>
          <cell r="DC923">
            <v>0</v>
          </cell>
          <cell r="DD923">
            <v>0</v>
          </cell>
          <cell r="DE923">
            <v>0</v>
          </cell>
          <cell r="DF923">
            <v>0</v>
          </cell>
          <cell r="DG923">
            <v>0</v>
          </cell>
          <cell r="DH923">
            <v>0</v>
          </cell>
          <cell r="DI923">
            <v>0</v>
          </cell>
          <cell r="DJ923">
            <v>0</v>
          </cell>
          <cell r="DK923">
            <v>0</v>
          </cell>
          <cell r="DL923">
            <v>0</v>
          </cell>
          <cell r="DM923">
            <v>0</v>
          </cell>
          <cell r="DN923">
            <v>0</v>
          </cell>
          <cell r="DO923">
            <v>0</v>
          </cell>
          <cell r="DP923">
            <v>0</v>
          </cell>
          <cell r="DQ923">
            <v>0</v>
          </cell>
          <cell r="DR923">
            <v>0</v>
          </cell>
          <cell r="DS923">
            <v>0</v>
          </cell>
          <cell r="DT923">
            <v>0</v>
          </cell>
          <cell r="DU923">
            <v>0</v>
          </cell>
          <cell r="DV923">
            <v>0</v>
          </cell>
          <cell r="DW923">
            <v>0</v>
          </cell>
          <cell r="DX923">
            <v>0</v>
          </cell>
          <cell r="DY923">
            <v>0</v>
          </cell>
          <cell r="DZ923">
            <v>0</v>
          </cell>
          <cell r="EA923">
            <v>0</v>
          </cell>
          <cell r="EB923">
            <v>0</v>
          </cell>
          <cell r="EC923">
            <v>0</v>
          </cell>
          <cell r="ED923">
            <v>0</v>
          </cell>
        </row>
        <row r="924">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0</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0</v>
          </cell>
          <cell r="BZ924">
            <v>0</v>
          </cell>
          <cell r="CA924">
            <v>0</v>
          </cell>
          <cell r="CB924">
            <v>0</v>
          </cell>
          <cell r="CC924">
            <v>0</v>
          </cell>
          <cell r="CD924">
            <v>0</v>
          </cell>
          <cell r="CE924">
            <v>0</v>
          </cell>
          <cell r="CF924">
            <v>0</v>
          </cell>
          <cell r="CG924">
            <v>0</v>
          </cell>
          <cell r="CH924">
            <v>0</v>
          </cell>
          <cell r="CI924">
            <v>0</v>
          </cell>
          <cell r="CJ924">
            <v>0</v>
          </cell>
          <cell r="CK924">
            <v>0</v>
          </cell>
          <cell r="CL924">
            <v>0</v>
          </cell>
          <cell r="CM924">
            <v>0</v>
          </cell>
          <cell r="CN924">
            <v>0</v>
          </cell>
          <cell r="CO924">
            <v>0</v>
          </cell>
          <cell r="CP924">
            <v>0</v>
          </cell>
          <cell r="CQ924">
            <v>0</v>
          </cell>
          <cell r="CR924">
            <v>0</v>
          </cell>
          <cell r="CS924">
            <v>0</v>
          </cell>
          <cell r="CT924">
            <v>0</v>
          </cell>
          <cell r="CU924">
            <v>0</v>
          </cell>
          <cell r="CV924">
            <v>0</v>
          </cell>
          <cell r="CW924">
            <v>0</v>
          </cell>
          <cell r="CX924">
            <v>0</v>
          </cell>
          <cell r="CY924">
            <v>0</v>
          </cell>
          <cell r="CZ924">
            <v>0</v>
          </cell>
          <cell r="DA924">
            <v>0</v>
          </cell>
          <cell r="DB924">
            <v>0</v>
          </cell>
          <cell r="DC924">
            <v>0</v>
          </cell>
          <cell r="DD924">
            <v>0</v>
          </cell>
          <cell r="DE924">
            <v>0</v>
          </cell>
          <cell r="DF924">
            <v>0</v>
          </cell>
          <cell r="DG924">
            <v>0</v>
          </cell>
          <cell r="DH924">
            <v>0</v>
          </cell>
          <cell r="DI924">
            <v>0</v>
          </cell>
          <cell r="DJ924">
            <v>0</v>
          </cell>
          <cell r="DK924">
            <v>0</v>
          </cell>
          <cell r="DL924">
            <v>0</v>
          </cell>
          <cell r="DM924">
            <v>0</v>
          </cell>
          <cell r="DN924">
            <v>0</v>
          </cell>
          <cell r="DO924">
            <v>0</v>
          </cell>
          <cell r="DP924">
            <v>0</v>
          </cell>
          <cell r="DQ924">
            <v>0</v>
          </cell>
          <cell r="DR924">
            <v>0</v>
          </cell>
          <cell r="DS924">
            <v>0</v>
          </cell>
          <cell r="DT924">
            <v>0</v>
          </cell>
          <cell r="DU924">
            <v>0</v>
          </cell>
          <cell r="DV924">
            <v>0</v>
          </cell>
          <cell r="DW924">
            <v>0</v>
          </cell>
          <cell r="DX924">
            <v>0</v>
          </cell>
          <cell r="DY924">
            <v>0</v>
          </cell>
          <cell r="DZ924">
            <v>0</v>
          </cell>
          <cell r="EA924">
            <v>0</v>
          </cell>
          <cell r="EB924">
            <v>0</v>
          </cell>
          <cell r="EC924">
            <v>0</v>
          </cell>
          <cell r="ED924">
            <v>0</v>
          </cell>
        </row>
        <row r="925">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0</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0</v>
          </cell>
          <cell r="BZ925">
            <v>0</v>
          </cell>
          <cell r="CA925">
            <v>0</v>
          </cell>
          <cell r="CB925">
            <v>0</v>
          </cell>
          <cell r="CC925">
            <v>0</v>
          </cell>
          <cell r="CD925">
            <v>0</v>
          </cell>
          <cell r="CE925">
            <v>0</v>
          </cell>
          <cell r="CF925">
            <v>0</v>
          </cell>
          <cell r="CG925">
            <v>0</v>
          </cell>
          <cell r="CH925">
            <v>0</v>
          </cell>
          <cell r="CI925">
            <v>0</v>
          </cell>
          <cell r="CJ925">
            <v>0</v>
          </cell>
          <cell r="CK925">
            <v>0</v>
          </cell>
          <cell r="CL925">
            <v>0</v>
          </cell>
          <cell r="CM925">
            <v>0</v>
          </cell>
          <cell r="CN925">
            <v>0</v>
          </cell>
          <cell r="CO925">
            <v>0</v>
          </cell>
          <cell r="CP925">
            <v>0</v>
          </cell>
          <cell r="CQ925">
            <v>0</v>
          </cell>
          <cell r="CR925">
            <v>0</v>
          </cell>
          <cell r="CS925">
            <v>0</v>
          </cell>
          <cell r="CT925">
            <v>0</v>
          </cell>
          <cell r="CU925">
            <v>0</v>
          </cell>
          <cell r="CV925">
            <v>0</v>
          </cell>
          <cell r="CW925">
            <v>0</v>
          </cell>
          <cell r="CX925">
            <v>0</v>
          </cell>
          <cell r="CY925">
            <v>0</v>
          </cell>
          <cell r="CZ925">
            <v>0</v>
          </cell>
          <cell r="DA925">
            <v>0</v>
          </cell>
          <cell r="DB925">
            <v>0</v>
          </cell>
          <cell r="DC925">
            <v>0</v>
          </cell>
          <cell r="DD925">
            <v>0</v>
          </cell>
          <cell r="DE925">
            <v>0</v>
          </cell>
          <cell r="DF925">
            <v>0</v>
          </cell>
          <cell r="DG925">
            <v>0</v>
          </cell>
          <cell r="DH925">
            <v>0</v>
          </cell>
          <cell r="DI925">
            <v>0</v>
          </cell>
          <cell r="DJ925">
            <v>0</v>
          </cell>
          <cell r="DK925">
            <v>0</v>
          </cell>
          <cell r="DL925">
            <v>0</v>
          </cell>
          <cell r="DM925">
            <v>0</v>
          </cell>
          <cell r="DN925">
            <v>0</v>
          </cell>
          <cell r="DO925">
            <v>0</v>
          </cell>
          <cell r="DP925">
            <v>0</v>
          </cell>
          <cell r="DQ925">
            <v>0</v>
          </cell>
          <cell r="DR925">
            <v>0</v>
          </cell>
          <cell r="DS925">
            <v>0</v>
          </cell>
          <cell r="DT925">
            <v>0</v>
          </cell>
          <cell r="DU925">
            <v>0</v>
          </cell>
          <cell r="DV925">
            <v>0</v>
          </cell>
          <cell r="DW925">
            <v>0</v>
          </cell>
          <cell r="DX925">
            <v>0</v>
          </cell>
          <cell r="DY925">
            <v>0</v>
          </cell>
          <cell r="DZ925">
            <v>0</v>
          </cell>
          <cell r="EA925">
            <v>0</v>
          </cell>
          <cell r="EB925">
            <v>0</v>
          </cell>
          <cell r="EC925">
            <v>0</v>
          </cell>
          <cell r="ED925">
            <v>0</v>
          </cell>
        </row>
        <row r="926">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cell r="BZ926">
            <v>0</v>
          </cell>
          <cell r="CA926">
            <v>0</v>
          </cell>
          <cell r="CB926">
            <v>0</v>
          </cell>
          <cell r="CC926">
            <v>0</v>
          </cell>
          <cell r="CD926">
            <v>0</v>
          </cell>
          <cell r="CE926">
            <v>0</v>
          </cell>
          <cell r="CF926">
            <v>0</v>
          </cell>
          <cell r="CG926">
            <v>0</v>
          </cell>
          <cell r="CH926">
            <v>0</v>
          </cell>
          <cell r="CI926">
            <v>0</v>
          </cell>
          <cell r="CJ926">
            <v>0</v>
          </cell>
          <cell r="CK926">
            <v>0</v>
          </cell>
          <cell r="CL926">
            <v>0</v>
          </cell>
          <cell r="CM926">
            <v>0</v>
          </cell>
          <cell r="CN926">
            <v>0</v>
          </cell>
          <cell r="CO926">
            <v>0</v>
          </cell>
          <cell r="CP926">
            <v>0</v>
          </cell>
          <cell r="CQ926">
            <v>0</v>
          </cell>
          <cell r="CR926">
            <v>0</v>
          </cell>
          <cell r="CS926">
            <v>0</v>
          </cell>
          <cell r="CT926">
            <v>0</v>
          </cell>
          <cell r="CU926">
            <v>0</v>
          </cell>
          <cell r="CV926">
            <v>0</v>
          </cell>
          <cell r="CW926">
            <v>0</v>
          </cell>
          <cell r="CX926">
            <v>0</v>
          </cell>
          <cell r="CY926">
            <v>0</v>
          </cell>
          <cell r="CZ926">
            <v>0</v>
          </cell>
          <cell r="DA926">
            <v>0</v>
          </cell>
          <cell r="DB926">
            <v>0</v>
          </cell>
          <cell r="DC926">
            <v>0</v>
          </cell>
          <cell r="DD926">
            <v>0</v>
          </cell>
          <cell r="DE926">
            <v>0</v>
          </cell>
          <cell r="DF926">
            <v>0</v>
          </cell>
          <cell r="DG926">
            <v>0</v>
          </cell>
          <cell r="DH926">
            <v>0</v>
          </cell>
          <cell r="DI926">
            <v>0</v>
          </cell>
          <cell r="DJ926">
            <v>0</v>
          </cell>
          <cell r="DK926">
            <v>0</v>
          </cell>
          <cell r="DL926">
            <v>0</v>
          </cell>
          <cell r="DM926">
            <v>0</v>
          </cell>
          <cell r="DN926">
            <v>0</v>
          </cell>
          <cell r="DO926">
            <v>0</v>
          </cell>
          <cell r="DP926">
            <v>0</v>
          </cell>
          <cell r="DQ926">
            <v>0</v>
          </cell>
          <cell r="DR926">
            <v>0</v>
          </cell>
          <cell r="DS926">
            <v>0</v>
          </cell>
          <cell r="DT926">
            <v>0</v>
          </cell>
          <cell r="DU926">
            <v>0</v>
          </cell>
          <cell r="DV926">
            <v>0</v>
          </cell>
          <cell r="DW926">
            <v>0</v>
          </cell>
          <cell r="DX926">
            <v>0</v>
          </cell>
          <cell r="DY926">
            <v>0</v>
          </cell>
          <cell r="DZ926">
            <v>0</v>
          </cell>
          <cell r="EA926">
            <v>0</v>
          </cell>
          <cell r="EB926">
            <v>0</v>
          </cell>
          <cell r="EC926">
            <v>0</v>
          </cell>
          <cell r="ED926">
            <v>0</v>
          </cell>
        </row>
        <row r="927">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cell r="BZ927">
            <v>0</v>
          </cell>
          <cell r="CA927">
            <v>0</v>
          </cell>
          <cell r="CB927">
            <v>0</v>
          </cell>
          <cell r="CC927">
            <v>0</v>
          </cell>
          <cell r="CD927">
            <v>0</v>
          </cell>
          <cell r="CE927">
            <v>0</v>
          </cell>
          <cell r="CF927">
            <v>0</v>
          </cell>
          <cell r="CG927">
            <v>0</v>
          </cell>
          <cell r="CH927">
            <v>0</v>
          </cell>
          <cell r="CI927">
            <v>0</v>
          </cell>
          <cell r="CJ927">
            <v>0</v>
          </cell>
          <cell r="CK927">
            <v>0</v>
          </cell>
          <cell r="CL927">
            <v>0</v>
          </cell>
          <cell r="CM927">
            <v>0</v>
          </cell>
          <cell r="CN927">
            <v>0</v>
          </cell>
          <cell r="CO927">
            <v>0</v>
          </cell>
          <cell r="CP927">
            <v>0</v>
          </cell>
          <cell r="CQ927">
            <v>0</v>
          </cell>
          <cell r="CR927">
            <v>0</v>
          </cell>
          <cell r="CS927">
            <v>0</v>
          </cell>
          <cell r="CT927">
            <v>0</v>
          </cell>
          <cell r="CU927">
            <v>0</v>
          </cell>
          <cell r="CV927">
            <v>0</v>
          </cell>
          <cell r="CW927">
            <v>0</v>
          </cell>
          <cell r="CX927">
            <v>0</v>
          </cell>
          <cell r="CY927">
            <v>0</v>
          </cell>
          <cell r="CZ927">
            <v>0</v>
          </cell>
          <cell r="DA927">
            <v>0</v>
          </cell>
          <cell r="DB927">
            <v>0</v>
          </cell>
          <cell r="DC927">
            <v>0</v>
          </cell>
          <cell r="DD927">
            <v>0</v>
          </cell>
          <cell r="DE927">
            <v>0</v>
          </cell>
          <cell r="DF927">
            <v>0</v>
          </cell>
          <cell r="DG927">
            <v>0</v>
          </cell>
          <cell r="DH927">
            <v>0</v>
          </cell>
          <cell r="DI927">
            <v>0</v>
          </cell>
          <cell r="DJ927">
            <v>0</v>
          </cell>
          <cell r="DK927">
            <v>0</v>
          </cell>
          <cell r="DL927">
            <v>0</v>
          </cell>
          <cell r="DM927">
            <v>0</v>
          </cell>
          <cell r="DN927">
            <v>0</v>
          </cell>
          <cell r="DO927">
            <v>0</v>
          </cell>
          <cell r="DP927">
            <v>0</v>
          </cell>
          <cell r="DQ927">
            <v>0</v>
          </cell>
          <cell r="DR927">
            <v>0</v>
          </cell>
          <cell r="DS927">
            <v>0</v>
          </cell>
          <cell r="DT927">
            <v>0</v>
          </cell>
          <cell r="DU927">
            <v>0</v>
          </cell>
          <cell r="DV927">
            <v>0</v>
          </cell>
          <cell r="DW927">
            <v>0</v>
          </cell>
          <cell r="DX927">
            <v>0</v>
          </cell>
          <cell r="DY927">
            <v>0</v>
          </cell>
          <cell r="DZ927">
            <v>0</v>
          </cell>
          <cell r="EA927">
            <v>0</v>
          </cell>
          <cell r="EB927">
            <v>0</v>
          </cell>
          <cell r="EC927">
            <v>0</v>
          </cell>
          <cell r="ED927">
            <v>0</v>
          </cell>
        </row>
        <row r="928">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cell r="BZ928">
            <v>0</v>
          </cell>
          <cell r="CA928">
            <v>0</v>
          </cell>
          <cell r="CB928">
            <v>0</v>
          </cell>
          <cell r="CC928">
            <v>0</v>
          </cell>
          <cell r="CD928">
            <v>0</v>
          </cell>
          <cell r="CE928">
            <v>0</v>
          </cell>
          <cell r="CF928">
            <v>0</v>
          </cell>
          <cell r="CG928">
            <v>0</v>
          </cell>
          <cell r="CH928">
            <v>0</v>
          </cell>
          <cell r="CI928">
            <v>0</v>
          </cell>
          <cell r="CJ928">
            <v>0</v>
          </cell>
          <cell r="CK928">
            <v>0</v>
          </cell>
          <cell r="CL928">
            <v>0</v>
          </cell>
          <cell r="CM928">
            <v>0</v>
          </cell>
          <cell r="CN928">
            <v>0</v>
          </cell>
          <cell r="CO928">
            <v>0</v>
          </cell>
          <cell r="CP928">
            <v>0</v>
          </cell>
          <cell r="CQ928">
            <v>0</v>
          </cell>
          <cell r="CR928">
            <v>0</v>
          </cell>
          <cell r="CS928">
            <v>0</v>
          </cell>
          <cell r="CT928">
            <v>0</v>
          </cell>
          <cell r="CU928">
            <v>0</v>
          </cell>
          <cell r="CV928">
            <v>0</v>
          </cell>
          <cell r="CW928">
            <v>0</v>
          </cell>
          <cell r="CX928">
            <v>0</v>
          </cell>
          <cell r="CY928">
            <v>0</v>
          </cell>
          <cell r="CZ928">
            <v>0</v>
          </cell>
          <cell r="DA928">
            <v>0</v>
          </cell>
          <cell r="DB928">
            <v>0</v>
          </cell>
          <cell r="DC928">
            <v>0</v>
          </cell>
          <cell r="DD928">
            <v>0</v>
          </cell>
          <cell r="DE928">
            <v>0</v>
          </cell>
          <cell r="DF928">
            <v>0</v>
          </cell>
          <cell r="DG928">
            <v>0</v>
          </cell>
          <cell r="DH928">
            <v>0</v>
          </cell>
          <cell r="DI928">
            <v>0</v>
          </cell>
          <cell r="DJ928">
            <v>0</v>
          </cell>
          <cell r="DK928">
            <v>0</v>
          </cell>
          <cell r="DL928">
            <v>0</v>
          </cell>
          <cell r="DM928">
            <v>0</v>
          </cell>
          <cell r="DN928">
            <v>0</v>
          </cell>
          <cell r="DO928">
            <v>0</v>
          </cell>
          <cell r="DP928">
            <v>0</v>
          </cell>
          <cell r="DQ928">
            <v>0</v>
          </cell>
          <cell r="DR928">
            <v>0</v>
          </cell>
          <cell r="DS928">
            <v>0</v>
          </cell>
          <cell r="DT928">
            <v>0</v>
          </cell>
          <cell r="DU928">
            <v>0</v>
          </cell>
          <cell r="DV928">
            <v>0</v>
          </cell>
          <cell r="DW928">
            <v>0</v>
          </cell>
          <cell r="DX928">
            <v>0</v>
          </cell>
          <cell r="DY928">
            <v>0</v>
          </cell>
          <cell r="DZ928">
            <v>0</v>
          </cell>
          <cell r="EA928">
            <v>0</v>
          </cell>
          <cell r="EB928">
            <v>0</v>
          </cell>
          <cell r="EC928">
            <v>0</v>
          </cell>
          <cell r="ED928">
            <v>0</v>
          </cell>
        </row>
        <row r="929">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cell r="BZ929">
            <v>0</v>
          </cell>
          <cell r="CA929">
            <v>0</v>
          </cell>
          <cell r="CB929">
            <v>0</v>
          </cell>
          <cell r="CC929">
            <v>0</v>
          </cell>
          <cell r="CD929">
            <v>0</v>
          </cell>
          <cell r="CE929">
            <v>0</v>
          </cell>
          <cell r="CF929">
            <v>0</v>
          </cell>
          <cell r="CG929">
            <v>0</v>
          </cell>
          <cell r="CH929">
            <v>0</v>
          </cell>
          <cell r="CI929">
            <v>0</v>
          </cell>
          <cell r="CJ929">
            <v>0</v>
          </cell>
          <cell r="CK929">
            <v>0</v>
          </cell>
          <cell r="CL929">
            <v>0</v>
          </cell>
          <cell r="CM929">
            <v>0</v>
          </cell>
          <cell r="CN929">
            <v>0</v>
          </cell>
          <cell r="CO929">
            <v>0</v>
          </cell>
          <cell r="CP929">
            <v>0</v>
          </cell>
          <cell r="CQ929">
            <v>0</v>
          </cell>
          <cell r="CR929">
            <v>0</v>
          </cell>
          <cell r="CS929">
            <v>0</v>
          </cell>
          <cell r="CT929">
            <v>0</v>
          </cell>
          <cell r="CU929">
            <v>0</v>
          </cell>
          <cell r="CV929">
            <v>0</v>
          </cell>
          <cell r="CW929">
            <v>0</v>
          </cell>
          <cell r="CX929">
            <v>0</v>
          </cell>
          <cell r="CY929">
            <v>0</v>
          </cell>
          <cell r="CZ929">
            <v>0</v>
          </cell>
          <cell r="DA929">
            <v>0</v>
          </cell>
          <cell r="DB929">
            <v>0</v>
          </cell>
          <cell r="DC929">
            <v>0</v>
          </cell>
          <cell r="DD929">
            <v>0</v>
          </cell>
          <cell r="DE929">
            <v>0</v>
          </cell>
          <cell r="DF929">
            <v>0</v>
          </cell>
          <cell r="DG929">
            <v>0</v>
          </cell>
          <cell r="DH929">
            <v>0</v>
          </cell>
          <cell r="DI929">
            <v>0</v>
          </cell>
          <cell r="DJ929">
            <v>0</v>
          </cell>
          <cell r="DK929">
            <v>0</v>
          </cell>
          <cell r="DL929">
            <v>0</v>
          </cell>
          <cell r="DM929">
            <v>0</v>
          </cell>
          <cell r="DN929">
            <v>0</v>
          </cell>
          <cell r="DO929">
            <v>0</v>
          </cell>
          <cell r="DP929">
            <v>0</v>
          </cell>
          <cell r="DQ929">
            <v>0</v>
          </cell>
          <cell r="DR929">
            <v>0</v>
          </cell>
          <cell r="DS929">
            <v>0</v>
          </cell>
          <cell r="DT929">
            <v>0</v>
          </cell>
          <cell r="DU929">
            <v>0</v>
          </cell>
          <cell r="DV929">
            <v>0</v>
          </cell>
          <cell r="DW929">
            <v>0</v>
          </cell>
          <cell r="DX929">
            <v>0</v>
          </cell>
          <cell r="DY929">
            <v>0</v>
          </cell>
          <cell r="DZ929">
            <v>0</v>
          </cell>
          <cell r="EA929">
            <v>0</v>
          </cell>
          <cell r="EB929">
            <v>0</v>
          </cell>
          <cell r="EC929">
            <v>0</v>
          </cell>
          <cell r="ED929">
            <v>0</v>
          </cell>
        </row>
        <row r="930">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cell r="BZ930">
            <v>0</v>
          </cell>
          <cell r="CA930">
            <v>0</v>
          </cell>
          <cell r="CB930">
            <v>0</v>
          </cell>
          <cell r="CC930">
            <v>0</v>
          </cell>
          <cell r="CD930">
            <v>0</v>
          </cell>
          <cell r="CE930">
            <v>0</v>
          </cell>
          <cell r="CF930">
            <v>0</v>
          </cell>
          <cell r="CG930">
            <v>0</v>
          </cell>
          <cell r="CH930">
            <v>0</v>
          </cell>
          <cell r="CI930">
            <v>0</v>
          </cell>
          <cell r="CJ930">
            <v>0</v>
          </cell>
          <cell r="CK930">
            <v>0</v>
          </cell>
          <cell r="CL930">
            <v>0</v>
          </cell>
          <cell r="CM930">
            <v>0</v>
          </cell>
          <cell r="CN930">
            <v>0</v>
          </cell>
          <cell r="CO930">
            <v>0</v>
          </cell>
          <cell r="CP930">
            <v>0</v>
          </cell>
          <cell r="CQ930">
            <v>0</v>
          </cell>
          <cell r="CR930">
            <v>0</v>
          </cell>
          <cell r="CS930">
            <v>0</v>
          </cell>
          <cell r="CT930">
            <v>0</v>
          </cell>
          <cell r="CU930">
            <v>0</v>
          </cell>
          <cell r="CV930">
            <v>0</v>
          </cell>
          <cell r="CW930">
            <v>0</v>
          </cell>
          <cell r="CX930">
            <v>0</v>
          </cell>
          <cell r="CY930">
            <v>0</v>
          </cell>
          <cell r="CZ930">
            <v>0</v>
          </cell>
          <cell r="DA930">
            <v>0</v>
          </cell>
          <cell r="DB930">
            <v>0</v>
          </cell>
          <cell r="DC930">
            <v>0</v>
          </cell>
          <cell r="DD930">
            <v>0</v>
          </cell>
          <cell r="DE930">
            <v>0</v>
          </cell>
          <cell r="DF930">
            <v>0</v>
          </cell>
          <cell r="DG930">
            <v>0</v>
          </cell>
          <cell r="DH930">
            <v>0</v>
          </cell>
          <cell r="DI930">
            <v>0</v>
          </cell>
          <cell r="DJ930">
            <v>0</v>
          </cell>
          <cell r="DK930">
            <v>0</v>
          </cell>
          <cell r="DL930">
            <v>0</v>
          </cell>
          <cell r="DM930">
            <v>0</v>
          </cell>
          <cell r="DN930">
            <v>0</v>
          </cell>
          <cell r="DO930">
            <v>0</v>
          </cell>
          <cell r="DP930">
            <v>0</v>
          </cell>
          <cell r="DQ930">
            <v>0</v>
          </cell>
          <cell r="DR930">
            <v>0</v>
          </cell>
          <cell r="DS930">
            <v>0</v>
          </cell>
          <cell r="DT930">
            <v>0</v>
          </cell>
          <cell r="DU930">
            <v>0</v>
          </cell>
          <cell r="DV930">
            <v>0</v>
          </cell>
          <cell r="DW930">
            <v>0</v>
          </cell>
          <cell r="DX930">
            <v>0</v>
          </cell>
          <cell r="DY930">
            <v>0</v>
          </cell>
          <cell r="DZ930">
            <v>0</v>
          </cell>
          <cell r="EA930">
            <v>0</v>
          </cell>
          <cell r="EB930">
            <v>0</v>
          </cell>
          <cell r="EC930">
            <v>0</v>
          </cell>
          <cell r="ED930">
            <v>0</v>
          </cell>
        </row>
        <row r="931">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cell r="BZ931">
            <v>0</v>
          </cell>
          <cell r="CA931">
            <v>0</v>
          </cell>
          <cell r="CB931">
            <v>0</v>
          </cell>
          <cell r="CC931">
            <v>0</v>
          </cell>
          <cell r="CD931">
            <v>0</v>
          </cell>
          <cell r="CE931">
            <v>0</v>
          </cell>
          <cell r="CF931">
            <v>0</v>
          </cell>
          <cell r="CG931">
            <v>0</v>
          </cell>
          <cell r="CH931">
            <v>0</v>
          </cell>
          <cell r="CI931">
            <v>0</v>
          </cell>
          <cell r="CJ931">
            <v>0</v>
          </cell>
          <cell r="CK931">
            <v>0</v>
          </cell>
          <cell r="CL931">
            <v>0</v>
          </cell>
          <cell r="CM931">
            <v>0</v>
          </cell>
          <cell r="CN931">
            <v>0</v>
          </cell>
          <cell r="CO931">
            <v>0</v>
          </cell>
          <cell r="CP931">
            <v>0</v>
          </cell>
          <cell r="CQ931">
            <v>0</v>
          </cell>
          <cell r="CR931">
            <v>0</v>
          </cell>
          <cell r="CS931">
            <v>0</v>
          </cell>
          <cell r="CT931">
            <v>0</v>
          </cell>
          <cell r="CU931">
            <v>0</v>
          </cell>
          <cell r="CV931">
            <v>0</v>
          </cell>
          <cell r="CW931">
            <v>0</v>
          </cell>
          <cell r="CX931">
            <v>0</v>
          </cell>
          <cell r="CY931">
            <v>0</v>
          </cell>
          <cell r="CZ931">
            <v>0</v>
          </cell>
          <cell r="DA931">
            <v>0</v>
          </cell>
          <cell r="DB931">
            <v>0</v>
          </cell>
          <cell r="DC931">
            <v>0</v>
          </cell>
          <cell r="DD931">
            <v>0</v>
          </cell>
          <cell r="DE931">
            <v>0</v>
          </cell>
          <cell r="DF931">
            <v>0</v>
          </cell>
          <cell r="DG931">
            <v>0</v>
          </cell>
          <cell r="DH931">
            <v>0</v>
          </cell>
          <cell r="DI931">
            <v>0</v>
          </cell>
          <cell r="DJ931">
            <v>0</v>
          </cell>
          <cell r="DK931">
            <v>0</v>
          </cell>
          <cell r="DL931">
            <v>0</v>
          </cell>
          <cell r="DM931">
            <v>0</v>
          </cell>
          <cell r="DN931">
            <v>0</v>
          </cell>
          <cell r="DO931">
            <v>0</v>
          </cell>
          <cell r="DP931">
            <v>0</v>
          </cell>
          <cell r="DQ931">
            <v>0</v>
          </cell>
          <cell r="DR931">
            <v>0</v>
          </cell>
          <cell r="DS931">
            <v>0</v>
          </cell>
          <cell r="DT931">
            <v>0</v>
          </cell>
          <cell r="DU931">
            <v>0</v>
          </cell>
          <cell r="DV931">
            <v>0</v>
          </cell>
          <cell r="DW931">
            <v>0</v>
          </cell>
          <cell r="DX931">
            <v>0</v>
          </cell>
          <cell r="DY931">
            <v>0</v>
          </cell>
          <cell r="DZ931">
            <v>0</v>
          </cell>
          <cell r="EA931">
            <v>0</v>
          </cell>
          <cell r="EB931">
            <v>0</v>
          </cell>
          <cell r="EC931">
            <v>0</v>
          </cell>
          <cell r="ED931">
            <v>0</v>
          </cell>
        </row>
        <row r="932">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cell r="BZ932">
            <v>0</v>
          </cell>
          <cell r="CA932">
            <v>0</v>
          </cell>
          <cell r="CB932">
            <v>0</v>
          </cell>
          <cell r="CC932">
            <v>0</v>
          </cell>
          <cell r="CD932">
            <v>0</v>
          </cell>
          <cell r="CE932">
            <v>0</v>
          </cell>
          <cell r="CF932">
            <v>0</v>
          </cell>
          <cell r="CG932">
            <v>0</v>
          </cell>
          <cell r="CH932">
            <v>0</v>
          </cell>
          <cell r="CI932">
            <v>0</v>
          </cell>
          <cell r="CJ932">
            <v>0</v>
          </cell>
          <cell r="CK932">
            <v>0</v>
          </cell>
          <cell r="CL932">
            <v>0</v>
          </cell>
          <cell r="CM932">
            <v>0</v>
          </cell>
          <cell r="CN932">
            <v>0</v>
          </cell>
          <cell r="CO932">
            <v>0</v>
          </cell>
          <cell r="CP932">
            <v>0</v>
          </cell>
          <cell r="CQ932">
            <v>0</v>
          </cell>
          <cell r="CR932">
            <v>0</v>
          </cell>
          <cell r="CS932">
            <v>0</v>
          </cell>
          <cell r="CT932">
            <v>0</v>
          </cell>
          <cell r="CU932">
            <v>0</v>
          </cell>
          <cell r="CV932">
            <v>0</v>
          </cell>
          <cell r="CW932">
            <v>0</v>
          </cell>
          <cell r="CX932">
            <v>0</v>
          </cell>
          <cell r="CY932">
            <v>0</v>
          </cell>
          <cell r="CZ932">
            <v>0</v>
          </cell>
          <cell r="DA932">
            <v>0</v>
          </cell>
          <cell r="DB932">
            <v>0</v>
          </cell>
          <cell r="DC932">
            <v>0</v>
          </cell>
          <cell r="DD932">
            <v>0</v>
          </cell>
          <cell r="DE932">
            <v>0</v>
          </cell>
          <cell r="DF932">
            <v>0</v>
          </cell>
          <cell r="DG932">
            <v>0</v>
          </cell>
          <cell r="DH932">
            <v>0</v>
          </cell>
          <cell r="DI932">
            <v>0</v>
          </cell>
          <cell r="DJ932">
            <v>0</v>
          </cell>
          <cell r="DK932">
            <v>0</v>
          </cell>
          <cell r="DL932">
            <v>0</v>
          </cell>
          <cell r="DM932">
            <v>0</v>
          </cell>
          <cell r="DN932">
            <v>0</v>
          </cell>
          <cell r="DO932">
            <v>0</v>
          </cell>
          <cell r="DP932">
            <v>0</v>
          </cell>
          <cell r="DQ932">
            <v>0</v>
          </cell>
          <cell r="DR932">
            <v>0</v>
          </cell>
          <cell r="DS932">
            <v>0</v>
          </cell>
          <cell r="DT932">
            <v>0</v>
          </cell>
          <cell r="DU932">
            <v>0</v>
          </cell>
          <cell r="DV932">
            <v>0</v>
          </cell>
          <cell r="DW932">
            <v>0</v>
          </cell>
          <cell r="DX932">
            <v>0</v>
          </cell>
          <cell r="DY932">
            <v>0</v>
          </cell>
          <cell r="DZ932">
            <v>0</v>
          </cell>
          <cell r="EA932">
            <v>0</v>
          </cell>
          <cell r="EB932">
            <v>0</v>
          </cell>
          <cell r="EC932">
            <v>0</v>
          </cell>
          <cell r="ED932">
            <v>0</v>
          </cell>
        </row>
        <row r="933">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0</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0</v>
          </cell>
          <cell r="BZ933">
            <v>0</v>
          </cell>
          <cell r="CA933">
            <v>0</v>
          </cell>
          <cell r="CB933">
            <v>0</v>
          </cell>
          <cell r="CC933">
            <v>0</v>
          </cell>
          <cell r="CD933">
            <v>0</v>
          </cell>
          <cell r="CE933">
            <v>0</v>
          </cell>
          <cell r="CF933">
            <v>0</v>
          </cell>
          <cell r="CG933">
            <v>0</v>
          </cell>
          <cell r="CH933">
            <v>0</v>
          </cell>
          <cell r="CI933">
            <v>0</v>
          </cell>
          <cell r="CJ933">
            <v>0</v>
          </cell>
          <cell r="CK933">
            <v>0</v>
          </cell>
          <cell r="CL933">
            <v>0</v>
          </cell>
          <cell r="CM933">
            <v>0</v>
          </cell>
          <cell r="CN933">
            <v>0</v>
          </cell>
          <cell r="CO933">
            <v>0</v>
          </cell>
          <cell r="CP933">
            <v>0</v>
          </cell>
          <cell r="CQ933">
            <v>0</v>
          </cell>
          <cell r="CR933">
            <v>0</v>
          </cell>
          <cell r="CS933">
            <v>0</v>
          </cell>
          <cell r="CT933">
            <v>0</v>
          </cell>
          <cell r="CU933">
            <v>0</v>
          </cell>
          <cell r="CV933">
            <v>0</v>
          </cell>
          <cell r="CW933">
            <v>0</v>
          </cell>
          <cell r="CX933">
            <v>0</v>
          </cell>
          <cell r="CY933">
            <v>0</v>
          </cell>
          <cell r="CZ933">
            <v>0</v>
          </cell>
          <cell r="DA933">
            <v>0</v>
          </cell>
          <cell r="DB933">
            <v>0</v>
          </cell>
          <cell r="DC933">
            <v>0</v>
          </cell>
          <cell r="DD933">
            <v>0</v>
          </cell>
          <cell r="DE933">
            <v>0</v>
          </cell>
          <cell r="DF933">
            <v>0</v>
          </cell>
          <cell r="DG933">
            <v>0</v>
          </cell>
          <cell r="DH933">
            <v>0</v>
          </cell>
          <cell r="DI933">
            <v>0</v>
          </cell>
          <cell r="DJ933">
            <v>0</v>
          </cell>
          <cell r="DK933">
            <v>0</v>
          </cell>
          <cell r="DL933">
            <v>0</v>
          </cell>
          <cell r="DM933">
            <v>0</v>
          </cell>
          <cell r="DN933">
            <v>0</v>
          </cell>
          <cell r="DO933">
            <v>0</v>
          </cell>
          <cell r="DP933">
            <v>0</v>
          </cell>
          <cell r="DQ933">
            <v>0</v>
          </cell>
          <cell r="DR933">
            <v>0</v>
          </cell>
          <cell r="DS933">
            <v>0</v>
          </cell>
          <cell r="DT933">
            <v>0</v>
          </cell>
          <cell r="DU933">
            <v>0</v>
          </cell>
          <cell r="DV933">
            <v>0</v>
          </cell>
          <cell r="DW933">
            <v>0</v>
          </cell>
          <cell r="DX933">
            <v>0</v>
          </cell>
          <cell r="DY933">
            <v>0</v>
          </cell>
          <cell r="DZ933">
            <v>0</v>
          </cell>
          <cell r="EA933">
            <v>0</v>
          </cell>
          <cell r="EB933">
            <v>0</v>
          </cell>
          <cell r="EC933">
            <v>0</v>
          </cell>
          <cell r="ED933">
            <v>0</v>
          </cell>
        </row>
        <row r="934">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cell r="BZ934">
            <v>0</v>
          </cell>
          <cell r="CA934">
            <v>0</v>
          </cell>
          <cell r="CB934">
            <v>0</v>
          </cell>
          <cell r="CC934">
            <v>0</v>
          </cell>
          <cell r="CD934">
            <v>0</v>
          </cell>
          <cell r="CE934">
            <v>0</v>
          </cell>
          <cell r="CF934">
            <v>0</v>
          </cell>
          <cell r="CG934">
            <v>0</v>
          </cell>
          <cell r="CH934">
            <v>0</v>
          </cell>
          <cell r="CI934">
            <v>0</v>
          </cell>
          <cell r="CJ934">
            <v>0</v>
          </cell>
          <cell r="CK934">
            <v>0</v>
          </cell>
          <cell r="CL934">
            <v>0</v>
          </cell>
          <cell r="CM934">
            <v>0</v>
          </cell>
          <cell r="CN934">
            <v>0</v>
          </cell>
          <cell r="CO934">
            <v>0</v>
          </cell>
          <cell r="CP934">
            <v>0</v>
          </cell>
          <cell r="CQ934">
            <v>0</v>
          </cell>
          <cell r="CR934">
            <v>0</v>
          </cell>
          <cell r="CS934">
            <v>0</v>
          </cell>
          <cell r="CT934">
            <v>0</v>
          </cell>
          <cell r="CU934">
            <v>0</v>
          </cell>
          <cell r="CV934">
            <v>0</v>
          </cell>
          <cell r="CW934">
            <v>0</v>
          </cell>
          <cell r="CX934">
            <v>0</v>
          </cell>
          <cell r="CY934">
            <v>0</v>
          </cell>
          <cell r="CZ934">
            <v>0</v>
          </cell>
          <cell r="DA934">
            <v>0</v>
          </cell>
          <cell r="DB934">
            <v>0</v>
          </cell>
          <cell r="DC934">
            <v>0</v>
          </cell>
          <cell r="DD934">
            <v>0</v>
          </cell>
          <cell r="DE934">
            <v>0</v>
          </cell>
          <cell r="DF934">
            <v>0</v>
          </cell>
          <cell r="DG934">
            <v>0</v>
          </cell>
          <cell r="DH934">
            <v>0</v>
          </cell>
          <cell r="DI934">
            <v>0</v>
          </cell>
          <cell r="DJ934">
            <v>0</v>
          </cell>
          <cell r="DK934">
            <v>0</v>
          </cell>
          <cell r="DL934">
            <v>0</v>
          </cell>
          <cell r="DM934">
            <v>0</v>
          </cell>
          <cell r="DN934">
            <v>0</v>
          </cell>
          <cell r="DO934">
            <v>0</v>
          </cell>
          <cell r="DP934">
            <v>0</v>
          </cell>
          <cell r="DQ934">
            <v>0</v>
          </cell>
          <cell r="DR934">
            <v>0</v>
          </cell>
          <cell r="DS934">
            <v>0</v>
          </cell>
          <cell r="DT934">
            <v>0</v>
          </cell>
          <cell r="DU934">
            <v>0</v>
          </cell>
          <cell r="DV934">
            <v>0</v>
          </cell>
          <cell r="DW934">
            <v>0</v>
          </cell>
          <cell r="DX934">
            <v>0</v>
          </cell>
          <cell r="DY934">
            <v>0</v>
          </cell>
          <cell r="DZ934">
            <v>0</v>
          </cell>
          <cell r="EA934">
            <v>0</v>
          </cell>
          <cell r="EB934">
            <v>0</v>
          </cell>
          <cell r="EC934">
            <v>0</v>
          </cell>
          <cell r="ED934">
            <v>0</v>
          </cell>
        </row>
        <row r="935">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cell r="BZ935">
            <v>0</v>
          </cell>
          <cell r="CA935">
            <v>0</v>
          </cell>
          <cell r="CB935">
            <v>0</v>
          </cell>
          <cell r="CC935">
            <v>0</v>
          </cell>
          <cell r="CD935">
            <v>0</v>
          </cell>
          <cell r="CE935">
            <v>0</v>
          </cell>
          <cell r="CF935">
            <v>0</v>
          </cell>
          <cell r="CG935">
            <v>0</v>
          </cell>
          <cell r="CH935">
            <v>0</v>
          </cell>
          <cell r="CI935">
            <v>0</v>
          </cell>
          <cell r="CJ935">
            <v>0</v>
          </cell>
          <cell r="CK935">
            <v>0</v>
          </cell>
          <cell r="CL935">
            <v>0</v>
          </cell>
          <cell r="CM935">
            <v>0</v>
          </cell>
          <cell r="CN935">
            <v>0</v>
          </cell>
          <cell r="CO935">
            <v>0</v>
          </cell>
          <cell r="CP935">
            <v>0</v>
          </cell>
          <cell r="CQ935">
            <v>0</v>
          </cell>
          <cell r="CR935">
            <v>0</v>
          </cell>
          <cell r="CS935">
            <v>0</v>
          </cell>
          <cell r="CT935">
            <v>0</v>
          </cell>
          <cell r="CU935">
            <v>0</v>
          </cell>
          <cell r="CV935">
            <v>0</v>
          </cell>
          <cell r="CW935">
            <v>0</v>
          </cell>
          <cell r="CX935">
            <v>0</v>
          </cell>
          <cell r="CY935">
            <v>0</v>
          </cell>
          <cell r="CZ935">
            <v>0</v>
          </cell>
          <cell r="DA935">
            <v>0</v>
          </cell>
          <cell r="DB935">
            <v>0</v>
          </cell>
          <cell r="DC935">
            <v>0</v>
          </cell>
          <cell r="DD935">
            <v>0</v>
          </cell>
          <cell r="DE935">
            <v>0</v>
          </cell>
          <cell r="DF935">
            <v>0</v>
          </cell>
          <cell r="DG935">
            <v>0</v>
          </cell>
          <cell r="DH935">
            <v>0</v>
          </cell>
          <cell r="DI935">
            <v>0</v>
          </cell>
          <cell r="DJ935">
            <v>0</v>
          </cell>
          <cell r="DK935">
            <v>0</v>
          </cell>
          <cell r="DL935">
            <v>0</v>
          </cell>
          <cell r="DM935">
            <v>0</v>
          </cell>
          <cell r="DN935">
            <v>0</v>
          </cell>
          <cell r="DO935">
            <v>0</v>
          </cell>
          <cell r="DP935">
            <v>0</v>
          </cell>
          <cell r="DQ935">
            <v>0</v>
          </cell>
          <cell r="DR935">
            <v>0</v>
          </cell>
          <cell r="DS935">
            <v>0</v>
          </cell>
          <cell r="DT935">
            <v>0</v>
          </cell>
          <cell r="DU935">
            <v>0</v>
          </cell>
          <cell r="DV935">
            <v>0</v>
          </cell>
          <cell r="DW935">
            <v>0</v>
          </cell>
          <cell r="DX935">
            <v>0</v>
          </cell>
          <cell r="DY935">
            <v>0</v>
          </cell>
          <cell r="DZ935">
            <v>0</v>
          </cell>
          <cell r="EA935">
            <v>0</v>
          </cell>
          <cell r="EB935">
            <v>0</v>
          </cell>
          <cell r="EC935">
            <v>0</v>
          </cell>
          <cell r="ED935">
            <v>0</v>
          </cell>
        </row>
        <row r="936">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0</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row>
        <row r="937">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cell r="BZ937">
            <v>0</v>
          </cell>
          <cell r="CA937">
            <v>0</v>
          </cell>
          <cell r="CB937">
            <v>0</v>
          </cell>
          <cell r="CC937">
            <v>0</v>
          </cell>
          <cell r="CD937">
            <v>0</v>
          </cell>
          <cell r="CE937">
            <v>0</v>
          </cell>
          <cell r="CF937">
            <v>0</v>
          </cell>
          <cell r="CG937">
            <v>0</v>
          </cell>
          <cell r="CH937">
            <v>0</v>
          </cell>
          <cell r="CI937">
            <v>0</v>
          </cell>
          <cell r="CJ937">
            <v>0</v>
          </cell>
          <cell r="CK937">
            <v>0</v>
          </cell>
          <cell r="CL937">
            <v>0</v>
          </cell>
          <cell r="CM937">
            <v>0</v>
          </cell>
          <cell r="CN937">
            <v>0</v>
          </cell>
          <cell r="CO937">
            <v>0</v>
          </cell>
          <cell r="CP937">
            <v>0</v>
          </cell>
          <cell r="CQ937">
            <v>0</v>
          </cell>
          <cell r="CR937">
            <v>0</v>
          </cell>
          <cell r="CS937">
            <v>0</v>
          </cell>
          <cell r="CT937">
            <v>0</v>
          </cell>
          <cell r="CU937">
            <v>0</v>
          </cell>
          <cell r="CV937">
            <v>0</v>
          </cell>
          <cell r="CW937">
            <v>0</v>
          </cell>
          <cell r="CX937">
            <v>0</v>
          </cell>
          <cell r="CY937">
            <v>0</v>
          </cell>
          <cell r="CZ937">
            <v>0</v>
          </cell>
          <cell r="DA937">
            <v>0</v>
          </cell>
          <cell r="DB937">
            <v>0</v>
          </cell>
          <cell r="DC937">
            <v>0</v>
          </cell>
          <cell r="DD937">
            <v>0</v>
          </cell>
          <cell r="DE937">
            <v>0</v>
          </cell>
          <cell r="DF937">
            <v>0</v>
          </cell>
          <cell r="DG937">
            <v>0</v>
          </cell>
          <cell r="DH937">
            <v>0</v>
          </cell>
          <cell r="DI937">
            <v>0</v>
          </cell>
          <cell r="DJ937">
            <v>0</v>
          </cell>
          <cell r="DK937">
            <v>0</v>
          </cell>
          <cell r="DL937">
            <v>0</v>
          </cell>
          <cell r="DM937">
            <v>0</v>
          </cell>
          <cell r="DN937">
            <v>0</v>
          </cell>
          <cell r="DO937">
            <v>0</v>
          </cell>
          <cell r="DP937">
            <v>0</v>
          </cell>
          <cell r="DQ937">
            <v>0</v>
          </cell>
          <cell r="DR937">
            <v>0</v>
          </cell>
          <cell r="DS937">
            <v>0</v>
          </cell>
          <cell r="DT937">
            <v>0</v>
          </cell>
          <cell r="DU937">
            <v>0</v>
          </cell>
          <cell r="DV937">
            <v>0</v>
          </cell>
          <cell r="DW937">
            <v>0</v>
          </cell>
          <cell r="DX937">
            <v>0</v>
          </cell>
          <cell r="DY937">
            <v>0</v>
          </cell>
          <cell r="DZ937">
            <v>0</v>
          </cell>
          <cell r="EA937">
            <v>0</v>
          </cell>
          <cell r="EB937">
            <v>0</v>
          </cell>
          <cell r="EC937">
            <v>0</v>
          </cell>
          <cell r="ED937">
            <v>0</v>
          </cell>
        </row>
        <row r="938">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cell r="BZ938">
            <v>0</v>
          </cell>
          <cell r="CA938">
            <v>0</v>
          </cell>
          <cell r="CB938">
            <v>0</v>
          </cell>
          <cell r="CC938">
            <v>0</v>
          </cell>
          <cell r="CD938">
            <v>0</v>
          </cell>
          <cell r="CE938">
            <v>0</v>
          </cell>
          <cell r="CF938">
            <v>0</v>
          </cell>
          <cell r="CG938">
            <v>0</v>
          </cell>
          <cell r="CH938">
            <v>0</v>
          </cell>
          <cell r="CI938">
            <v>0</v>
          </cell>
          <cell r="CJ938">
            <v>0</v>
          </cell>
          <cell r="CK938">
            <v>0</v>
          </cell>
          <cell r="CL938">
            <v>0</v>
          </cell>
          <cell r="CM938">
            <v>0</v>
          </cell>
          <cell r="CN938">
            <v>0</v>
          </cell>
          <cell r="CO938">
            <v>0</v>
          </cell>
          <cell r="CP938">
            <v>0</v>
          </cell>
          <cell r="CQ938">
            <v>0</v>
          </cell>
          <cell r="CR938">
            <v>0</v>
          </cell>
          <cell r="CS938">
            <v>0</v>
          </cell>
          <cell r="CT938">
            <v>0</v>
          </cell>
          <cell r="CU938">
            <v>0</v>
          </cell>
          <cell r="CV938">
            <v>0</v>
          </cell>
          <cell r="CW938">
            <v>0</v>
          </cell>
          <cell r="CX938">
            <v>0</v>
          </cell>
          <cell r="CY938">
            <v>0</v>
          </cell>
          <cell r="CZ938">
            <v>0</v>
          </cell>
          <cell r="DA938">
            <v>0</v>
          </cell>
          <cell r="DB938">
            <v>0</v>
          </cell>
          <cell r="DC938">
            <v>0</v>
          </cell>
          <cell r="DD938">
            <v>0</v>
          </cell>
          <cell r="DE938">
            <v>0</v>
          </cell>
          <cell r="DF938">
            <v>0</v>
          </cell>
          <cell r="DG938">
            <v>0</v>
          </cell>
          <cell r="DH938">
            <v>0</v>
          </cell>
          <cell r="DI938">
            <v>0</v>
          </cell>
          <cell r="DJ938">
            <v>0</v>
          </cell>
          <cell r="DK938">
            <v>0</v>
          </cell>
          <cell r="DL938">
            <v>0</v>
          </cell>
          <cell r="DM938">
            <v>0</v>
          </cell>
          <cell r="DN938">
            <v>0</v>
          </cell>
          <cell r="DO938">
            <v>0</v>
          </cell>
          <cell r="DP938">
            <v>0</v>
          </cell>
          <cell r="DQ938">
            <v>0</v>
          </cell>
          <cell r="DR938">
            <v>0</v>
          </cell>
          <cell r="DS938">
            <v>0</v>
          </cell>
          <cell r="DT938">
            <v>0</v>
          </cell>
          <cell r="DU938">
            <v>0</v>
          </cell>
          <cell r="DV938">
            <v>0</v>
          </cell>
          <cell r="DW938">
            <v>0</v>
          </cell>
          <cell r="DX938">
            <v>0</v>
          </cell>
          <cell r="DY938">
            <v>0</v>
          </cell>
          <cell r="DZ938">
            <v>0</v>
          </cell>
          <cell r="EA938">
            <v>0</v>
          </cell>
          <cell r="EB938">
            <v>0</v>
          </cell>
          <cell r="EC938">
            <v>0</v>
          </cell>
          <cell r="ED938">
            <v>0</v>
          </cell>
        </row>
        <row r="939">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cell r="BZ939">
            <v>0</v>
          </cell>
          <cell r="CA939">
            <v>0</v>
          </cell>
          <cell r="CB939">
            <v>0</v>
          </cell>
          <cell r="CC939">
            <v>0</v>
          </cell>
          <cell r="CD939">
            <v>0</v>
          </cell>
          <cell r="CE939">
            <v>0</v>
          </cell>
          <cell r="CF939">
            <v>0</v>
          </cell>
          <cell r="CG939">
            <v>0</v>
          </cell>
          <cell r="CH939">
            <v>0</v>
          </cell>
          <cell r="CI939">
            <v>0</v>
          </cell>
          <cell r="CJ939">
            <v>0</v>
          </cell>
          <cell r="CK939">
            <v>0</v>
          </cell>
          <cell r="CL939">
            <v>0</v>
          </cell>
          <cell r="CM939">
            <v>0</v>
          </cell>
          <cell r="CN939">
            <v>0</v>
          </cell>
          <cell r="CO939">
            <v>0</v>
          </cell>
          <cell r="CP939">
            <v>0</v>
          </cell>
          <cell r="CQ939">
            <v>0</v>
          </cell>
          <cell r="CR939">
            <v>0</v>
          </cell>
          <cell r="CS939">
            <v>0</v>
          </cell>
          <cell r="CT939">
            <v>0</v>
          </cell>
          <cell r="CU939">
            <v>0</v>
          </cell>
          <cell r="CV939">
            <v>0</v>
          </cell>
          <cell r="CW939">
            <v>0</v>
          </cell>
          <cell r="CX939">
            <v>0</v>
          </cell>
          <cell r="CY939">
            <v>0</v>
          </cell>
          <cell r="CZ939">
            <v>0</v>
          </cell>
          <cell r="DA939">
            <v>0</v>
          </cell>
          <cell r="DB939">
            <v>0</v>
          </cell>
          <cell r="DC939">
            <v>0</v>
          </cell>
          <cell r="DD939">
            <v>0</v>
          </cell>
          <cell r="DE939">
            <v>0</v>
          </cell>
          <cell r="DF939">
            <v>0</v>
          </cell>
          <cell r="DG939">
            <v>0</v>
          </cell>
          <cell r="DH939">
            <v>0</v>
          </cell>
          <cell r="DI939">
            <v>0</v>
          </cell>
          <cell r="DJ939">
            <v>0</v>
          </cell>
          <cell r="DK939">
            <v>0</v>
          </cell>
          <cell r="DL939">
            <v>0</v>
          </cell>
          <cell r="DM939">
            <v>0</v>
          </cell>
          <cell r="DN939">
            <v>0</v>
          </cell>
          <cell r="DO939">
            <v>0</v>
          </cell>
          <cell r="DP939">
            <v>0</v>
          </cell>
          <cell r="DQ939">
            <v>0</v>
          </cell>
          <cell r="DR939">
            <v>0</v>
          </cell>
          <cell r="DS939">
            <v>0</v>
          </cell>
          <cell r="DT939">
            <v>0</v>
          </cell>
          <cell r="DU939">
            <v>0</v>
          </cell>
          <cell r="DV939">
            <v>0</v>
          </cell>
          <cell r="DW939">
            <v>0</v>
          </cell>
          <cell r="DX939">
            <v>0</v>
          </cell>
          <cell r="DY939">
            <v>0</v>
          </cell>
          <cell r="DZ939">
            <v>0</v>
          </cell>
          <cell r="EA939">
            <v>0</v>
          </cell>
          <cell r="EB939">
            <v>0</v>
          </cell>
          <cell r="EC939">
            <v>0</v>
          </cell>
          <cell r="ED939">
            <v>0</v>
          </cell>
        </row>
        <row r="941">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cell r="BZ941">
            <v>0</v>
          </cell>
          <cell r="CA941">
            <v>0</v>
          </cell>
          <cell r="CB941">
            <v>0</v>
          </cell>
          <cell r="CC941">
            <v>0</v>
          </cell>
          <cell r="CD941">
            <v>0</v>
          </cell>
          <cell r="CE941">
            <v>0</v>
          </cell>
          <cell r="CF941">
            <v>0</v>
          </cell>
          <cell r="CG941">
            <v>0</v>
          </cell>
          <cell r="CH941">
            <v>0</v>
          </cell>
          <cell r="CI941">
            <v>0</v>
          </cell>
          <cell r="CJ941">
            <v>0</v>
          </cell>
          <cell r="CK941">
            <v>0</v>
          </cell>
          <cell r="CL941">
            <v>0</v>
          </cell>
          <cell r="CM941">
            <v>0</v>
          </cell>
          <cell r="CN941">
            <v>0</v>
          </cell>
          <cell r="CO941">
            <v>0</v>
          </cell>
          <cell r="CP941">
            <v>0</v>
          </cell>
          <cell r="CQ941">
            <v>0</v>
          </cell>
          <cell r="CR941">
            <v>0</v>
          </cell>
          <cell r="CS941">
            <v>0</v>
          </cell>
          <cell r="CT941">
            <v>0</v>
          </cell>
          <cell r="CU941">
            <v>0</v>
          </cell>
          <cell r="CV941">
            <v>0</v>
          </cell>
          <cell r="CW941">
            <v>0</v>
          </cell>
          <cell r="CX941">
            <v>0</v>
          </cell>
          <cell r="CY941">
            <v>0</v>
          </cell>
          <cell r="CZ941">
            <v>0</v>
          </cell>
          <cell r="DA941">
            <v>0</v>
          </cell>
          <cell r="DB941">
            <v>0</v>
          </cell>
          <cell r="DC941">
            <v>0</v>
          </cell>
          <cell r="DD941">
            <v>0</v>
          </cell>
          <cell r="DE941">
            <v>0</v>
          </cell>
          <cell r="DF941">
            <v>0</v>
          </cell>
          <cell r="DG941">
            <v>0</v>
          </cell>
          <cell r="DH941">
            <v>0</v>
          </cell>
          <cell r="DI941">
            <v>0</v>
          </cell>
          <cell r="DJ941">
            <v>0</v>
          </cell>
          <cell r="DK941">
            <v>0</v>
          </cell>
          <cell r="DL941">
            <v>0</v>
          </cell>
          <cell r="DM941">
            <v>0</v>
          </cell>
          <cell r="DN941">
            <v>0</v>
          </cell>
          <cell r="DO941">
            <v>0</v>
          </cell>
          <cell r="DP941">
            <v>0</v>
          </cell>
          <cell r="DQ941">
            <v>0</v>
          </cell>
          <cell r="DR941">
            <v>0</v>
          </cell>
          <cell r="DS941">
            <v>0</v>
          </cell>
          <cell r="DT941">
            <v>0</v>
          </cell>
          <cell r="DU941">
            <v>0</v>
          </cell>
          <cell r="DV941">
            <v>0</v>
          </cell>
          <cell r="DW941">
            <v>0</v>
          </cell>
          <cell r="DX941">
            <v>0</v>
          </cell>
          <cell r="DY941">
            <v>0</v>
          </cell>
          <cell r="DZ941">
            <v>0</v>
          </cell>
          <cell r="EA941">
            <v>0</v>
          </cell>
          <cell r="EB941">
            <v>0</v>
          </cell>
          <cell r="EC941">
            <v>0</v>
          </cell>
          <cell r="ED941">
            <v>0</v>
          </cell>
        </row>
        <row r="944">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cell r="BZ944">
            <v>0</v>
          </cell>
          <cell r="CA944">
            <v>0</v>
          </cell>
          <cell r="CB944">
            <v>0</v>
          </cell>
          <cell r="CC944">
            <v>0</v>
          </cell>
          <cell r="CD944">
            <v>0</v>
          </cell>
          <cell r="CE944">
            <v>0</v>
          </cell>
          <cell r="CF944">
            <v>0</v>
          </cell>
          <cell r="CG944">
            <v>0</v>
          </cell>
          <cell r="CH944">
            <v>0</v>
          </cell>
          <cell r="CI944">
            <v>0</v>
          </cell>
          <cell r="CJ944">
            <v>0</v>
          </cell>
          <cell r="CK944">
            <v>0</v>
          </cell>
          <cell r="CL944">
            <v>0</v>
          </cell>
          <cell r="CM944">
            <v>0</v>
          </cell>
          <cell r="CN944">
            <v>0</v>
          </cell>
          <cell r="CO944">
            <v>0</v>
          </cell>
          <cell r="CP944">
            <v>0</v>
          </cell>
          <cell r="CQ944">
            <v>0</v>
          </cell>
          <cell r="CR944">
            <v>0</v>
          </cell>
          <cell r="CS944">
            <v>0</v>
          </cell>
          <cell r="CT944">
            <v>0</v>
          </cell>
          <cell r="CU944">
            <v>0</v>
          </cell>
          <cell r="CV944">
            <v>0</v>
          </cell>
          <cell r="CW944">
            <v>0</v>
          </cell>
          <cell r="CX944">
            <v>0</v>
          </cell>
          <cell r="CY944">
            <v>0</v>
          </cell>
          <cell r="CZ944">
            <v>0</v>
          </cell>
          <cell r="DA944">
            <v>0</v>
          </cell>
          <cell r="DB944">
            <v>0</v>
          </cell>
          <cell r="DC944">
            <v>0</v>
          </cell>
          <cell r="DD944">
            <v>0</v>
          </cell>
          <cell r="DE944">
            <v>0</v>
          </cell>
          <cell r="DF944">
            <v>0</v>
          </cell>
          <cell r="DG944">
            <v>0</v>
          </cell>
          <cell r="DH944">
            <v>0</v>
          </cell>
          <cell r="DI944">
            <v>0</v>
          </cell>
          <cell r="DJ944">
            <v>0</v>
          </cell>
          <cell r="DK944">
            <v>0</v>
          </cell>
          <cell r="DL944">
            <v>0</v>
          </cell>
          <cell r="DM944">
            <v>0</v>
          </cell>
          <cell r="DN944">
            <v>0</v>
          </cell>
          <cell r="DO944">
            <v>0</v>
          </cell>
          <cell r="DP944">
            <v>0</v>
          </cell>
          <cell r="DQ944">
            <v>0</v>
          </cell>
          <cell r="DR944">
            <v>0</v>
          </cell>
          <cell r="DS944">
            <v>0</v>
          </cell>
          <cell r="DT944">
            <v>0</v>
          </cell>
          <cell r="DU944">
            <v>0</v>
          </cell>
          <cell r="DV944">
            <v>0</v>
          </cell>
          <cell r="DW944">
            <v>0</v>
          </cell>
          <cell r="DX944">
            <v>0</v>
          </cell>
          <cell r="DY944">
            <v>0</v>
          </cell>
          <cell r="DZ944">
            <v>0</v>
          </cell>
          <cell r="EA944">
            <v>0</v>
          </cell>
          <cell r="EB944">
            <v>0</v>
          </cell>
          <cell r="EC944">
            <v>0</v>
          </cell>
          <cell r="ED944">
            <v>0</v>
          </cell>
        </row>
        <row r="945">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cell r="BZ945">
            <v>0</v>
          </cell>
          <cell r="CA945">
            <v>0</v>
          </cell>
          <cell r="CB945">
            <v>0</v>
          </cell>
          <cell r="CC945">
            <v>0</v>
          </cell>
          <cell r="CD945">
            <v>0</v>
          </cell>
          <cell r="CE945">
            <v>0</v>
          </cell>
          <cell r="CF945">
            <v>0</v>
          </cell>
          <cell r="CG945">
            <v>0</v>
          </cell>
          <cell r="CH945">
            <v>0</v>
          </cell>
          <cell r="CI945">
            <v>0</v>
          </cell>
          <cell r="CJ945">
            <v>0</v>
          </cell>
          <cell r="CK945">
            <v>0</v>
          </cell>
          <cell r="CL945">
            <v>0</v>
          </cell>
          <cell r="CM945">
            <v>0</v>
          </cell>
          <cell r="CN945">
            <v>0</v>
          </cell>
          <cell r="CO945">
            <v>0</v>
          </cell>
          <cell r="CP945">
            <v>0</v>
          </cell>
          <cell r="CQ945">
            <v>0</v>
          </cell>
          <cell r="CR945">
            <v>0</v>
          </cell>
          <cell r="CS945">
            <v>0</v>
          </cell>
          <cell r="CT945">
            <v>0</v>
          </cell>
          <cell r="CU945">
            <v>0</v>
          </cell>
          <cell r="CV945">
            <v>0</v>
          </cell>
          <cell r="CW945">
            <v>0</v>
          </cell>
          <cell r="CX945">
            <v>0</v>
          </cell>
          <cell r="CY945">
            <v>0</v>
          </cell>
          <cell r="CZ945">
            <v>0</v>
          </cell>
          <cell r="DA945">
            <v>0</v>
          </cell>
          <cell r="DB945">
            <v>0</v>
          </cell>
          <cell r="DC945">
            <v>0</v>
          </cell>
          <cell r="DD945">
            <v>0</v>
          </cell>
          <cell r="DE945">
            <v>0</v>
          </cell>
          <cell r="DF945">
            <v>0</v>
          </cell>
          <cell r="DG945">
            <v>0</v>
          </cell>
          <cell r="DH945">
            <v>0</v>
          </cell>
          <cell r="DI945">
            <v>0</v>
          </cell>
          <cell r="DJ945">
            <v>0</v>
          </cell>
          <cell r="DK945">
            <v>0</v>
          </cell>
          <cell r="DL945">
            <v>0</v>
          </cell>
          <cell r="DM945">
            <v>0</v>
          </cell>
          <cell r="DN945">
            <v>0</v>
          </cell>
          <cell r="DO945">
            <v>0</v>
          </cell>
          <cell r="DP945">
            <v>0</v>
          </cell>
          <cell r="DQ945">
            <v>0</v>
          </cell>
          <cell r="DR945">
            <v>0</v>
          </cell>
          <cell r="DS945">
            <v>0</v>
          </cell>
          <cell r="DT945">
            <v>0</v>
          </cell>
          <cell r="DU945">
            <v>0</v>
          </cell>
          <cell r="DV945">
            <v>0</v>
          </cell>
          <cell r="DW945">
            <v>0</v>
          </cell>
          <cell r="DX945">
            <v>0</v>
          </cell>
          <cell r="DY945">
            <v>0</v>
          </cell>
          <cell r="DZ945">
            <v>0</v>
          </cell>
          <cell r="EA945">
            <v>0</v>
          </cell>
          <cell r="EB945">
            <v>0</v>
          </cell>
          <cell r="EC945">
            <v>0</v>
          </cell>
          <cell r="ED945">
            <v>0</v>
          </cell>
        </row>
        <row r="946">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cell r="BZ946">
            <v>0</v>
          </cell>
          <cell r="CA946">
            <v>0</v>
          </cell>
          <cell r="CB946">
            <v>0</v>
          </cell>
          <cell r="CC946">
            <v>0</v>
          </cell>
          <cell r="CD946">
            <v>0</v>
          </cell>
          <cell r="CE946">
            <v>0</v>
          </cell>
          <cell r="CF946">
            <v>0</v>
          </cell>
          <cell r="CG946">
            <v>0</v>
          </cell>
          <cell r="CH946">
            <v>0</v>
          </cell>
          <cell r="CI946">
            <v>0</v>
          </cell>
          <cell r="CJ946">
            <v>0</v>
          </cell>
          <cell r="CK946">
            <v>0</v>
          </cell>
          <cell r="CL946">
            <v>0</v>
          </cell>
          <cell r="CM946">
            <v>0</v>
          </cell>
          <cell r="CN946">
            <v>0</v>
          </cell>
          <cell r="CO946">
            <v>0</v>
          </cell>
          <cell r="CP946">
            <v>0</v>
          </cell>
          <cell r="CQ946">
            <v>0</v>
          </cell>
          <cell r="CR946">
            <v>0</v>
          </cell>
          <cell r="CS946">
            <v>0</v>
          </cell>
          <cell r="CT946">
            <v>0</v>
          </cell>
          <cell r="CU946">
            <v>0</v>
          </cell>
          <cell r="CV946">
            <v>0</v>
          </cell>
          <cell r="CW946">
            <v>0</v>
          </cell>
          <cell r="CX946">
            <v>0</v>
          </cell>
          <cell r="CY946">
            <v>0</v>
          </cell>
          <cell r="CZ946">
            <v>0</v>
          </cell>
          <cell r="DA946">
            <v>0</v>
          </cell>
          <cell r="DB946">
            <v>0</v>
          </cell>
          <cell r="DC946">
            <v>0</v>
          </cell>
          <cell r="DD946">
            <v>0</v>
          </cell>
          <cell r="DE946">
            <v>0</v>
          </cell>
          <cell r="DF946">
            <v>0</v>
          </cell>
          <cell r="DG946">
            <v>0</v>
          </cell>
          <cell r="DH946">
            <v>0</v>
          </cell>
          <cell r="DI946">
            <v>0</v>
          </cell>
          <cell r="DJ946">
            <v>0</v>
          </cell>
          <cell r="DK946">
            <v>0</v>
          </cell>
          <cell r="DL946">
            <v>0</v>
          </cell>
          <cell r="DM946">
            <v>0</v>
          </cell>
          <cell r="DN946">
            <v>0</v>
          </cell>
          <cell r="DO946">
            <v>0</v>
          </cell>
          <cell r="DP946">
            <v>0</v>
          </cell>
          <cell r="DQ946">
            <v>0</v>
          </cell>
          <cell r="DR946">
            <v>0</v>
          </cell>
          <cell r="DS946">
            <v>0</v>
          </cell>
          <cell r="DT946">
            <v>0</v>
          </cell>
          <cell r="DU946">
            <v>0</v>
          </cell>
          <cell r="DV946">
            <v>0</v>
          </cell>
          <cell r="DW946">
            <v>0</v>
          </cell>
          <cell r="DX946">
            <v>0</v>
          </cell>
          <cell r="DY946">
            <v>0</v>
          </cell>
          <cell r="DZ946">
            <v>0</v>
          </cell>
          <cell r="EA946">
            <v>0</v>
          </cell>
          <cell r="EB946">
            <v>0</v>
          </cell>
          <cell r="EC946">
            <v>0</v>
          </cell>
          <cell r="ED946">
            <v>0</v>
          </cell>
        </row>
        <row r="947">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cell r="BZ947">
            <v>0</v>
          </cell>
          <cell r="CA947">
            <v>0</v>
          </cell>
          <cell r="CB947">
            <v>0</v>
          </cell>
          <cell r="CC947">
            <v>0</v>
          </cell>
          <cell r="CD947">
            <v>0</v>
          </cell>
          <cell r="CE947">
            <v>0</v>
          </cell>
          <cell r="CF947">
            <v>0</v>
          </cell>
          <cell r="CG947">
            <v>0</v>
          </cell>
          <cell r="CH947">
            <v>0</v>
          </cell>
          <cell r="CI947">
            <v>0</v>
          </cell>
          <cell r="CJ947">
            <v>0</v>
          </cell>
          <cell r="CK947">
            <v>0</v>
          </cell>
          <cell r="CL947">
            <v>0</v>
          </cell>
          <cell r="CM947">
            <v>0</v>
          </cell>
          <cell r="CN947">
            <v>0</v>
          </cell>
          <cell r="CO947">
            <v>0</v>
          </cell>
          <cell r="CP947">
            <v>0</v>
          </cell>
          <cell r="CQ947">
            <v>0</v>
          </cell>
          <cell r="CR947">
            <v>0</v>
          </cell>
          <cell r="CS947">
            <v>0</v>
          </cell>
          <cell r="CT947">
            <v>0</v>
          </cell>
          <cell r="CU947">
            <v>0</v>
          </cell>
          <cell r="CV947">
            <v>0</v>
          </cell>
          <cell r="CW947">
            <v>0</v>
          </cell>
          <cell r="CX947">
            <v>0</v>
          </cell>
          <cell r="CY947">
            <v>0</v>
          </cell>
          <cell r="CZ947">
            <v>0</v>
          </cell>
          <cell r="DA947">
            <v>0</v>
          </cell>
          <cell r="DB947">
            <v>0</v>
          </cell>
          <cell r="DC947">
            <v>0</v>
          </cell>
          <cell r="DD947">
            <v>0</v>
          </cell>
          <cell r="DE947">
            <v>0</v>
          </cell>
          <cell r="DF947">
            <v>0</v>
          </cell>
          <cell r="DG947">
            <v>0</v>
          </cell>
          <cell r="DH947">
            <v>0</v>
          </cell>
          <cell r="DI947">
            <v>0</v>
          </cell>
          <cell r="DJ947">
            <v>0</v>
          </cell>
          <cell r="DK947">
            <v>0</v>
          </cell>
          <cell r="DL947">
            <v>0</v>
          </cell>
          <cell r="DM947">
            <v>0</v>
          </cell>
          <cell r="DN947">
            <v>0</v>
          </cell>
          <cell r="DO947">
            <v>0</v>
          </cell>
          <cell r="DP947">
            <v>0</v>
          </cell>
          <cell r="DQ947">
            <v>0</v>
          </cell>
          <cell r="DR947">
            <v>0</v>
          </cell>
          <cell r="DS947">
            <v>0</v>
          </cell>
          <cell r="DT947">
            <v>0</v>
          </cell>
          <cell r="DU947">
            <v>0</v>
          </cell>
          <cell r="DV947">
            <v>0</v>
          </cell>
          <cell r="DW947">
            <v>0</v>
          </cell>
          <cell r="DX947">
            <v>0</v>
          </cell>
          <cell r="DY947">
            <v>0</v>
          </cell>
          <cell r="DZ947">
            <v>0</v>
          </cell>
          <cell r="EA947">
            <v>0</v>
          </cell>
          <cell r="EB947">
            <v>0</v>
          </cell>
          <cell r="EC947">
            <v>0</v>
          </cell>
          <cell r="ED947">
            <v>0</v>
          </cell>
        </row>
        <row r="948">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0</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0</v>
          </cell>
          <cell r="BZ948">
            <v>0</v>
          </cell>
          <cell r="CA948">
            <v>0</v>
          </cell>
          <cell r="CB948">
            <v>0</v>
          </cell>
          <cell r="CC948">
            <v>0</v>
          </cell>
          <cell r="CD948">
            <v>0</v>
          </cell>
          <cell r="CE948">
            <v>0</v>
          </cell>
          <cell r="CF948">
            <v>0</v>
          </cell>
          <cell r="CG948">
            <v>0</v>
          </cell>
          <cell r="CH948">
            <v>0</v>
          </cell>
          <cell r="CI948">
            <v>0</v>
          </cell>
          <cell r="CJ948">
            <v>0</v>
          </cell>
          <cell r="CK948">
            <v>0</v>
          </cell>
          <cell r="CL948">
            <v>0</v>
          </cell>
          <cell r="CM948">
            <v>0</v>
          </cell>
          <cell r="CN948">
            <v>0</v>
          </cell>
          <cell r="CO948">
            <v>0</v>
          </cell>
          <cell r="CP948">
            <v>0</v>
          </cell>
          <cell r="CQ948">
            <v>0</v>
          </cell>
          <cell r="CR948">
            <v>0</v>
          </cell>
          <cell r="CS948">
            <v>0</v>
          </cell>
          <cell r="CT948">
            <v>0</v>
          </cell>
          <cell r="CU948">
            <v>0</v>
          </cell>
          <cell r="CV948">
            <v>0</v>
          </cell>
          <cell r="CW948">
            <v>0</v>
          </cell>
          <cell r="CX948">
            <v>0</v>
          </cell>
          <cell r="CY948">
            <v>0</v>
          </cell>
          <cell r="CZ948">
            <v>0</v>
          </cell>
          <cell r="DA948">
            <v>0</v>
          </cell>
          <cell r="DB948">
            <v>0</v>
          </cell>
          <cell r="DC948">
            <v>0</v>
          </cell>
          <cell r="DD948">
            <v>0</v>
          </cell>
          <cell r="DE948">
            <v>0</v>
          </cell>
          <cell r="DF948">
            <v>0</v>
          </cell>
          <cell r="DG948">
            <v>0</v>
          </cell>
          <cell r="DH948">
            <v>0</v>
          </cell>
          <cell r="DI948">
            <v>0</v>
          </cell>
          <cell r="DJ948">
            <v>0</v>
          </cell>
          <cell r="DK948">
            <v>0</v>
          </cell>
          <cell r="DL948">
            <v>0</v>
          </cell>
          <cell r="DM948">
            <v>0</v>
          </cell>
          <cell r="DN948">
            <v>0</v>
          </cell>
          <cell r="DO948">
            <v>0</v>
          </cell>
          <cell r="DP948">
            <v>0</v>
          </cell>
          <cell r="DQ948">
            <v>0</v>
          </cell>
          <cell r="DR948">
            <v>0</v>
          </cell>
          <cell r="DS948">
            <v>0</v>
          </cell>
          <cell r="DT948">
            <v>0</v>
          </cell>
          <cell r="DU948">
            <v>0</v>
          </cell>
          <cell r="DV948">
            <v>0</v>
          </cell>
          <cell r="DW948">
            <v>0</v>
          </cell>
          <cell r="DX948">
            <v>0</v>
          </cell>
          <cell r="DY948">
            <v>0</v>
          </cell>
          <cell r="DZ948">
            <v>0</v>
          </cell>
          <cell r="EA948">
            <v>0</v>
          </cell>
          <cell r="EB948">
            <v>0</v>
          </cell>
          <cell r="EC948">
            <v>0</v>
          </cell>
          <cell r="ED948">
            <v>0</v>
          </cell>
        </row>
        <row r="949">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0</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0</v>
          </cell>
          <cell r="BZ949">
            <v>0</v>
          </cell>
          <cell r="CA949">
            <v>0</v>
          </cell>
          <cell r="CB949">
            <v>0</v>
          </cell>
          <cell r="CC949">
            <v>0</v>
          </cell>
          <cell r="CD949">
            <v>0</v>
          </cell>
          <cell r="CE949">
            <v>0</v>
          </cell>
          <cell r="CF949">
            <v>0</v>
          </cell>
          <cell r="CG949">
            <v>0</v>
          </cell>
          <cell r="CH949">
            <v>0</v>
          </cell>
          <cell r="CI949">
            <v>0</v>
          </cell>
          <cell r="CJ949">
            <v>0</v>
          </cell>
          <cell r="CK949">
            <v>0</v>
          </cell>
          <cell r="CL949">
            <v>0</v>
          </cell>
          <cell r="CM949">
            <v>0</v>
          </cell>
          <cell r="CN949">
            <v>0</v>
          </cell>
          <cell r="CO949">
            <v>0</v>
          </cell>
          <cell r="CP949">
            <v>0</v>
          </cell>
          <cell r="CQ949">
            <v>0</v>
          </cell>
          <cell r="CR949">
            <v>0</v>
          </cell>
          <cell r="CS949">
            <v>0</v>
          </cell>
          <cell r="CT949">
            <v>0</v>
          </cell>
          <cell r="CU949">
            <v>0</v>
          </cell>
          <cell r="CV949">
            <v>0</v>
          </cell>
          <cell r="CW949">
            <v>0</v>
          </cell>
          <cell r="CX949">
            <v>0</v>
          </cell>
          <cell r="CY949">
            <v>0</v>
          </cell>
          <cell r="CZ949">
            <v>0</v>
          </cell>
          <cell r="DA949">
            <v>0</v>
          </cell>
          <cell r="DB949">
            <v>0</v>
          </cell>
          <cell r="DC949">
            <v>0</v>
          </cell>
          <cell r="DD949">
            <v>0</v>
          </cell>
          <cell r="DE949">
            <v>0</v>
          </cell>
          <cell r="DF949">
            <v>0</v>
          </cell>
          <cell r="DG949">
            <v>0</v>
          </cell>
          <cell r="DH949">
            <v>0</v>
          </cell>
          <cell r="DI949">
            <v>0</v>
          </cell>
          <cell r="DJ949">
            <v>0</v>
          </cell>
          <cell r="DK949">
            <v>0</v>
          </cell>
          <cell r="DL949">
            <v>0</v>
          </cell>
          <cell r="DM949">
            <v>0</v>
          </cell>
          <cell r="DN949">
            <v>0</v>
          </cell>
          <cell r="DO949">
            <v>0</v>
          </cell>
          <cell r="DP949">
            <v>0</v>
          </cell>
          <cell r="DQ949">
            <v>0</v>
          </cell>
          <cell r="DR949">
            <v>0</v>
          </cell>
          <cell r="DS949">
            <v>0</v>
          </cell>
          <cell r="DT949">
            <v>0</v>
          </cell>
          <cell r="DU949">
            <v>0</v>
          </cell>
          <cell r="DV949">
            <v>0</v>
          </cell>
          <cell r="DW949">
            <v>0</v>
          </cell>
          <cell r="DX949">
            <v>0</v>
          </cell>
          <cell r="DY949">
            <v>0</v>
          </cell>
          <cell r="DZ949">
            <v>0</v>
          </cell>
          <cell r="EA949">
            <v>0</v>
          </cell>
          <cell r="EB949">
            <v>0</v>
          </cell>
          <cell r="EC949">
            <v>0</v>
          </cell>
          <cell r="ED949">
            <v>0</v>
          </cell>
        </row>
        <row r="951">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cell r="BZ951">
            <v>0</v>
          </cell>
          <cell r="CA951">
            <v>0</v>
          </cell>
          <cell r="CB951">
            <v>0</v>
          </cell>
          <cell r="CC951">
            <v>0</v>
          </cell>
          <cell r="CD951">
            <v>0</v>
          </cell>
          <cell r="CE951">
            <v>0</v>
          </cell>
          <cell r="CF951">
            <v>0</v>
          </cell>
          <cell r="CG951">
            <v>0</v>
          </cell>
          <cell r="CH951">
            <v>0</v>
          </cell>
          <cell r="CI951">
            <v>0</v>
          </cell>
          <cell r="CJ951">
            <v>0</v>
          </cell>
          <cell r="CK951">
            <v>0</v>
          </cell>
          <cell r="CL951">
            <v>0</v>
          </cell>
          <cell r="CM951">
            <v>0</v>
          </cell>
          <cell r="CN951">
            <v>0</v>
          </cell>
          <cell r="CO951">
            <v>0</v>
          </cell>
          <cell r="CP951">
            <v>0</v>
          </cell>
          <cell r="CQ951">
            <v>0</v>
          </cell>
          <cell r="CR951">
            <v>0</v>
          </cell>
          <cell r="CS951">
            <v>0</v>
          </cell>
          <cell r="CT951">
            <v>0</v>
          </cell>
          <cell r="CU951">
            <v>0</v>
          </cell>
          <cell r="CV951">
            <v>0</v>
          </cell>
          <cell r="CW951">
            <v>0</v>
          </cell>
          <cell r="CX951">
            <v>0</v>
          </cell>
          <cell r="CY951">
            <v>0</v>
          </cell>
          <cell r="CZ951">
            <v>0</v>
          </cell>
          <cell r="DA951">
            <v>0</v>
          </cell>
          <cell r="DB951">
            <v>0</v>
          </cell>
          <cell r="DC951">
            <v>0</v>
          </cell>
          <cell r="DD951">
            <v>0</v>
          </cell>
          <cell r="DE951">
            <v>0</v>
          </cell>
          <cell r="DF951">
            <v>0</v>
          </cell>
          <cell r="DG951">
            <v>0</v>
          </cell>
          <cell r="DH951">
            <v>0</v>
          </cell>
          <cell r="DI951">
            <v>0</v>
          </cell>
          <cell r="DJ951">
            <v>0</v>
          </cell>
          <cell r="DK951">
            <v>0</v>
          </cell>
          <cell r="DL951">
            <v>0</v>
          </cell>
          <cell r="DM951">
            <v>0</v>
          </cell>
          <cell r="DN951">
            <v>0</v>
          </cell>
          <cell r="DO951">
            <v>0</v>
          </cell>
          <cell r="DP951">
            <v>0</v>
          </cell>
          <cell r="DQ951">
            <v>0</v>
          </cell>
          <cell r="DR951">
            <v>0</v>
          </cell>
          <cell r="DS951">
            <v>0</v>
          </cell>
          <cell r="DT951">
            <v>0</v>
          </cell>
          <cell r="DU951">
            <v>0</v>
          </cell>
          <cell r="DV951">
            <v>0</v>
          </cell>
          <cell r="DW951">
            <v>0</v>
          </cell>
          <cell r="DX951">
            <v>0</v>
          </cell>
          <cell r="DY951">
            <v>0</v>
          </cell>
          <cell r="DZ951">
            <v>0</v>
          </cell>
          <cell r="EA951">
            <v>0</v>
          </cell>
          <cell r="EB951">
            <v>0</v>
          </cell>
          <cell r="EC951">
            <v>0</v>
          </cell>
          <cell r="ED951">
            <v>0</v>
          </cell>
        </row>
        <row r="952">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0</v>
          </cell>
          <cell r="BZ952">
            <v>0</v>
          </cell>
          <cell r="CA952">
            <v>0</v>
          </cell>
          <cell r="CB952">
            <v>0</v>
          </cell>
          <cell r="CC952">
            <v>0</v>
          </cell>
          <cell r="CD952">
            <v>0</v>
          </cell>
          <cell r="CE952">
            <v>0</v>
          </cell>
          <cell r="CF952">
            <v>0</v>
          </cell>
          <cell r="CG952">
            <v>0</v>
          </cell>
          <cell r="CH952">
            <v>0</v>
          </cell>
          <cell r="CI952">
            <v>0</v>
          </cell>
          <cell r="CJ952">
            <v>0</v>
          </cell>
          <cell r="CK952">
            <v>0</v>
          </cell>
          <cell r="CL952">
            <v>0</v>
          </cell>
          <cell r="CM952">
            <v>0</v>
          </cell>
          <cell r="CN952">
            <v>0</v>
          </cell>
          <cell r="CO952">
            <v>0</v>
          </cell>
          <cell r="CP952">
            <v>0</v>
          </cell>
          <cell r="CQ952">
            <v>0</v>
          </cell>
          <cell r="CR952">
            <v>0</v>
          </cell>
          <cell r="CS952">
            <v>0</v>
          </cell>
          <cell r="CT952">
            <v>0</v>
          </cell>
          <cell r="CU952">
            <v>0</v>
          </cell>
          <cell r="CV952">
            <v>0</v>
          </cell>
          <cell r="CW952">
            <v>0</v>
          </cell>
          <cell r="CX952">
            <v>0</v>
          </cell>
          <cell r="CY952">
            <v>0</v>
          </cell>
          <cell r="CZ952">
            <v>0</v>
          </cell>
          <cell r="DA952">
            <v>0</v>
          </cell>
          <cell r="DB952">
            <v>0</v>
          </cell>
          <cell r="DC952">
            <v>0</v>
          </cell>
          <cell r="DD952">
            <v>0</v>
          </cell>
          <cell r="DE952">
            <v>0</v>
          </cell>
          <cell r="DF952">
            <v>0</v>
          </cell>
          <cell r="DG952">
            <v>0</v>
          </cell>
          <cell r="DH952">
            <v>0</v>
          </cell>
          <cell r="DI952">
            <v>0</v>
          </cell>
          <cell r="DJ952">
            <v>0</v>
          </cell>
          <cell r="DK952">
            <v>0</v>
          </cell>
          <cell r="DL952">
            <v>0</v>
          </cell>
          <cell r="DM952">
            <v>0</v>
          </cell>
          <cell r="DN952">
            <v>0</v>
          </cell>
          <cell r="DO952">
            <v>0</v>
          </cell>
          <cell r="DP952">
            <v>0</v>
          </cell>
          <cell r="DQ952">
            <v>0</v>
          </cell>
          <cell r="DR952">
            <v>0</v>
          </cell>
          <cell r="DS952">
            <v>0</v>
          </cell>
          <cell r="DT952">
            <v>0</v>
          </cell>
          <cell r="DU952">
            <v>0</v>
          </cell>
          <cell r="DV952">
            <v>0</v>
          </cell>
          <cell r="DW952">
            <v>0</v>
          </cell>
          <cell r="DX952">
            <v>0</v>
          </cell>
          <cell r="DY952">
            <v>0</v>
          </cell>
          <cell r="DZ952">
            <v>0</v>
          </cell>
          <cell r="EA952">
            <v>0</v>
          </cell>
          <cell r="EB952">
            <v>0</v>
          </cell>
          <cell r="EC952">
            <v>0</v>
          </cell>
          <cell r="ED952">
            <v>0</v>
          </cell>
        </row>
        <row r="953">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0</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row>
        <row r="954">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cell r="BZ954">
            <v>0</v>
          </cell>
          <cell r="CA954">
            <v>0</v>
          </cell>
          <cell r="CB954">
            <v>0</v>
          </cell>
          <cell r="CC954">
            <v>0</v>
          </cell>
          <cell r="CD954">
            <v>0</v>
          </cell>
          <cell r="CE954">
            <v>0</v>
          </cell>
          <cell r="CF954">
            <v>0</v>
          </cell>
          <cell r="CG954">
            <v>0</v>
          </cell>
          <cell r="CH954">
            <v>0</v>
          </cell>
          <cell r="CI954">
            <v>0</v>
          </cell>
          <cell r="CJ954">
            <v>0</v>
          </cell>
          <cell r="CK954">
            <v>0</v>
          </cell>
          <cell r="CL954">
            <v>0</v>
          </cell>
          <cell r="CM954">
            <v>0</v>
          </cell>
          <cell r="CN954">
            <v>0</v>
          </cell>
          <cell r="CO954">
            <v>0</v>
          </cell>
          <cell r="CP954">
            <v>0</v>
          </cell>
          <cell r="CQ954">
            <v>0</v>
          </cell>
          <cell r="CR954">
            <v>0</v>
          </cell>
          <cell r="CS954">
            <v>0</v>
          </cell>
          <cell r="CT954">
            <v>0</v>
          </cell>
          <cell r="CU954">
            <v>0</v>
          </cell>
          <cell r="CV954">
            <v>0</v>
          </cell>
          <cell r="CW954">
            <v>0</v>
          </cell>
          <cell r="CX954">
            <v>0</v>
          </cell>
          <cell r="CY954">
            <v>0</v>
          </cell>
          <cell r="CZ954">
            <v>0</v>
          </cell>
          <cell r="DA954">
            <v>0</v>
          </cell>
          <cell r="DB954">
            <v>0</v>
          </cell>
          <cell r="DC954">
            <v>0</v>
          </cell>
          <cell r="DD954">
            <v>0</v>
          </cell>
          <cell r="DE954">
            <v>0</v>
          </cell>
          <cell r="DF954">
            <v>0</v>
          </cell>
          <cell r="DG954">
            <v>0</v>
          </cell>
          <cell r="DH954">
            <v>0</v>
          </cell>
          <cell r="DI954">
            <v>0</v>
          </cell>
          <cell r="DJ954">
            <v>0</v>
          </cell>
          <cell r="DK954">
            <v>0</v>
          </cell>
          <cell r="DL954">
            <v>0</v>
          </cell>
          <cell r="DM954">
            <v>0</v>
          </cell>
          <cell r="DN954">
            <v>0</v>
          </cell>
          <cell r="DO954">
            <v>0</v>
          </cell>
          <cell r="DP954">
            <v>0</v>
          </cell>
          <cell r="DQ954">
            <v>0</v>
          </cell>
          <cell r="DR954">
            <v>0</v>
          </cell>
          <cell r="DS954">
            <v>0</v>
          </cell>
          <cell r="DT954">
            <v>0</v>
          </cell>
          <cell r="DU954">
            <v>0</v>
          </cell>
          <cell r="DV954">
            <v>0</v>
          </cell>
          <cell r="DW954">
            <v>0</v>
          </cell>
          <cell r="DX954">
            <v>0</v>
          </cell>
          <cell r="DY954">
            <v>0</v>
          </cell>
          <cell r="DZ954">
            <v>0</v>
          </cell>
          <cell r="EA954">
            <v>0</v>
          </cell>
          <cell r="EB954">
            <v>0</v>
          </cell>
          <cell r="EC954">
            <v>0</v>
          </cell>
          <cell r="ED954">
            <v>0</v>
          </cell>
        </row>
        <row r="955">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0</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row>
        <row r="956">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cell r="BZ956">
            <v>0</v>
          </cell>
          <cell r="CA956">
            <v>0</v>
          </cell>
          <cell r="CB956">
            <v>0</v>
          </cell>
          <cell r="CC956">
            <v>0</v>
          </cell>
          <cell r="CD956">
            <v>0</v>
          </cell>
          <cell r="CE956">
            <v>0</v>
          </cell>
          <cell r="CF956">
            <v>0</v>
          </cell>
          <cell r="CG956">
            <v>0</v>
          </cell>
          <cell r="CH956">
            <v>0</v>
          </cell>
          <cell r="CI956">
            <v>0</v>
          </cell>
          <cell r="CJ956">
            <v>0</v>
          </cell>
          <cell r="CK956">
            <v>0</v>
          </cell>
          <cell r="CL956">
            <v>0</v>
          </cell>
          <cell r="CM956">
            <v>0</v>
          </cell>
          <cell r="CN956">
            <v>0</v>
          </cell>
          <cell r="CO956">
            <v>0</v>
          </cell>
          <cell r="CP956">
            <v>0</v>
          </cell>
          <cell r="CQ956">
            <v>0</v>
          </cell>
          <cell r="CR956">
            <v>0</v>
          </cell>
          <cell r="CS956">
            <v>0</v>
          </cell>
          <cell r="CT956">
            <v>0</v>
          </cell>
          <cell r="CU956">
            <v>0</v>
          </cell>
          <cell r="CV956">
            <v>0</v>
          </cell>
          <cell r="CW956">
            <v>0</v>
          </cell>
          <cell r="CX956">
            <v>0</v>
          </cell>
          <cell r="CY956">
            <v>0</v>
          </cell>
          <cell r="CZ956">
            <v>0</v>
          </cell>
          <cell r="DA956">
            <v>0</v>
          </cell>
          <cell r="DB956">
            <v>0</v>
          </cell>
          <cell r="DC956">
            <v>0</v>
          </cell>
          <cell r="DD956">
            <v>0</v>
          </cell>
          <cell r="DE956">
            <v>0</v>
          </cell>
          <cell r="DF956">
            <v>0</v>
          </cell>
          <cell r="DG956">
            <v>0</v>
          </cell>
          <cell r="DH956">
            <v>0</v>
          </cell>
          <cell r="DI956">
            <v>0</v>
          </cell>
          <cell r="DJ956">
            <v>0</v>
          </cell>
          <cell r="DK956">
            <v>0</v>
          </cell>
          <cell r="DL956">
            <v>0</v>
          </cell>
          <cell r="DM956">
            <v>0</v>
          </cell>
          <cell r="DN956">
            <v>0</v>
          </cell>
          <cell r="DO956">
            <v>0</v>
          </cell>
          <cell r="DP956">
            <v>0</v>
          </cell>
          <cell r="DQ956">
            <v>0</v>
          </cell>
          <cell r="DR956">
            <v>0</v>
          </cell>
          <cell r="DS956">
            <v>0</v>
          </cell>
          <cell r="DT956">
            <v>0</v>
          </cell>
          <cell r="DU956">
            <v>0</v>
          </cell>
          <cell r="DV956">
            <v>0</v>
          </cell>
          <cell r="DW956">
            <v>0</v>
          </cell>
          <cell r="DX956">
            <v>0</v>
          </cell>
          <cell r="DY956">
            <v>0</v>
          </cell>
          <cell r="DZ956">
            <v>0</v>
          </cell>
          <cell r="EA956">
            <v>0</v>
          </cell>
          <cell r="EB956">
            <v>0</v>
          </cell>
          <cell r="EC956">
            <v>0</v>
          </cell>
          <cell r="ED956">
            <v>0</v>
          </cell>
        </row>
        <row r="957">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0</v>
          </cell>
          <cell r="BL957">
            <v>0</v>
          </cell>
          <cell r="BM957">
            <v>0</v>
          </cell>
          <cell r="BN957">
            <v>0</v>
          </cell>
          <cell r="BO957">
            <v>0</v>
          </cell>
          <cell r="BP957">
            <v>0</v>
          </cell>
          <cell r="BQ957">
            <v>0</v>
          </cell>
          <cell r="BR957">
            <v>0</v>
          </cell>
          <cell r="BS957">
            <v>0</v>
          </cell>
          <cell r="BT957">
            <v>0</v>
          </cell>
          <cell r="BU957">
            <v>0</v>
          </cell>
          <cell r="BV957">
            <v>0</v>
          </cell>
          <cell r="BW957">
            <v>0</v>
          </cell>
          <cell r="BX957">
            <v>0</v>
          </cell>
          <cell r="BY957">
            <v>0</v>
          </cell>
          <cell r="BZ957">
            <v>0</v>
          </cell>
          <cell r="CA957">
            <v>0</v>
          </cell>
          <cell r="CB957">
            <v>0</v>
          </cell>
          <cell r="CC957">
            <v>0</v>
          </cell>
          <cell r="CD957">
            <v>0</v>
          </cell>
          <cell r="CE957">
            <v>0</v>
          </cell>
          <cell r="CF957">
            <v>0</v>
          </cell>
          <cell r="CG957">
            <v>0</v>
          </cell>
          <cell r="CH957">
            <v>0</v>
          </cell>
          <cell r="CI957">
            <v>0</v>
          </cell>
          <cell r="CJ957">
            <v>0</v>
          </cell>
          <cell r="CK957">
            <v>0</v>
          </cell>
          <cell r="CL957">
            <v>0</v>
          </cell>
          <cell r="CM957">
            <v>0</v>
          </cell>
          <cell r="CN957">
            <v>0</v>
          </cell>
          <cell r="CO957">
            <v>0</v>
          </cell>
          <cell r="CP957">
            <v>0</v>
          </cell>
          <cell r="CQ957">
            <v>0</v>
          </cell>
          <cell r="CR957">
            <v>0</v>
          </cell>
          <cell r="CS957">
            <v>0</v>
          </cell>
          <cell r="CT957">
            <v>0</v>
          </cell>
          <cell r="CU957">
            <v>0</v>
          </cell>
          <cell r="CV957">
            <v>0</v>
          </cell>
          <cell r="CW957">
            <v>0</v>
          </cell>
          <cell r="CX957">
            <v>0</v>
          </cell>
          <cell r="CY957">
            <v>0</v>
          </cell>
          <cell r="CZ957">
            <v>0</v>
          </cell>
          <cell r="DA957">
            <v>0</v>
          </cell>
          <cell r="DB957">
            <v>0</v>
          </cell>
          <cell r="DC957">
            <v>0</v>
          </cell>
          <cell r="DD957">
            <v>0</v>
          </cell>
          <cell r="DE957">
            <v>0</v>
          </cell>
          <cell r="DF957">
            <v>0</v>
          </cell>
          <cell r="DG957">
            <v>0</v>
          </cell>
          <cell r="DH957">
            <v>0</v>
          </cell>
          <cell r="DI957">
            <v>0</v>
          </cell>
          <cell r="DJ957">
            <v>0</v>
          </cell>
          <cell r="DK957">
            <v>0</v>
          </cell>
          <cell r="DL957">
            <v>0</v>
          </cell>
          <cell r="DM957">
            <v>0</v>
          </cell>
          <cell r="DN957">
            <v>0</v>
          </cell>
          <cell r="DO957">
            <v>0</v>
          </cell>
          <cell r="DP957">
            <v>0</v>
          </cell>
          <cell r="DQ957">
            <v>0</v>
          </cell>
          <cell r="DR957">
            <v>0</v>
          </cell>
          <cell r="DS957">
            <v>0</v>
          </cell>
          <cell r="DT957">
            <v>0</v>
          </cell>
          <cell r="DU957">
            <v>0</v>
          </cell>
          <cell r="DV957">
            <v>0</v>
          </cell>
          <cell r="DW957">
            <v>0</v>
          </cell>
          <cell r="DX957">
            <v>0</v>
          </cell>
          <cell r="DY957">
            <v>0</v>
          </cell>
          <cell r="DZ957">
            <v>0</v>
          </cell>
          <cell r="EA957">
            <v>0</v>
          </cell>
          <cell r="EB957">
            <v>0</v>
          </cell>
          <cell r="EC957">
            <v>0</v>
          </cell>
          <cell r="ED957">
            <v>0</v>
          </cell>
        </row>
        <row r="958">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cell r="BZ958">
            <v>0</v>
          </cell>
          <cell r="CA958">
            <v>0</v>
          </cell>
          <cell r="CB958">
            <v>0</v>
          </cell>
          <cell r="CC958">
            <v>0</v>
          </cell>
          <cell r="CD958">
            <v>0</v>
          </cell>
          <cell r="CE958">
            <v>0</v>
          </cell>
          <cell r="CF958">
            <v>0</v>
          </cell>
          <cell r="CG958">
            <v>0</v>
          </cell>
          <cell r="CH958">
            <v>0</v>
          </cell>
          <cell r="CI958">
            <v>0</v>
          </cell>
          <cell r="CJ958">
            <v>0</v>
          </cell>
          <cell r="CK958">
            <v>0</v>
          </cell>
          <cell r="CL958">
            <v>0</v>
          </cell>
          <cell r="CM958">
            <v>0</v>
          </cell>
          <cell r="CN958">
            <v>0</v>
          </cell>
          <cell r="CO958">
            <v>0</v>
          </cell>
          <cell r="CP958">
            <v>0</v>
          </cell>
          <cell r="CQ958">
            <v>0</v>
          </cell>
          <cell r="CR958">
            <v>0</v>
          </cell>
          <cell r="CS958">
            <v>0</v>
          </cell>
          <cell r="CT958">
            <v>0</v>
          </cell>
          <cell r="CU958">
            <v>0</v>
          </cell>
          <cell r="CV958">
            <v>0</v>
          </cell>
          <cell r="CW958">
            <v>0</v>
          </cell>
          <cell r="CX958">
            <v>0</v>
          </cell>
          <cell r="CY958">
            <v>0</v>
          </cell>
          <cell r="CZ958">
            <v>0</v>
          </cell>
          <cell r="DA958">
            <v>0</v>
          </cell>
          <cell r="DB958">
            <v>0</v>
          </cell>
          <cell r="DC958">
            <v>0</v>
          </cell>
          <cell r="DD958">
            <v>0</v>
          </cell>
          <cell r="DE958">
            <v>0</v>
          </cell>
          <cell r="DF958">
            <v>0</v>
          </cell>
          <cell r="DG958">
            <v>0</v>
          </cell>
          <cell r="DH958">
            <v>0</v>
          </cell>
          <cell r="DI958">
            <v>0</v>
          </cell>
          <cell r="DJ958">
            <v>0</v>
          </cell>
          <cell r="DK958">
            <v>0</v>
          </cell>
          <cell r="DL958">
            <v>0</v>
          </cell>
          <cell r="DM958">
            <v>0</v>
          </cell>
          <cell r="DN958">
            <v>0</v>
          </cell>
          <cell r="DO958">
            <v>0</v>
          </cell>
          <cell r="DP958">
            <v>0</v>
          </cell>
          <cell r="DQ958">
            <v>0</v>
          </cell>
          <cell r="DR958">
            <v>0</v>
          </cell>
          <cell r="DS958">
            <v>0</v>
          </cell>
          <cell r="DT958">
            <v>0</v>
          </cell>
          <cell r="DU958">
            <v>0</v>
          </cell>
          <cell r="DV958">
            <v>0</v>
          </cell>
          <cell r="DW958">
            <v>0</v>
          </cell>
          <cell r="DX958">
            <v>0</v>
          </cell>
          <cell r="DY958">
            <v>0</v>
          </cell>
          <cell r="DZ958">
            <v>0</v>
          </cell>
          <cell r="EA958">
            <v>0</v>
          </cell>
          <cell r="EB958">
            <v>0</v>
          </cell>
          <cell r="EC958">
            <v>0</v>
          </cell>
          <cell r="ED958">
            <v>0</v>
          </cell>
        </row>
        <row r="959">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0</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row>
        <row r="960">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cell r="BO960">
            <v>0</v>
          </cell>
          <cell r="BP960">
            <v>0</v>
          </cell>
          <cell r="BQ960">
            <v>0</v>
          </cell>
          <cell r="BR960">
            <v>0</v>
          </cell>
          <cell r="BS960">
            <v>0</v>
          </cell>
          <cell r="BT960">
            <v>0</v>
          </cell>
          <cell r="BU960">
            <v>0</v>
          </cell>
          <cell r="BV960">
            <v>0</v>
          </cell>
          <cell r="BW960">
            <v>0</v>
          </cell>
          <cell r="BX960">
            <v>0</v>
          </cell>
          <cell r="BY960">
            <v>0</v>
          </cell>
          <cell r="BZ960">
            <v>0</v>
          </cell>
          <cell r="CA960">
            <v>0</v>
          </cell>
          <cell r="CB960">
            <v>0</v>
          </cell>
          <cell r="CC960">
            <v>0</v>
          </cell>
          <cell r="CD960">
            <v>0</v>
          </cell>
          <cell r="CE960">
            <v>0</v>
          </cell>
          <cell r="CF960">
            <v>0</v>
          </cell>
          <cell r="CG960">
            <v>0</v>
          </cell>
          <cell r="CH960">
            <v>0</v>
          </cell>
          <cell r="CI960">
            <v>0</v>
          </cell>
          <cell r="CJ960">
            <v>0</v>
          </cell>
          <cell r="CK960">
            <v>0</v>
          </cell>
          <cell r="CL960">
            <v>0</v>
          </cell>
          <cell r="CM960">
            <v>0</v>
          </cell>
          <cell r="CN960">
            <v>0</v>
          </cell>
          <cell r="CO960">
            <v>0</v>
          </cell>
          <cell r="CP960">
            <v>0</v>
          </cell>
          <cell r="CQ960">
            <v>0</v>
          </cell>
          <cell r="CR960">
            <v>0</v>
          </cell>
          <cell r="CS960">
            <v>0</v>
          </cell>
          <cell r="CT960">
            <v>0</v>
          </cell>
          <cell r="CU960">
            <v>0</v>
          </cell>
          <cell r="CV960">
            <v>0</v>
          </cell>
          <cell r="CW960">
            <v>0</v>
          </cell>
          <cell r="CX960">
            <v>0</v>
          </cell>
          <cell r="CY960">
            <v>0</v>
          </cell>
          <cell r="CZ960">
            <v>0</v>
          </cell>
          <cell r="DA960">
            <v>0</v>
          </cell>
          <cell r="DB960">
            <v>0</v>
          </cell>
          <cell r="DC960">
            <v>0</v>
          </cell>
          <cell r="DD960">
            <v>0</v>
          </cell>
          <cell r="DE960">
            <v>0</v>
          </cell>
          <cell r="DF960">
            <v>0</v>
          </cell>
          <cell r="DG960">
            <v>0</v>
          </cell>
          <cell r="DH960">
            <v>0</v>
          </cell>
          <cell r="DI960">
            <v>0</v>
          </cell>
          <cell r="DJ960">
            <v>0</v>
          </cell>
          <cell r="DK960">
            <v>0</v>
          </cell>
          <cell r="DL960">
            <v>0</v>
          </cell>
          <cell r="DM960">
            <v>0</v>
          </cell>
          <cell r="DN960">
            <v>0</v>
          </cell>
          <cell r="DO960">
            <v>0</v>
          </cell>
          <cell r="DP960">
            <v>0</v>
          </cell>
          <cell r="DQ960">
            <v>0</v>
          </cell>
          <cell r="DR960">
            <v>0</v>
          </cell>
          <cell r="DS960">
            <v>0</v>
          </cell>
          <cell r="DT960">
            <v>0</v>
          </cell>
          <cell r="DU960">
            <v>0</v>
          </cell>
          <cell r="DV960">
            <v>0</v>
          </cell>
          <cell r="DW960">
            <v>0</v>
          </cell>
          <cell r="DX960">
            <v>0</v>
          </cell>
          <cell r="DY960">
            <v>0</v>
          </cell>
          <cell r="DZ960">
            <v>0</v>
          </cell>
          <cell r="EA960">
            <v>0</v>
          </cell>
          <cell r="EB960">
            <v>0</v>
          </cell>
          <cell r="EC960">
            <v>0</v>
          </cell>
          <cell r="ED960">
            <v>0</v>
          </cell>
        </row>
        <row r="961">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cell r="BZ961">
            <v>0</v>
          </cell>
          <cell r="CA961">
            <v>0</v>
          </cell>
          <cell r="CB961">
            <v>0</v>
          </cell>
          <cell r="CC961">
            <v>0</v>
          </cell>
          <cell r="CD961">
            <v>0</v>
          </cell>
          <cell r="CE961">
            <v>0</v>
          </cell>
          <cell r="CF961">
            <v>0</v>
          </cell>
          <cell r="CG961">
            <v>0</v>
          </cell>
          <cell r="CH961">
            <v>0</v>
          </cell>
          <cell r="CI961">
            <v>0</v>
          </cell>
          <cell r="CJ961">
            <v>0</v>
          </cell>
          <cell r="CK961">
            <v>0</v>
          </cell>
          <cell r="CL961">
            <v>0</v>
          </cell>
          <cell r="CM961">
            <v>0</v>
          </cell>
          <cell r="CN961">
            <v>0</v>
          </cell>
          <cell r="CO961">
            <v>0</v>
          </cell>
          <cell r="CP961">
            <v>0</v>
          </cell>
          <cell r="CQ961">
            <v>0</v>
          </cell>
          <cell r="CR961">
            <v>0</v>
          </cell>
          <cell r="CS961">
            <v>0</v>
          </cell>
          <cell r="CT961">
            <v>0</v>
          </cell>
          <cell r="CU961">
            <v>0</v>
          </cell>
          <cell r="CV961">
            <v>0</v>
          </cell>
          <cell r="CW961">
            <v>0</v>
          </cell>
          <cell r="CX961">
            <v>0</v>
          </cell>
          <cell r="CY961">
            <v>0</v>
          </cell>
          <cell r="CZ961">
            <v>0</v>
          </cell>
          <cell r="DA961">
            <v>0</v>
          </cell>
          <cell r="DB961">
            <v>0</v>
          </cell>
          <cell r="DC961">
            <v>0</v>
          </cell>
          <cell r="DD961">
            <v>0</v>
          </cell>
          <cell r="DE961">
            <v>0</v>
          </cell>
          <cell r="DF961">
            <v>0</v>
          </cell>
          <cell r="DG961">
            <v>0</v>
          </cell>
          <cell r="DH961">
            <v>0</v>
          </cell>
          <cell r="DI961">
            <v>0</v>
          </cell>
          <cell r="DJ961">
            <v>0</v>
          </cell>
          <cell r="DK961">
            <v>0</v>
          </cell>
          <cell r="DL961">
            <v>0</v>
          </cell>
          <cell r="DM961">
            <v>0</v>
          </cell>
          <cell r="DN961">
            <v>0</v>
          </cell>
          <cell r="DO961">
            <v>0</v>
          </cell>
          <cell r="DP961">
            <v>0</v>
          </cell>
          <cell r="DQ961">
            <v>0</v>
          </cell>
          <cell r="DR961">
            <v>0</v>
          </cell>
          <cell r="DS961">
            <v>0</v>
          </cell>
          <cell r="DT961">
            <v>0</v>
          </cell>
          <cell r="DU961">
            <v>0</v>
          </cell>
          <cell r="DV961">
            <v>0</v>
          </cell>
          <cell r="DW961">
            <v>0</v>
          </cell>
          <cell r="DX961">
            <v>0</v>
          </cell>
          <cell r="DY961">
            <v>0</v>
          </cell>
          <cell r="DZ961">
            <v>0</v>
          </cell>
          <cell r="EA961">
            <v>0</v>
          </cell>
          <cell r="EB961">
            <v>0</v>
          </cell>
          <cell r="EC961">
            <v>0</v>
          </cell>
          <cell r="ED961">
            <v>0</v>
          </cell>
        </row>
        <row r="962">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cell r="BZ962">
            <v>0</v>
          </cell>
          <cell r="CA962">
            <v>0</v>
          </cell>
          <cell r="CB962">
            <v>0</v>
          </cell>
          <cell r="CC962">
            <v>0</v>
          </cell>
          <cell r="CD962">
            <v>0</v>
          </cell>
          <cell r="CE962">
            <v>0</v>
          </cell>
          <cell r="CF962">
            <v>0</v>
          </cell>
          <cell r="CG962">
            <v>0</v>
          </cell>
          <cell r="CH962">
            <v>0</v>
          </cell>
          <cell r="CI962">
            <v>0</v>
          </cell>
          <cell r="CJ962">
            <v>0</v>
          </cell>
          <cell r="CK962">
            <v>0</v>
          </cell>
          <cell r="CL962">
            <v>0</v>
          </cell>
          <cell r="CM962">
            <v>0</v>
          </cell>
          <cell r="CN962">
            <v>0</v>
          </cell>
          <cell r="CO962">
            <v>0</v>
          </cell>
          <cell r="CP962">
            <v>0</v>
          </cell>
          <cell r="CQ962">
            <v>0</v>
          </cell>
          <cell r="CR962">
            <v>0</v>
          </cell>
          <cell r="CS962">
            <v>0</v>
          </cell>
          <cell r="CT962">
            <v>0</v>
          </cell>
          <cell r="CU962">
            <v>0</v>
          </cell>
          <cell r="CV962">
            <v>0</v>
          </cell>
          <cell r="CW962">
            <v>0</v>
          </cell>
          <cell r="CX962">
            <v>0</v>
          </cell>
          <cell r="CY962">
            <v>0</v>
          </cell>
          <cell r="CZ962">
            <v>0</v>
          </cell>
          <cell r="DA962">
            <v>0</v>
          </cell>
          <cell r="DB962">
            <v>0</v>
          </cell>
          <cell r="DC962">
            <v>0</v>
          </cell>
          <cell r="DD962">
            <v>0</v>
          </cell>
          <cell r="DE962">
            <v>0</v>
          </cell>
          <cell r="DF962">
            <v>0</v>
          </cell>
          <cell r="DG962">
            <v>0</v>
          </cell>
          <cell r="DH962">
            <v>0</v>
          </cell>
          <cell r="DI962">
            <v>0</v>
          </cell>
          <cell r="DJ962">
            <v>0</v>
          </cell>
          <cell r="DK962">
            <v>0</v>
          </cell>
          <cell r="DL962">
            <v>0</v>
          </cell>
          <cell r="DM962">
            <v>0</v>
          </cell>
          <cell r="DN962">
            <v>0</v>
          </cell>
          <cell r="DO962">
            <v>0</v>
          </cell>
          <cell r="DP962">
            <v>0</v>
          </cell>
          <cell r="DQ962">
            <v>0</v>
          </cell>
          <cell r="DR962">
            <v>0</v>
          </cell>
          <cell r="DS962">
            <v>0</v>
          </cell>
          <cell r="DT962">
            <v>0</v>
          </cell>
          <cell r="DU962">
            <v>0</v>
          </cell>
          <cell r="DV962">
            <v>0</v>
          </cell>
          <cell r="DW962">
            <v>0</v>
          </cell>
          <cell r="DX962">
            <v>0</v>
          </cell>
          <cell r="DY962">
            <v>0</v>
          </cell>
          <cell r="DZ962">
            <v>0</v>
          </cell>
          <cell r="EA962">
            <v>0</v>
          </cell>
          <cell r="EB962">
            <v>0</v>
          </cell>
          <cell r="EC962">
            <v>0</v>
          </cell>
          <cell r="ED962">
            <v>0</v>
          </cell>
        </row>
        <row r="963">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cell r="BZ963">
            <v>0</v>
          </cell>
          <cell r="CA963">
            <v>0</v>
          </cell>
          <cell r="CB963">
            <v>0</v>
          </cell>
          <cell r="CC963">
            <v>0</v>
          </cell>
          <cell r="CD963">
            <v>0</v>
          </cell>
          <cell r="CE963">
            <v>0</v>
          </cell>
          <cell r="CF963">
            <v>0</v>
          </cell>
          <cell r="CG963">
            <v>0</v>
          </cell>
          <cell r="CH963">
            <v>0</v>
          </cell>
          <cell r="CI963">
            <v>0</v>
          </cell>
          <cell r="CJ963">
            <v>0</v>
          </cell>
          <cell r="CK963">
            <v>0</v>
          </cell>
          <cell r="CL963">
            <v>0</v>
          </cell>
          <cell r="CM963">
            <v>0</v>
          </cell>
          <cell r="CN963">
            <v>0</v>
          </cell>
          <cell r="CO963">
            <v>0</v>
          </cell>
          <cell r="CP963">
            <v>0</v>
          </cell>
          <cell r="CQ963">
            <v>0</v>
          </cell>
          <cell r="CR963">
            <v>0</v>
          </cell>
          <cell r="CS963">
            <v>0</v>
          </cell>
          <cell r="CT963">
            <v>0</v>
          </cell>
          <cell r="CU963">
            <v>0</v>
          </cell>
          <cell r="CV963">
            <v>0</v>
          </cell>
          <cell r="CW963">
            <v>0</v>
          </cell>
          <cell r="CX963">
            <v>0</v>
          </cell>
          <cell r="CY963">
            <v>0</v>
          </cell>
          <cell r="CZ963">
            <v>0</v>
          </cell>
          <cell r="DA963">
            <v>0</v>
          </cell>
          <cell r="DB963">
            <v>0</v>
          </cell>
          <cell r="DC963">
            <v>0</v>
          </cell>
          <cell r="DD963">
            <v>0</v>
          </cell>
          <cell r="DE963">
            <v>0</v>
          </cell>
          <cell r="DF963">
            <v>0</v>
          </cell>
          <cell r="DG963">
            <v>0</v>
          </cell>
          <cell r="DH963">
            <v>0</v>
          </cell>
          <cell r="DI963">
            <v>0</v>
          </cell>
          <cell r="DJ963">
            <v>0</v>
          </cell>
          <cell r="DK963">
            <v>0</v>
          </cell>
          <cell r="DL963">
            <v>0</v>
          </cell>
          <cell r="DM963">
            <v>0</v>
          </cell>
          <cell r="DN963">
            <v>0</v>
          </cell>
          <cell r="DO963">
            <v>0</v>
          </cell>
          <cell r="DP963">
            <v>0</v>
          </cell>
          <cell r="DQ963">
            <v>0</v>
          </cell>
          <cell r="DR963">
            <v>0</v>
          </cell>
          <cell r="DS963">
            <v>0</v>
          </cell>
          <cell r="DT963">
            <v>0</v>
          </cell>
          <cell r="DU963">
            <v>0</v>
          </cell>
          <cell r="DV963">
            <v>0</v>
          </cell>
          <cell r="DW963">
            <v>0</v>
          </cell>
          <cell r="DX963">
            <v>0</v>
          </cell>
          <cell r="DY963">
            <v>0</v>
          </cell>
          <cell r="DZ963">
            <v>0</v>
          </cell>
          <cell r="EA963">
            <v>0</v>
          </cell>
          <cell r="EB963">
            <v>0</v>
          </cell>
          <cell r="EC963">
            <v>0</v>
          </cell>
          <cell r="ED963">
            <v>0</v>
          </cell>
        </row>
        <row r="964">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cell r="BZ964">
            <v>0</v>
          </cell>
          <cell r="CA964">
            <v>0</v>
          </cell>
          <cell r="CB964">
            <v>0</v>
          </cell>
          <cell r="CC964">
            <v>0</v>
          </cell>
          <cell r="CD964">
            <v>0</v>
          </cell>
          <cell r="CE964">
            <v>0</v>
          </cell>
          <cell r="CF964">
            <v>0</v>
          </cell>
          <cell r="CG964">
            <v>0</v>
          </cell>
          <cell r="CH964">
            <v>0</v>
          </cell>
          <cell r="CI964">
            <v>0</v>
          </cell>
          <cell r="CJ964">
            <v>0</v>
          </cell>
          <cell r="CK964">
            <v>0</v>
          </cell>
          <cell r="CL964">
            <v>0</v>
          </cell>
          <cell r="CM964">
            <v>0</v>
          </cell>
          <cell r="CN964">
            <v>0</v>
          </cell>
          <cell r="CO964">
            <v>0</v>
          </cell>
          <cell r="CP964">
            <v>0</v>
          </cell>
          <cell r="CQ964">
            <v>0</v>
          </cell>
          <cell r="CR964">
            <v>0</v>
          </cell>
          <cell r="CS964">
            <v>0</v>
          </cell>
          <cell r="CT964">
            <v>0</v>
          </cell>
          <cell r="CU964">
            <v>0</v>
          </cell>
          <cell r="CV964">
            <v>0</v>
          </cell>
          <cell r="CW964">
            <v>0</v>
          </cell>
          <cell r="CX964">
            <v>0</v>
          </cell>
          <cell r="CY964">
            <v>0</v>
          </cell>
          <cell r="CZ964">
            <v>0</v>
          </cell>
          <cell r="DA964">
            <v>0</v>
          </cell>
          <cell r="DB964">
            <v>0</v>
          </cell>
          <cell r="DC964">
            <v>0</v>
          </cell>
          <cell r="DD964">
            <v>0</v>
          </cell>
          <cell r="DE964">
            <v>0</v>
          </cell>
          <cell r="DF964">
            <v>0</v>
          </cell>
          <cell r="DG964">
            <v>0</v>
          </cell>
          <cell r="DH964">
            <v>0</v>
          </cell>
          <cell r="DI964">
            <v>0</v>
          </cell>
          <cell r="DJ964">
            <v>0</v>
          </cell>
          <cell r="DK964">
            <v>0</v>
          </cell>
          <cell r="DL964">
            <v>0</v>
          </cell>
          <cell r="DM964">
            <v>0</v>
          </cell>
          <cell r="DN964">
            <v>0</v>
          </cell>
          <cell r="DO964">
            <v>0</v>
          </cell>
          <cell r="DP964">
            <v>0</v>
          </cell>
          <cell r="DQ964">
            <v>0</v>
          </cell>
          <cell r="DR964">
            <v>0</v>
          </cell>
          <cell r="DS964">
            <v>0</v>
          </cell>
          <cell r="DT964">
            <v>0</v>
          </cell>
          <cell r="DU964">
            <v>0</v>
          </cell>
          <cell r="DV964">
            <v>0</v>
          </cell>
          <cell r="DW964">
            <v>0</v>
          </cell>
          <cell r="DX964">
            <v>0</v>
          </cell>
          <cell r="DY964">
            <v>0</v>
          </cell>
          <cell r="DZ964">
            <v>0</v>
          </cell>
          <cell r="EA964">
            <v>0</v>
          </cell>
          <cell r="EB964">
            <v>0</v>
          </cell>
          <cell r="EC964">
            <v>0</v>
          </cell>
          <cell r="ED964">
            <v>0</v>
          </cell>
        </row>
        <row r="965">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cell r="BZ965">
            <v>0</v>
          </cell>
          <cell r="CA965">
            <v>0</v>
          </cell>
          <cell r="CB965">
            <v>0</v>
          </cell>
          <cell r="CC965">
            <v>0</v>
          </cell>
          <cell r="CD965">
            <v>0</v>
          </cell>
          <cell r="CE965">
            <v>0</v>
          </cell>
          <cell r="CF965">
            <v>0</v>
          </cell>
          <cell r="CG965">
            <v>0</v>
          </cell>
          <cell r="CH965">
            <v>0</v>
          </cell>
          <cell r="CI965">
            <v>0</v>
          </cell>
          <cell r="CJ965">
            <v>0</v>
          </cell>
          <cell r="CK965">
            <v>0</v>
          </cell>
          <cell r="CL965">
            <v>0</v>
          </cell>
          <cell r="CM965">
            <v>0</v>
          </cell>
          <cell r="CN965">
            <v>0</v>
          </cell>
          <cell r="CO965">
            <v>0</v>
          </cell>
          <cell r="CP965">
            <v>0</v>
          </cell>
          <cell r="CQ965">
            <v>0</v>
          </cell>
          <cell r="CR965">
            <v>0</v>
          </cell>
          <cell r="CS965">
            <v>0</v>
          </cell>
          <cell r="CT965">
            <v>0</v>
          </cell>
          <cell r="CU965">
            <v>0</v>
          </cell>
          <cell r="CV965">
            <v>0</v>
          </cell>
          <cell r="CW965">
            <v>0</v>
          </cell>
          <cell r="CX965">
            <v>0</v>
          </cell>
          <cell r="CY965">
            <v>0</v>
          </cell>
          <cell r="CZ965">
            <v>0</v>
          </cell>
          <cell r="DA965">
            <v>0</v>
          </cell>
          <cell r="DB965">
            <v>0</v>
          </cell>
          <cell r="DC965">
            <v>0</v>
          </cell>
          <cell r="DD965">
            <v>0</v>
          </cell>
          <cell r="DE965">
            <v>0</v>
          </cell>
          <cell r="DF965">
            <v>0</v>
          </cell>
          <cell r="DG965">
            <v>0</v>
          </cell>
          <cell r="DH965">
            <v>0</v>
          </cell>
          <cell r="DI965">
            <v>0</v>
          </cell>
          <cell r="DJ965">
            <v>0</v>
          </cell>
          <cell r="DK965">
            <v>0</v>
          </cell>
          <cell r="DL965">
            <v>0</v>
          </cell>
          <cell r="DM965">
            <v>0</v>
          </cell>
          <cell r="DN965">
            <v>0</v>
          </cell>
          <cell r="DO965">
            <v>0</v>
          </cell>
          <cell r="DP965">
            <v>0</v>
          </cell>
          <cell r="DQ965">
            <v>0</v>
          </cell>
          <cell r="DR965">
            <v>0</v>
          </cell>
          <cell r="DS965">
            <v>0</v>
          </cell>
          <cell r="DT965">
            <v>0</v>
          </cell>
          <cell r="DU965">
            <v>0</v>
          </cell>
          <cell r="DV965">
            <v>0</v>
          </cell>
          <cell r="DW965">
            <v>0</v>
          </cell>
          <cell r="DX965">
            <v>0</v>
          </cell>
          <cell r="DY965">
            <v>0</v>
          </cell>
          <cell r="DZ965">
            <v>0</v>
          </cell>
          <cell r="EA965">
            <v>0</v>
          </cell>
          <cell r="EB965">
            <v>0</v>
          </cell>
          <cell r="EC965">
            <v>0</v>
          </cell>
          <cell r="ED965">
            <v>0</v>
          </cell>
        </row>
        <row r="966">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cell r="BZ966">
            <v>0</v>
          </cell>
          <cell r="CA966">
            <v>0</v>
          </cell>
          <cell r="CB966">
            <v>0</v>
          </cell>
          <cell r="CC966">
            <v>0</v>
          </cell>
          <cell r="CD966">
            <v>0</v>
          </cell>
          <cell r="CE966">
            <v>0</v>
          </cell>
          <cell r="CF966">
            <v>0</v>
          </cell>
          <cell r="CG966">
            <v>0</v>
          </cell>
          <cell r="CH966">
            <v>0</v>
          </cell>
          <cell r="CI966">
            <v>0</v>
          </cell>
          <cell r="CJ966">
            <v>0</v>
          </cell>
          <cell r="CK966">
            <v>0</v>
          </cell>
          <cell r="CL966">
            <v>0</v>
          </cell>
          <cell r="CM966">
            <v>0</v>
          </cell>
          <cell r="CN966">
            <v>0</v>
          </cell>
          <cell r="CO966">
            <v>0</v>
          </cell>
          <cell r="CP966">
            <v>0</v>
          </cell>
          <cell r="CQ966">
            <v>0</v>
          </cell>
          <cell r="CR966">
            <v>0</v>
          </cell>
          <cell r="CS966">
            <v>0</v>
          </cell>
          <cell r="CT966">
            <v>0</v>
          </cell>
          <cell r="CU966">
            <v>0</v>
          </cell>
          <cell r="CV966">
            <v>0</v>
          </cell>
          <cell r="CW966">
            <v>0</v>
          </cell>
          <cell r="CX966">
            <v>0</v>
          </cell>
          <cell r="CY966">
            <v>0</v>
          </cell>
          <cell r="CZ966">
            <v>0</v>
          </cell>
          <cell r="DA966">
            <v>0</v>
          </cell>
          <cell r="DB966">
            <v>0</v>
          </cell>
          <cell r="DC966">
            <v>0</v>
          </cell>
          <cell r="DD966">
            <v>0</v>
          </cell>
          <cell r="DE966">
            <v>0</v>
          </cell>
          <cell r="DF966">
            <v>0</v>
          </cell>
          <cell r="DG966">
            <v>0</v>
          </cell>
          <cell r="DH966">
            <v>0</v>
          </cell>
          <cell r="DI966">
            <v>0</v>
          </cell>
          <cell r="DJ966">
            <v>0</v>
          </cell>
          <cell r="DK966">
            <v>0</v>
          </cell>
          <cell r="DL966">
            <v>0</v>
          </cell>
          <cell r="DM966">
            <v>0</v>
          </cell>
          <cell r="DN966">
            <v>0</v>
          </cell>
          <cell r="DO966">
            <v>0</v>
          </cell>
          <cell r="DP966">
            <v>0</v>
          </cell>
          <cell r="DQ966">
            <v>0</v>
          </cell>
          <cell r="DR966">
            <v>0</v>
          </cell>
          <cell r="DS966">
            <v>0</v>
          </cell>
          <cell r="DT966">
            <v>0</v>
          </cell>
          <cell r="DU966">
            <v>0</v>
          </cell>
          <cell r="DV966">
            <v>0</v>
          </cell>
          <cell r="DW966">
            <v>0</v>
          </cell>
          <cell r="DX966">
            <v>0</v>
          </cell>
          <cell r="DY966">
            <v>0</v>
          </cell>
          <cell r="DZ966">
            <v>0</v>
          </cell>
          <cell r="EA966">
            <v>0</v>
          </cell>
          <cell r="EB966">
            <v>0</v>
          </cell>
          <cell r="EC966">
            <v>0</v>
          </cell>
          <cell r="ED966">
            <v>0</v>
          </cell>
        </row>
        <row r="967">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cell r="BZ967">
            <v>0</v>
          </cell>
          <cell r="CA967">
            <v>0</v>
          </cell>
          <cell r="CB967">
            <v>0</v>
          </cell>
          <cell r="CC967">
            <v>0</v>
          </cell>
          <cell r="CD967">
            <v>0</v>
          </cell>
          <cell r="CE967">
            <v>0</v>
          </cell>
          <cell r="CF967">
            <v>0</v>
          </cell>
          <cell r="CG967">
            <v>0</v>
          </cell>
          <cell r="CH967">
            <v>0</v>
          </cell>
          <cell r="CI967">
            <v>0</v>
          </cell>
          <cell r="CJ967">
            <v>0</v>
          </cell>
          <cell r="CK967">
            <v>0</v>
          </cell>
          <cell r="CL967">
            <v>0</v>
          </cell>
          <cell r="CM967">
            <v>0</v>
          </cell>
          <cell r="CN967">
            <v>0</v>
          </cell>
          <cell r="CO967">
            <v>0</v>
          </cell>
          <cell r="CP967">
            <v>0</v>
          </cell>
          <cell r="CQ967">
            <v>0</v>
          </cell>
          <cell r="CR967">
            <v>0</v>
          </cell>
          <cell r="CS967">
            <v>0</v>
          </cell>
          <cell r="CT967">
            <v>0</v>
          </cell>
          <cell r="CU967">
            <v>0</v>
          </cell>
          <cell r="CV967">
            <v>0</v>
          </cell>
          <cell r="CW967">
            <v>0</v>
          </cell>
          <cell r="CX967">
            <v>0</v>
          </cell>
          <cell r="CY967">
            <v>0</v>
          </cell>
          <cell r="CZ967">
            <v>0</v>
          </cell>
          <cell r="DA967">
            <v>0</v>
          </cell>
          <cell r="DB967">
            <v>0</v>
          </cell>
          <cell r="DC967">
            <v>0</v>
          </cell>
          <cell r="DD967">
            <v>0</v>
          </cell>
          <cell r="DE967">
            <v>0</v>
          </cell>
          <cell r="DF967">
            <v>0</v>
          </cell>
          <cell r="DG967">
            <v>0</v>
          </cell>
          <cell r="DH967">
            <v>0</v>
          </cell>
          <cell r="DI967">
            <v>0</v>
          </cell>
          <cell r="DJ967">
            <v>0</v>
          </cell>
          <cell r="DK967">
            <v>0</v>
          </cell>
          <cell r="DL967">
            <v>0</v>
          </cell>
          <cell r="DM967">
            <v>0</v>
          </cell>
          <cell r="DN967">
            <v>0</v>
          </cell>
          <cell r="DO967">
            <v>0</v>
          </cell>
          <cell r="DP967">
            <v>0</v>
          </cell>
          <cell r="DQ967">
            <v>0</v>
          </cell>
          <cell r="DR967">
            <v>0</v>
          </cell>
          <cell r="DS967">
            <v>0</v>
          </cell>
          <cell r="DT967">
            <v>0</v>
          </cell>
          <cell r="DU967">
            <v>0</v>
          </cell>
          <cell r="DV967">
            <v>0</v>
          </cell>
          <cell r="DW967">
            <v>0</v>
          </cell>
          <cell r="DX967">
            <v>0</v>
          </cell>
          <cell r="DY967">
            <v>0</v>
          </cell>
          <cell r="DZ967">
            <v>0</v>
          </cell>
          <cell r="EA967">
            <v>0</v>
          </cell>
          <cell r="EB967">
            <v>0</v>
          </cell>
          <cell r="EC967">
            <v>0</v>
          </cell>
          <cell r="ED967">
            <v>0</v>
          </cell>
        </row>
        <row r="968">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cell r="BZ968">
            <v>0</v>
          </cell>
          <cell r="CA968">
            <v>0</v>
          </cell>
          <cell r="CB968">
            <v>0</v>
          </cell>
          <cell r="CC968">
            <v>0</v>
          </cell>
          <cell r="CD968">
            <v>0</v>
          </cell>
          <cell r="CE968">
            <v>0</v>
          </cell>
          <cell r="CF968">
            <v>0</v>
          </cell>
          <cell r="CG968">
            <v>0</v>
          </cell>
          <cell r="CH968">
            <v>0</v>
          </cell>
          <cell r="CI968">
            <v>0</v>
          </cell>
          <cell r="CJ968">
            <v>0</v>
          </cell>
          <cell r="CK968">
            <v>0</v>
          </cell>
          <cell r="CL968">
            <v>0</v>
          </cell>
          <cell r="CM968">
            <v>0</v>
          </cell>
          <cell r="CN968">
            <v>0</v>
          </cell>
          <cell r="CO968">
            <v>0</v>
          </cell>
          <cell r="CP968">
            <v>0</v>
          </cell>
          <cell r="CQ968">
            <v>0</v>
          </cell>
          <cell r="CR968">
            <v>0</v>
          </cell>
          <cell r="CS968">
            <v>0</v>
          </cell>
          <cell r="CT968">
            <v>0</v>
          </cell>
          <cell r="CU968">
            <v>0</v>
          </cell>
          <cell r="CV968">
            <v>0</v>
          </cell>
          <cell r="CW968">
            <v>0</v>
          </cell>
          <cell r="CX968">
            <v>0</v>
          </cell>
          <cell r="CY968">
            <v>0</v>
          </cell>
          <cell r="CZ968">
            <v>0</v>
          </cell>
          <cell r="DA968">
            <v>0</v>
          </cell>
          <cell r="DB968">
            <v>0</v>
          </cell>
          <cell r="DC968">
            <v>0</v>
          </cell>
          <cell r="DD968">
            <v>0</v>
          </cell>
          <cell r="DE968">
            <v>0</v>
          </cell>
          <cell r="DF968">
            <v>0</v>
          </cell>
          <cell r="DG968">
            <v>0</v>
          </cell>
          <cell r="DH968">
            <v>0</v>
          </cell>
          <cell r="DI968">
            <v>0</v>
          </cell>
          <cell r="DJ968">
            <v>0</v>
          </cell>
          <cell r="DK968">
            <v>0</v>
          </cell>
          <cell r="DL968">
            <v>0</v>
          </cell>
          <cell r="DM968">
            <v>0</v>
          </cell>
          <cell r="DN968">
            <v>0</v>
          </cell>
          <cell r="DO968">
            <v>0</v>
          </cell>
          <cell r="DP968">
            <v>0</v>
          </cell>
          <cell r="DQ968">
            <v>0</v>
          </cell>
          <cell r="DR968">
            <v>0</v>
          </cell>
          <cell r="DS968">
            <v>0</v>
          </cell>
          <cell r="DT968">
            <v>0</v>
          </cell>
          <cell r="DU968">
            <v>0</v>
          </cell>
          <cell r="DV968">
            <v>0</v>
          </cell>
          <cell r="DW968">
            <v>0</v>
          </cell>
          <cell r="DX968">
            <v>0</v>
          </cell>
          <cell r="DY968">
            <v>0</v>
          </cell>
          <cell r="DZ968">
            <v>0</v>
          </cell>
          <cell r="EA968">
            <v>0</v>
          </cell>
          <cell r="EB968">
            <v>0</v>
          </cell>
          <cell r="EC968">
            <v>0</v>
          </cell>
          <cell r="ED968">
            <v>0</v>
          </cell>
        </row>
        <row r="969">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cell r="BZ969">
            <v>0</v>
          </cell>
          <cell r="CA969">
            <v>0</v>
          </cell>
          <cell r="CB969">
            <v>0</v>
          </cell>
          <cell r="CC969">
            <v>0</v>
          </cell>
          <cell r="CD969">
            <v>0</v>
          </cell>
          <cell r="CE969">
            <v>0</v>
          </cell>
          <cell r="CF969">
            <v>0</v>
          </cell>
          <cell r="CG969">
            <v>0</v>
          </cell>
          <cell r="CH969">
            <v>0</v>
          </cell>
          <cell r="CI969">
            <v>0</v>
          </cell>
          <cell r="CJ969">
            <v>0</v>
          </cell>
          <cell r="CK969">
            <v>0</v>
          </cell>
          <cell r="CL969">
            <v>0</v>
          </cell>
          <cell r="CM969">
            <v>0</v>
          </cell>
          <cell r="CN969">
            <v>0</v>
          </cell>
          <cell r="CO969">
            <v>0</v>
          </cell>
          <cell r="CP969">
            <v>0</v>
          </cell>
          <cell r="CQ969">
            <v>0</v>
          </cell>
          <cell r="CR969">
            <v>0</v>
          </cell>
          <cell r="CS969">
            <v>0</v>
          </cell>
          <cell r="CT969">
            <v>0</v>
          </cell>
          <cell r="CU969">
            <v>0</v>
          </cell>
          <cell r="CV969">
            <v>0</v>
          </cell>
          <cell r="CW969">
            <v>0</v>
          </cell>
          <cell r="CX969">
            <v>0</v>
          </cell>
          <cell r="CY969">
            <v>0</v>
          </cell>
          <cell r="CZ969">
            <v>0</v>
          </cell>
          <cell r="DA969">
            <v>0</v>
          </cell>
          <cell r="DB969">
            <v>0</v>
          </cell>
          <cell r="DC969">
            <v>0</v>
          </cell>
          <cell r="DD969">
            <v>0</v>
          </cell>
          <cell r="DE969">
            <v>0</v>
          </cell>
          <cell r="DF969">
            <v>0</v>
          </cell>
          <cell r="DG969">
            <v>0</v>
          </cell>
          <cell r="DH969">
            <v>0</v>
          </cell>
          <cell r="DI969">
            <v>0</v>
          </cell>
          <cell r="DJ969">
            <v>0</v>
          </cell>
          <cell r="DK969">
            <v>0</v>
          </cell>
          <cell r="DL969">
            <v>0</v>
          </cell>
          <cell r="DM969">
            <v>0</v>
          </cell>
          <cell r="DN969">
            <v>0</v>
          </cell>
          <cell r="DO969">
            <v>0</v>
          </cell>
          <cell r="DP969">
            <v>0</v>
          </cell>
          <cell r="DQ969">
            <v>0</v>
          </cell>
          <cell r="DR969">
            <v>0</v>
          </cell>
          <cell r="DS969">
            <v>0</v>
          </cell>
          <cell r="DT969">
            <v>0</v>
          </cell>
          <cell r="DU969">
            <v>0</v>
          </cell>
          <cell r="DV969">
            <v>0</v>
          </cell>
          <cell r="DW969">
            <v>0</v>
          </cell>
          <cell r="DX969">
            <v>0</v>
          </cell>
          <cell r="DY969">
            <v>0</v>
          </cell>
          <cell r="DZ969">
            <v>0</v>
          </cell>
          <cell r="EA969">
            <v>0</v>
          </cell>
          <cell r="EB969">
            <v>0</v>
          </cell>
          <cell r="EC969">
            <v>0</v>
          </cell>
          <cell r="ED969">
            <v>0</v>
          </cell>
        </row>
        <row r="970">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cell r="BZ970">
            <v>0</v>
          </cell>
          <cell r="CA970">
            <v>0</v>
          </cell>
          <cell r="CB970">
            <v>0</v>
          </cell>
          <cell r="CC970">
            <v>0</v>
          </cell>
          <cell r="CD970">
            <v>0</v>
          </cell>
          <cell r="CE970">
            <v>0</v>
          </cell>
          <cell r="CF970">
            <v>0</v>
          </cell>
          <cell r="CG970">
            <v>0</v>
          </cell>
          <cell r="CH970">
            <v>0</v>
          </cell>
          <cell r="CI970">
            <v>0</v>
          </cell>
          <cell r="CJ970">
            <v>0</v>
          </cell>
          <cell r="CK970">
            <v>0</v>
          </cell>
          <cell r="CL970">
            <v>0</v>
          </cell>
          <cell r="CM970">
            <v>0</v>
          </cell>
          <cell r="CN970">
            <v>0</v>
          </cell>
          <cell r="CO970">
            <v>0</v>
          </cell>
          <cell r="CP970">
            <v>0</v>
          </cell>
          <cell r="CQ970">
            <v>0</v>
          </cell>
          <cell r="CR970">
            <v>0</v>
          </cell>
          <cell r="CS970">
            <v>0</v>
          </cell>
          <cell r="CT970">
            <v>0</v>
          </cell>
          <cell r="CU970">
            <v>0</v>
          </cell>
          <cell r="CV970">
            <v>0</v>
          </cell>
          <cell r="CW970">
            <v>0</v>
          </cell>
          <cell r="CX970">
            <v>0</v>
          </cell>
          <cell r="CY970">
            <v>0</v>
          </cell>
          <cell r="CZ970">
            <v>0</v>
          </cell>
          <cell r="DA970">
            <v>0</v>
          </cell>
          <cell r="DB970">
            <v>0</v>
          </cell>
          <cell r="DC970">
            <v>0</v>
          </cell>
          <cell r="DD970">
            <v>0</v>
          </cell>
          <cell r="DE970">
            <v>0</v>
          </cell>
          <cell r="DF970">
            <v>0</v>
          </cell>
          <cell r="DG970">
            <v>0</v>
          </cell>
          <cell r="DH970">
            <v>0</v>
          </cell>
          <cell r="DI970">
            <v>0</v>
          </cell>
          <cell r="DJ970">
            <v>0</v>
          </cell>
          <cell r="DK970">
            <v>0</v>
          </cell>
          <cell r="DL970">
            <v>0</v>
          </cell>
          <cell r="DM970">
            <v>0</v>
          </cell>
          <cell r="DN970">
            <v>0</v>
          </cell>
          <cell r="DO970">
            <v>0</v>
          </cell>
          <cell r="DP970">
            <v>0</v>
          </cell>
          <cell r="DQ970">
            <v>0</v>
          </cell>
          <cell r="DR970">
            <v>0</v>
          </cell>
          <cell r="DS970">
            <v>0</v>
          </cell>
          <cell r="DT970">
            <v>0</v>
          </cell>
          <cell r="DU970">
            <v>0</v>
          </cell>
          <cell r="DV970">
            <v>0</v>
          </cell>
          <cell r="DW970">
            <v>0</v>
          </cell>
          <cell r="DX970">
            <v>0</v>
          </cell>
          <cell r="DY970">
            <v>0</v>
          </cell>
          <cell r="DZ970">
            <v>0</v>
          </cell>
          <cell r="EA970">
            <v>0</v>
          </cell>
          <cell r="EB970">
            <v>0</v>
          </cell>
          <cell r="EC970">
            <v>0</v>
          </cell>
          <cell r="ED970">
            <v>0</v>
          </cell>
        </row>
        <row r="971">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cell r="BZ971">
            <v>0</v>
          </cell>
          <cell r="CA971">
            <v>0</v>
          </cell>
          <cell r="CB971">
            <v>0</v>
          </cell>
          <cell r="CC971">
            <v>0</v>
          </cell>
          <cell r="CD971">
            <v>0</v>
          </cell>
          <cell r="CE971">
            <v>0</v>
          </cell>
          <cell r="CF971">
            <v>0</v>
          </cell>
          <cell r="CG971">
            <v>0</v>
          </cell>
          <cell r="CH971">
            <v>0</v>
          </cell>
          <cell r="CI971">
            <v>0</v>
          </cell>
          <cell r="CJ971">
            <v>0</v>
          </cell>
          <cell r="CK971">
            <v>0</v>
          </cell>
          <cell r="CL971">
            <v>0</v>
          </cell>
          <cell r="CM971">
            <v>0</v>
          </cell>
          <cell r="CN971">
            <v>0</v>
          </cell>
          <cell r="CO971">
            <v>0</v>
          </cell>
          <cell r="CP971">
            <v>0</v>
          </cell>
          <cell r="CQ971">
            <v>0</v>
          </cell>
          <cell r="CR971">
            <v>0</v>
          </cell>
          <cell r="CS971">
            <v>0</v>
          </cell>
          <cell r="CT971">
            <v>0</v>
          </cell>
          <cell r="CU971">
            <v>0</v>
          </cell>
          <cell r="CV971">
            <v>0</v>
          </cell>
          <cell r="CW971">
            <v>0</v>
          </cell>
          <cell r="CX971">
            <v>0</v>
          </cell>
          <cell r="CY971">
            <v>0</v>
          </cell>
          <cell r="CZ971">
            <v>0</v>
          </cell>
          <cell r="DA971">
            <v>0</v>
          </cell>
          <cell r="DB971">
            <v>0</v>
          </cell>
          <cell r="DC971">
            <v>0</v>
          </cell>
          <cell r="DD971">
            <v>0</v>
          </cell>
          <cell r="DE971">
            <v>0</v>
          </cell>
          <cell r="DF971">
            <v>0</v>
          </cell>
          <cell r="DG971">
            <v>0</v>
          </cell>
          <cell r="DH971">
            <v>0</v>
          </cell>
          <cell r="DI971">
            <v>0</v>
          </cell>
          <cell r="DJ971">
            <v>0</v>
          </cell>
          <cell r="DK971">
            <v>0</v>
          </cell>
          <cell r="DL971">
            <v>0</v>
          </cell>
          <cell r="DM971">
            <v>0</v>
          </cell>
          <cell r="DN971">
            <v>0</v>
          </cell>
          <cell r="DO971">
            <v>0</v>
          </cell>
          <cell r="DP971">
            <v>0</v>
          </cell>
          <cell r="DQ971">
            <v>0</v>
          </cell>
          <cell r="DR971">
            <v>0</v>
          </cell>
          <cell r="DS971">
            <v>0</v>
          </cell>
          <cell r="DT971">
            <v>0</v>
          </cell>
          <cell r="DU971">
            <v>0</v>
          </cell>
          <cell r="DV971">
            <v>0</v>
          </cell>
          <cell r="DW971">
            <v>0</v>
          </cell>
          <cell r="DX971">
            <v>0</v>
          </cell>
          <cell r="DY971">
            <v>0</v>
          </cell>
          <cell r="DZ971">
            <v>0</v>
          </cell>
          <cell r="EA971">
            <v>0</v>
          </cell>
          <cell r="EB971">
            <v>0</v>
          </cell>
          <cell r="EC971">
            <v>0</v>
          </cell>
          <cell r="ED971">
            <v>0</v>
          </cell>
        </row>
        <row r="972">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cell r="BZ972">
            <v>0</v>
          </cell>
          <cell r="CA972">
            <v>0</v>
          </cell>
          <cell r="CB972">
            <v>0</v>
          </cell>
          <cell r="CC972">
            <v>0</v>
          </cell>
          <cell r="CD972">
            <v>0</v>
          </cell>
          <cell r="CE972">
            <v>0</v>
          </cell>
          <cell r="CF972">
            <v>0</v>
          </cell>
          <cell r="CG972">
            <v>0</v>
          </cell>
          <cell r="CH972">
            <v>0</v>
          </cell>
          <cell r="CI972">
            <v>0</v>
          </cell>
          <cell r="CJ972">
            <v>0</v>
          </cell>
          <cell r="CK972">
            <v>0</v>
          </cell>
          <cell r="CL972">
            <v>0</v>
          </cell>
          <cell r="CM972">
            <v>0</v>
          </cell>
          <cell r="CN972">
            <v>0</v>
          </cell>
          <cell r="CO972">
            <v>0</v>
          </cell>
          <cell r="CP972">
            <v>0</v>
          </cell>
          <cell r="CQ972">
            <v>0</v>
          </cell>
          <cell r="CR972">
            <v>0</v>
          </cell>
          <cell r="CS972">
            <v>0</v>
          </cell>
          <cell r="CT972">
            <v>0</v>
          </cell>
          <cell r="CU972">
            <v>0</v>
          </cell>
          <cell r="CV972">
            <v>0</v>
          </cell>
          <cell r="CW972">
            <v>0</v>
          </cell>
          <cell r="CX972">
            <v>0</v>
          </cell>
          <cell r="CY972">
            <v>0</v>
          </cell>
          <cell r="CZ972">
            <v>0</v>
          </cell>
          <cell r="DA972">
            <v>0</v>
          </cell>
          <cell r="DB972">
            <v>0</v>
          </cell>
          <cell r="DC972">
            <v>0</v>
          </cell>
          <cell r="DD972">
            <v>0</v>
          </cell>
          <cell r="DE972">
            <v>0</v>
          </cell>
          <cell r="DF972">
            <v>0</v>
          </cell>
          <cell r="DG972">
            <v>0</v>
          </cell>
          <cell r="DH972">
            <v>0</v>
          </cell>
          <cell r="DI972">
            <v>0</v>
          </cell>
          <cell r="DJ972">
            <v>0</v>
          </cell>
          <cell r="DK972">
            <v>0</v>
          </cell>
          <cell r="DL972">
            <v>0</v>
          </cell>
          <cell r="DM972">
            <v>0</v>
          </cell>
          <cell r="DN972">
            <v>0</v>
          </cell>
          <cell r="DO972">
            <v>0</v>
          </cell>
          <cell r="DP972">
            <v>0</v>
          </cell>
          <cell r="DQ972">
            <v>0</v>
          </cell>
          <cell r="DR972">
            <v>0</v>
          </cell>
          <cell r="DS972">
            <v>0</v>
          </cell>
          <cell r="DT972">
            <v>0</v>
          </cell>
          <cell r="DU972">
            <v>0</v>
          </cell>
          <cell r="DV972">
            <v>0</v>
          </cell>
          <cell r="DW972">
            <v>0</v>
          </cell>
          <cell r="DX972">
            <v>0</v>
          </cell>
          <cell r="DY972">
            <v>0</v>
          </cell>
          <cell r="DZ972">
            <v>0</v>
          </cell>
          <cell r="EA972">
            <v>0</v>
          </cell>
          <cell r="EB972">
            <v>0</v>
          </cell>
          <cell r="EC972">
            <v>0</v>
          </cell>
          <cell r="ED972">
            <v>0</v>
          </cell>
        </row>
        <row r="973">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0</v>
          </cell>
          <cell r="BZ973">
            <v>0</v>
          </cell>
          <cell r="CA973">
            <v>0</v>
          </cell>
          <cell r="CB973">
            <v>0</v>
          </cell>
          <cell r="CC973">
            <v>0</v>
          </cell>
          <cell r="CD973">
            <v>0</v>
          </cell>
          <cell r="CE973">
            <v>0</v>
          </cell>
          <cell r="CF973">
            <v>0</v>
          </cell>
          <cell r="CG973">
            <v>0</v>
          </cell>
          <cell r="CH973">
            <v>0</v>
          </cell>
          <cell r="CI973">
            <v>0</v>
          </cell>
          <cell r="CJ973">
            <v>0</v>
          </cell>
          <cell r="CK973">
            <v>0</v>
          </cell>
          <cell r="CL973">
            <v>0</v>
          </cell>
          <cell r="CM973">
            <v>0</v>
          </cell>
          <cell r="CN973">
            <v>0</v>
          </cell>
          <cell r="CO973">
            <v>0</v>
          </cell>
          <cell r="CP973">
            <v>0</v>
          </cell>
          <cell r="CQ973">
            <v>0</v>
          </cell>
          <cell r="CR973">
            <v>0</v>
          </cell>
          <cell r="CS973">
            <v>0</v>
          </cell>
          <cell r="CT973">
            <v>0</v>
          </cell>
          <cell r="CU973">
            <v>0</v>
          </cell>
          <cell r="CV973">
            <v>0</v>
          </cell>
          <cell r="CW973">
            <v>0</v>
          </cell>
          <cell r="CX973">
            <v>0</v>
          </cell>
          <cell r="CY973">
            <v>0</v>
          </cell>
          <cell r="CZ973">
            <v>0</v>
          </cell>
          <cell r="DA973">
            <v>0</v>
          </cell>
          <cell r="DB973">
            <v>0</v>
          </cell>
          <cell r="DC973">
            <v>0</v>
          </cell>
          <cell r="DD973">
            <v>0</v>
          </cell>
          <cell r="DE973">
            <v>0</v>
          </cell>
          <cell r="DF973">
            <v>0</v>
          </cell>
          <cell r="DG973">
            <v>0</v>
          </cell>
          <cell r="DH973">
            <v>0</v>
          </cell>
          <cell r="DI973">
            <v>0</v>
          </cell>
          <cell r="DJ973">
            <v>0</v>
          </cell>
          <cell r="DK973">
            <v>0</v>
          </cell>
          <cell r="DL973">
            <v>0</v>
          </cell>
          <cell r="DM973">
            <v>0</v>
          </cell>
          <cell r="DN973">
            <v>0</v>
          </cell>
          <cell r="DO973">
            <v>0</v>
          </cell>
          <cell r="DP973">
            <v>0</v>
          </cell>
          <cell r="DQ973">
            <v>0</v>
          </cell>
          <cell r="DR973">
            <v>0</v>
          </cell>
          <cell r="DS973">
            <v>0</v>
          </cell>
          <cell r="DT973">
            <v>0</v>
          </cell>
          <cell r="DU973">
            <v>0</v>
          </cell>
          <cell r="DV973">
            <v>0</v>
          </cell>
          <cell r="DW973">
            <v>0</v>
          </cell>
          <cell r="DX973">
            <v>0</v>
          </cell>
          <cell r="DY973">
            <v>0</v>
          </cell>
          <cell r="DZ973">
            <v>0</v>
          </cell>
          <cell r="EA973">
            <v>0</v>
          </cell>
          <cell r="EB973">
            <v>0</v>
          </cell>
          <cell r="EC973">
            <v>0</v>
          </cell>
          <cell r="ED973">
            <v>0</v>
          </cell>
        </row>
        <row r="974">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cell r="BZ974">
            <v>0</v>
          </cell>
          <cell r="CA974">
            <v>0</v>
          </cell>
          <cell r="CB974">
            <v>0</v>
          </cell>
          <cell r="CC974">
            <v>0</v>
          </cell>
          <cell r="CD974">
            <v>0</v>
          </cell>
          <cell r="CE974">
            <v>0</v>
          </cell>
          <cell r="CF974">
            <v>0</v>
          </cell>
          <cell r="CG974">
            <v>0</v>
          </cell>
          <cell r="CH974">
            <v>0</v>
          </cell>
          <cell r="CI974">
            <v>0</v>
          </cell>
          <cell r="CJ974">
            <v>0</v>
          </cell>
          <cell r="CK974">
            <v>0</v>
          </cell>
          <cell r="CL974">
            <v>0</v>
          </cell>
          <cell r="CM974">
            <v>0</v>
          </cell>
          <cell r="CN974">
            <v>0</v>
          </cell>
          <cell r="CO974">
            <v>0</v>
          </cell>
          <cell r="CP974">
            <v>0</v>
          </cell>
          <cell r="CQ974">
            <v>0</v>
          </cell>
          <cell r="CR974">
            <v>0</v>
          </cell>
          <cell r="CS974">
            <v>0</v>
          </cell>
          <cell r="CT974">
            <v>0</v>
          </cell>
          <cell r="CU974">
            <v>0</v>
          </cell>
          <cell r="CV974">
            <v>0</v>
          </cell>
          <cell r="CW974">
            <v>0</v>
          </cell>
          <cell r="CX974">
            <v>0</v>
          </cell>
          <cell r="CY974">
            <v>0</v>
          </cell>
          <cell r="CZ974">
            <v>0</v>
          </cell>
          <cell r="DA974">
            <v>0</v>
          </cell>
          <cell r="DB974">
            <v>0</v>
          </cell>
          <cell r="DC974">
            <v>0</v>
          </cell>
          <cell r="DD974">
            <v>0</v>
          </cell>
          <cell r="DE974">
            <v>0</v>
          </cell>
          <cell r="DF974">
            <v>0</v>
          </cell>
          <cell r="DG974">
            <v>0</v>
          </cell>
          <cell r="DH974">
            <v>0</v>
          </cell>
          <cell r="DI974">
            <v>0</v>
          </cell>
          <cell r="DJ974">
            <v>0</v>
          </cell>
          <cell r="DK974">
            <v>0</v>
          </cell>
          <cell r="DL974">
            <v>0</v>
          </cell>
          <cell r="DM974">
            <v>0</v>
          </cell>
          <cell r="DN974">
            <v>0</v>
          </cell>
          <cell r="DO974">
            <v>0</v>
          </cell>
          <cell r="DP974">
            <v>0</v>
          </cell>
          <cell r="DQ974">
            <v>0</v>
          </cell>
          <cell r="DR974">
            <v>0</v>
          </cell>
          <cell r="DS974">
            <v>0</v>
          </cell>
          <cell r="DT974">
            <v>0</v>
          </cell>
          <cell r="DU974">
            <v>0</v>
          </cell>
          <cell r="DV974">
            <v>0</v>
          </cell>
          <cell r="DW974">
            <v>0</v>
          </cell>
          <cell r="DX974">
            <v>0</v>
          </cell>
          <cell r="DY974">
            <v>0</v>
          </cell>
          <cell r="DZ974">
            <v>0</v>
          </cell>
          <cell r="EA974">
            <v>0</v>
          </cell>
          <cell r="EB974">
            <v>0</v>
          </cell>
          <cell r="EC974">
            <v>0</v>
          </cell>
          <cell r="ED974">
            <v>0</v>
          </cell>
        </row>
        <row r="975">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0</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row>
        <row r="976">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cell r="BZ976">
            <v>0</v>
          </cell>
          <cell r="CA976">
            <v>0</v>
          </cell>
          <cell r="CB976">
            <v>0</v>
          </cell>
          <cell r="CC976">
            <v>0</v>
          </cell>
          <cell r="CD976">
            <v>0</v>
          </cell>
          <cell r="CE976">
            <v>0</v>
          </cell>
          <cell r="CF976">
            <v>0</v>
          </cell>
          <cell r="CG976">
            <v>0</v>
          </cell>
          <cell r="CH976">
            <v>0</v>
          </cell>
          <cell r="CI976">
            <v>0</v>
          </cell>
          <cell r="CJ976">
            <v>0</v>
          </cell>
          <cell r="CK976">
            <v>0</v>
          </cell>
          <cell r="CL976">
            <v>0</v>
          </cell>
          <cell r="CM976">
            <v>0</v>
          </cell>
          <cell r="CN976">
            <v>0</v>
          </cell>
          <cell r="CO976">
            <v>0</v>
          </cell>
          <cell r="CP976">
            <v>0</v>
          </cell>
          <cell r="CQ976">
            <v>0</v>
          </cell>
          <cell r="CR976">
            <v>0</v>
          </cell>
          <cell r="CS976">
            <v>0</v>
          </cell>
          <cell r="CT976">
            <v>0</v>
          </cell>
          <cell r="CU976">
            <v>0</v>
          </cell>
          <cell r="CV976">
            <v>0</v>
          </cell>
          <cell r="CW976">
            <v>0</v>
          </cell>
          <cell r="CX976">
            <v>0</v>
          </cell>
          <cell r="CY976">
            <v>0</v>
          </cell>
          <cell r="CZ976">
            <v>0</v>
          </cell>
          <cell r="DA976">
            <v>0</v>
          </cell>
          <cell r="DB976">
            <v>0</v>
          </cell>
          <cell r="DC976">
            <v>0</v>
          </cell>
          <cell r="DD976">
            <v>0</v>
          </cell>
          <cell r="DE976">
            <v>0</v>
          </cell>
          <cell r="DF976">
            <v>0</v>
          </cell>
          <cell r="DG976">
            <v>0</v>
          </cell>
          <cell r="DH976">
            <v>0</v>
          </cell>
          <cell r="DI976">
            <v>0</v>
          </cell>
          <cell r="DJ976">
            <v>0</v>
          </cell>
          <cell r="DK976">
            <v>0</v>
          </cell>
          <cell r="DL976">
            <v>0</v>
          </cell>
          <cell r="DM976">
            <v>0</v>
          </cell>
          <cell r="DN976">
            <v>0</v>
          </cell>
          <cell r="DO976">
            <v>0</v>
          </cell>
          <cell r="DP976">
            <v>0</v>
          </cell>
          <cell r="DQ976">
            <v>0</v>
          </cell>
          <cell r="DR976">
            <v>0</v>
          </cell>
          <cell r="DS976">
            <v>0</v>
          </cell>
          <cell r="DT976">
            <v>0</v>
          </cell>
          <cell r="DU976">
            <v>0</v>
          </cell>
          <cell r="DV976">
            <v>0</v>
          </cell>
          <cell r="DW976">
            <v>0</v>
          </cell>
          <cell r="DX976">
            <v>0</v>
          </cell>
          <cell r="DY976">
            <v>0</v>
          </cell>
          <cell r="DZ976">
            <v>0</v>
          </cell>
          <cell r="EA976">
            <v>0</v>
          </cell>
          <cell r="EB976">
            <v>0</v>
          </cell>
          <cell r="EC976">
            <v>0</v>
          </cell>
          <cell r="ED976">
            <v>0</v>
          </cell>
        </row>
        <row r="977">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cell r="BZ977">
            <v>0</v>
          </cell>
          <cell r="CA977">
            <v>0</v>
          </cell>
          <cell r="CB977">
            <v>0</v>
          </cell>
          <cell r="CC977">
            <v>0</v>
          </cell>
          <cell r="CD977">
            <v>0</v>
          </cell>
          <cell r="CE977">
            <v>0</v>
          </cell>
          <cell r="CF977">
            <v>0</v>
          </cell>
          <cell r="CG977">
            <v>0</v>
          </cell>
          <cell r="CH977">
            <v>0</v>
          </cell>
          <cell r="CI977">
            <v>0</v>
          </cell>
          <cell r="CJ977">
            <v>0</v>
          </cell>
          <cell r="CK977">
            <v>0</v>
          </cell>
          <cell r="CL977">
            <v>0</v>
          </cell>
          <cell r="CM977">
            <v>0</v>
          </cell>
          <cell r="CN977">
            <v>0</v>
          </cell>
          <cell r="CO977">
            <v>0</v>
          </cell>
          <cell r="CP977">
            <v>0</v>
          </cell>
          <cell r="CQ977">
            <v>0</v>
          </cell>
          <cell r="CR977">
            <v>0</v>
          </cell>
          <cell r="CS977">
            <v>0</v>
          </cell>
          <cell r="CT977">
            <v>0</v>
          </cell>
          <cell r="CU977">
            <v>0</v>
          </cell>
          <cell r="CV977">
            <v>0</v>
          </cell>
          <cell r="CW977">
            <v>0</v>
          </cell>
          <cell r="CX977">
            <v>0</v>
          </cell>
          <cell r="CY977">
            <v>0</v>
          </cell>
          <cell r="CZ977">
            <v>0</v>
          </cell>
          <cell r="DA977">
            <v>0</v>
          </cell>
          <cell r="DB977">
            <v>0</v>
          </cell>
          <cell r="DC977">
            <v>0</v>
          </cell>
          <cell r="DD977">
            <v>0</v>
          </cell>
          <cell r="DE977">
            <v>0</v>
          </cell>
          <cell r="DF977">
            <v>0</v>
          </cell>
          <cell r="DG977">
            <v>0</v>
          </cell>
          <cell r="DH977">
            <v>0</v>
          </cell>
          <cell r="DI977">
            <v>0</v>
          </cell>
          <cell r="DJ977">
            <v>0</v>
          </cell>
          <cell r="DK977">
            <v>0</v>
          </cell>
          <cell r="DL977">
            <v>0</v>
          </cell>
          <cell r="DM977">
            <v>0</v>
          </cell>
          <cell r="DN977">
            <v>0</v>
          </cell>
          <cell r="DO977">
            <v>0</v>
          </cell>
          <cell r="DP977">
            <v>0</v>
          </cell>
          <cell r="DQ977">
            <v>0</v>
          </cell>
          <cell r="DR977">
            <v>0</v>
          </cell>
          <cell r="DS977">
            <v>0</v>
          </cell>
          <cell r="DT977">
            <v>0</v>
          </cell>
          <cell r="DU977">
            <v>0</v>
          </cell>
          <cell r="DV977">
            <v>0</v>
          </cell>
          <cell r="DW977">
            <v>0</v>
          </cell>
          <cell r="DX977">
            <v>0</v>
          </cell>
          <cell r="DY977">
            <v>0</v>
          </cell>
          <cell r="DZ977">
            <v>0</v>
          </cell>
          <cell r="EA977">
            <v>0</v>
          </cell>
          <cell r="EB977">
            <v>0</v>
          </cell>
          <cell r="EC977">
            <v>0</v>
          </cell>
          <cell r="ED977">
            <v>0</v>
          </cell>
        </row>
        <row r="978">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cell r="BZ978">
            <v>0</v>
          </cell>
          <cell r="CA978">
            <v>0</v>
          </cell>
          <cell r="CB978">
            <v>0</v>
          </cell>
          <cell r="CC978">
            <v>0</v>
          </cell>
          <cell r="CD978">
            <v>0</v>
          </cell>
          <cell r="CE978">
            <v>0</v>
          </cell>
          <cell r="CF978">
            <v>0</v>
          </cell>
          <cell r="CG978">
            <v>0</v>
          </cell>
          <cell r="CH978">
            <v>0</v>
          </cell>
          <cell r="CI978">
            <v>0</v>
          </cell>
          <cell r="CJ978">
            <v>0</v>
          </cell>
          <cell r="CK978">
            <v>0</v>
          </cell>
          <cell r="CL978">
            <v>0</v>
          </cell>
          <cell r="CM978">
            <v>0</v>
          </cell>
          <cell r="CN978">
            <v>0</v>
          </cell>
          <cell r="CO978">
            <v>0</v>
          </cell>
          <cell r="CP978">
            <v>0</v>
          </cell>
          <cell r="CQ978">
            <v>0</v>
          </cell>
          <cell r="CR978">
            <v>0</v>
          </cell>
          <cell r="CS978">
            <v>0</v>
          </cell>
          <cell r="CT978">
            <v>0</v>
          </cell>
          <cell r="CU978">
            <v>0</v>
          </cell>
          <cell r="CV978">
            <v>0</v>
          </cell>
          <cell r="CW978">
            <v>0</v>
          </cell>
          <cell r="CX978">
            <v>0</v>
          </cell>
          <cell r="CY978">
            <v>0</v>
          </cell>
          <cell r="CZ978">
            <v>0</v>
          </cell>
          <cell r="DA978">
            <v>0</v>
          </cell>
          <cell r="DB978">
            <v>0</v>
          </cell>
          <cell r="DC978">
            <v>0</v>
          </cell>
          <cell r="DD978">
            <v>0</v>
          </cell>
          <cell r="DE978">
            <v>0</v>
          </cell>
          <cell r="DF978">
            <v>0</v>
          </cell>
          <cell r="DG978">
            <v>0</v>
          </cell>
          <cell r="DH978">
            <v>0</v>
          </cell>
          <cell r="DI978">
            <v>0</v>
          </cell>
          <cell r="DJ978">
            <v>0</v>
          </cell>
          <cell r="DK978">
            <v>0</v>
          </cell>
          <cell r="DL978">
            <v>0</v>
          </cell>
          <cell r="DM978">
            <v>0</v>
          </cell>
          <cell r="DN978">
            <v>0</v>
          </cell>
          <cell r="DO978">
            <v>0</v>
          </cell>
          <cell r="DP978">
            <v>0</v>
          </cell>
          <cell r="DQ978">
            <v>0</v>
          </cell>
          <cell r="DR978">
            <v>0</v>
          </cell>
          <cell r="DS978">
            <v>0</v>
          </cell>
          <cell r="DT978">
            <v>0</v>
          </cell>
          <cell r="DU978">
            <v>0</v>
          </cell>
          <cell r="DV978">
            <v>0</v>
          </cell>
          <cell r="DW978">
            <v>0</v>
          </cell>
          <cell r="DX978">
            <v>0</v>
          </cell>
          <cell r="DY978">
            <v>0</v>
          </cell>
          <cell r="DZ978">
            <v>0</v>
          </cell>
          <cell r="EA978">
            <v>0</v>
          </cell>
          <cell r="EB978">
            <v>0</v>
          </cell>
          <cell r="EC978">
            <v>0</v>
          </cell>
          <cell r="ED978">
            <v>0</v>
          </cell>
        </row>
        <row r="979">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cell r="BZ979">
            <v>0</v>
          </cell>
          <cell r="CA979">
            <v>0</v>
          </cell>
          <cell r="CB979">
            <v>0</v>
          </cell>
          <cell r="CC979">
            <v>0</v>
          </cell>
          <cell r="CD979">
            <v>0</v>
          </cell>
          <cell r="CE979">
            <v>0</v>
          </cell>
          <cell r="CF979">
            <v>0</v>
          </cell>
          <cell r="CG979">
            <v>0</v>
          </cell>
          <cell r="CH979">
            <v>0</v>
          </cell>
          <cell r="CI979">
            <v>0</v>
          </cell>
          <cell r="CJ979">
            <v>0</v>
          </cell>
          <cell r="CK979">
            <v>0</v>
          </cell>
          <cell r="CL979">
            <v>0</v>
          </cell>
          <cell r="CM979">
            <v>0</v>
          </cell>
          <cell r="CN979">
            <v>0</v>
          </cell>
          <cell r="CO979">
            <v>0</v>
          </cell>
          <cell r="CP979">
            <v>0</v>
          </cell>
          <cell r="CQ979">
            <v>0</v>
          </cell>
          <cell r="CR979">
            <v>0</v>
          </cell>
          <cell r="CS979">
            <v>0</v>
          </cell>
          <cell r="CT979">
            <v>0</v>
          </cell>
          <cell r="CU979">
            <v>0</v>
          </cell>
          <cell r="CV979">
            <v>0</v>
          </cell>
          <cell r="CW979">
            <v>0</v>
          </cell>
          <cell r="CX979">
            <v>0</v>
          </cell>
          <cell r="CY979">
            <v>0</v>
          </cell>
          <cell r="CZ979">
            <v>0</v>
          </cell>
          <cell r="DA979">
            <v>0</v>
          </cell>
          <cell r="DB979">
            <v>0</v>
          </cell>
          <cell r="DC979">
            <v>0</v>
          </cell>
          <cell r="DD979">
            <v>0</v>
          </cell>
          <cell r="DE979">
            <v>0</v>
          </cell>
          <cell r="DF979">
            <v>0</v>
          </cell>
          <cell r="DG979">
            <v>0</v>
          </cell>
          <cell r="DH979">
            <v>0</v>
          </cell>
          <cell r="DI979">
            <v>0</v>
          </cell>
          <cell r="DJ979">
            <v>0</v>
          </cell>
          <cell r="DK979">
            <v>0</v>
          </cell>
          <cell r="DL979">
            <v>0</v>
          </cell>
          <cell r="DM979">
            <v>0</v>
          </cell>
          <cell r="DN979">
            <v>0</v>
          </cell>
          <cell r="DO979">
            <v>0</v>
          </cell>
          <cell r="DP979">
            <v>0</v>
          </cell>
          <cell r="DQ979">
            <v>0</v>
          </cell>
          <cell r="DR979">
            <v>0</v>
          </cell>
          <cell r="DS979">
            <v>0</v>
          </cell>
          <cell r="DT979">
            <v>0</v>
          </cell>
          <cell r="DU979">
            <v>0</v>
          </cell>
          <cell r="DV979">
            <v>0</v>
          </cell>
          <cell r="DW979">
            <v>0</v>
          </cell>
          <cell r="DX979">
            <v>0</v>
          </cell>
          <cell r="DY979">
            <v>0</v>
          </cell>
          <cell r="DZ979">
            <v>0</v>
          </cell>
          <cell r="EA979">
            <v>0</v>
          </cell>
          <cell r="EB979">
            <v>0</v>
          </cell>
          <cell r="EC979">
            <v>0</v>
          </cell>
          <cell r="ED979">
            <v>0</v>
          </cell>
        </row>
        <row r="980">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cell r="BZ980">
            <v>0</v>
          </cell>
          <cell r="CA980">
            <v>0</v>
          </cell>
          <cell r="CB980">
            <v>0</v>
          </cell>
          <cell r="CC980">
            <v>0</v>
          </cell>
          <cell r="CD980">
            <v>0</v>
          </cell>
          <cell r="CE980">
            <v>0</v>
          </cell>
          <cell r="CF980">
            <v>0</v>
          </cell>
          <cell r="CG980">
            <v>0</v>
          </cell>
          <cell r="CH980">
            <v>0</v>
          </cell>
          <cell r="CI980">
            <v>0</v>
          </cell>
          <cell r="CJ980">
            <v>0</v>
          </cell>
          <cell r="CK980">
            <v>0</v>
          </cell>
          <cell r="CL980">
            <v>0</v>
          </cell>
          <cell r="CM980">
            <v>0</v>
          </cell>
          <cell r="CN980">
            <v>0</v>
          </cell>
          <cell r="CO980">
            <v>0</v>
          </cell>
          <cell r="CP980">
            <v>0</v>
          </cell>
          <cell r="CQ980">
            <v>0</v>
          </cell>
          <cell r="CR980">
            <v>0</v>
          </cell>
          <cell r="CS980">
            <v>0</v>
          </cell>
          <cell r="CT980">
            <v>0</v>
          </cell>
          <cell r="CU980">
            <v>0</v>
          </cell>
          <cell r="CV980">
            <v>0</v>
          </cell>
          <cell r="CW980">
            <v>0</v>
          </cell>
          <cell r="CX980">
            <v>0</v>
          </cell>
          <cell r="CY980">
            <v>0</v>
          </cell>
          <cell r="CZ980">
            <v>0</v>
          </cell>
          <cell r="DA980">
            <v>0</v>
          </cell>
          <cell r="DB980">
            <v>0</v>
          </cell>
          <cell r="DC980">
            <v>0</v>
          </cell>
          <cell r="DD980">
            <v>0</v>
          </cell>
          <cell r="DE980">
            <v>0</v>
          </cell>
          <cell r="DF980">
            <v>0</v>
          </cell>
          <cell r="DG980">
            <v>0</v>
          </cell>
          <cell r="DH980">
            <v>0</v>
          </cell>
          <cell r="DI980">
            <v>0</v>
          </cell>
          <cell r="DJ980">
            <v>0</v>
          </cell>
          <cell r="DK980">
            <v>0</v>
          </cell>
          <cell r="DL980">
            <v>0</v>
          </cell>
          <cell r="DM980">
            <v>0</v>
          </cell>
          <cell r="DN980">
            <v>0</v>
          </cell>
          <cell r="DO980">
            <v>0</v>
          </cell>
          <cell r="DP980">
            <v>0</v>
          </cell>
          <cell r="DQ980">
            <v>0</v>
          </cell>
          <cell r="DR980">
            <v>0</v>
          </cell>
          <cell r="DS980">
            <v>0</v>
          </cell>
          <cell r="DT980">
            <v>0</v>
          </cell>
          <cell r="DU980">
            <v>0</v>
          </cell>
          <cell r="DV980">
            <v>0</v>
          </cell>
          <cell r="DW980">
            <v>0</v>
          </cell>
          <cell r="DX980">
            <v>0</v>
          </cell>
          <cell r="DY980">
            <v>0</v>
          </cell>
          <cell r="DZ980">
            <v>0</v>
          </cell>
          <cell r="EA980">
            <v>0</v>
          </cell>
          <cell r="EB980">
            <v>0</v>
          </cell>
          <cell r="EC980">
            <v>0</v>
          </cell>
          <cell r="ED980">
            <v>0</v>
          </cell>
        </row>
        <row r="981">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0</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0</v>
          </cell>
          <cell r="BZ981">
            <v>0</v>
          </cell>
          <cell r="CA981">
            <v>0</v>
          </cell>
          <cell r="CB981">
            <v>0</v>
          </cell>
          <cell r="CC981">
            <v>0</v>
          </cell>
          <cell r="CD981">
            <v>0</v>
          </cell>
          <cell r="CE981">
            <v>0</v>
          </cell>
          <cell r="CF981">
            <v>0</v>
          </cell>
          <cell r="CG981">
            <v>0</v>
          </cell>
          <cell r="CH981">
            <v>0</v>
          </cell>
          <cell r="CI981">
            <v>0</v>
          </cell>
          <cell r="CJ981">
            <v>0</v>
          </cell>
          <cell r="CK981">
            <v>0</v>
          </cell>
          <cell r="CL981">
            <v>0</v>
          </cell>
          <cell r="CM981">
            <v>0</v>
          </cell>
          <cell r="CN981">
            <v>0</v>
          </cell>
          <cell r="CO981">
            <v>0</v>
          </cell>
          <cell r="CP981">
            <v>0</v>
          </cell>
          <cell r="CQ981">
            <v>0</v>
          </cell>
          <cell r="CR981">
            <v>0</v>
          </cell>
          <cell r="CS981">
            <v>0</v>
          </cell>
          <cell r="CT981">
            <v>0</v>
          </cell>
          <cell r="CU981">
            <v>0</v>
          </cell>
          <cell r="CV981">
            <v>0</v>
          </cell>
          <cell r="CW981">
            <v>0</v>
          </cell>
          <cell r="CX981">
            <v>0</v>
          </cell>
          <cell r="CY981">
            <v>0</v>
          </cell>
          <cell r="CZ981">
            <v>0</v>
          </cell>
          <cell r="DA981">
            <v>0</v>
          </cell>
          <cell r="DB981">
            <v>0</v>
          </cell>
          <cell r="DC981">
            <v>0</v>
          </cell>
          <cell r="DD981">
            <v>0</v>
          </cell>
          <cell r="DE981">
            <v>0</v>
          </cell>
          <cell r="DF981">
            <v>0</v>
          </cell>
          <cell r="DG981">
            <v>0</v>
          </cell>
          <cell r="DH981">
            <v>0</v>
          </cell>
          <cell r="DI981">
            <v>0</v>
          </cell>
          <cell r="DJ981">
            <v>0</v>
          </cell>
          <cell r="DK981">
            <v>0</v>
          </cell>
          <cell r="DL981">
            <v>0</v>
          </cell>
          <cell r="DM981">
            <v>0</v>
          </cell>
          <cell r="DN981">
            <v>0</v>
          </cell>
          <cell r="DO981">
            <v>0</v>
          </cell>
          <cell r="DP981">
            <v>0</v>
          </cell>
          <cell r="DQ981">
            <v>0</v>
          </cell>
          <cell r="DR981">
            <v>0</v>
          </cell>
          <cell r="DS981">
            <v>0</v>
          </cell>
          <cell r="DT981">
            <v>0</v>
          </cell>
          <cell r="DU981">
            <v>0</v>
          </cell>
          <cell r="DV981">
            <v>0</v>
          </cell>
          <cell r="DW981">
            <v>0</v>
          </cell>
          <cell r="DX981">
            <v>0</v>
          </cell>
          <cell r="DY981">
            <v>0</v>
          </cell>
          <cell r="DZ981">
            <v>0</v>
          </cell>
          <cell r="EA981">
            <v>0</v>
          </cell>
          <cell r="EB981">
            <v>0</v>
          </cell>
          <cell r="EC981">
            <v>0</v>
          </cell>
          <cell r="ED981">
            <v>0</v>
          </cell>
        </row>
        <row r="982">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0</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row>
        <row r="983">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cell r="BZ983">
            <v>0</v>
          </cell>
          <cell r="CA983">
            <v>0</v>
          </cell>
          <cell r="CB983">
            <v>0</v>
          </cell>
          <cell r="CC983">
            <v>0</v>
          </cell>
          <cell r="CD983">
            <v>0</v>
          </cell>
          <cell r="CE983">
            <v>0</v>
          </cell>
          <cell r="CF983">
            <v>0</v>
          </cell>
          <cell r="CG983">
            <v>0</v>
          </cell>
          <cell r="CH983">
            <v>0</v>
          </cell>
          <cell r="CI983">
            <v>0</v>
          </cell>
          <cell r="CJ983">
            <v>0</v>
          </cell>
          <cell r="CK983">
            <v>0</v>
          </cell>
          <cell r="CL983">
            <v>0</v>
          </cell>
          <cell r="CM983">
            <v>0</v>
          </cell>
          <cell r="CN983">
            <v>0</v>
          </cell>
          <cell r="CO983">
            <v>0</v>
          </cell>
          <cell r="CP983">
            <v>0</v>
          </cell>
          <cell r="CQ983">
            <v>0</v>
          </cell>
          <cell r="CR983">
            <v>0</v>
          </cell>
          <cell r="CS983">
            <v>0</v>
          </cell>
          <cell r="CT983">
            <v>0</v>
          </cell>
          <cell r="CU983">
            <v>0</v>
          </cell>
          <cell r="CV983">
            <v>0</v>
          </cell>
          <cell r="CW983">
            <v>0</v>
          </cell>
          <cell r="CX983">
            <v>0</v>
          </cell>
          <cell r="CY983">
            <v>0</v>
          </cell>
          <cell r="CZ983">
            <v>0</v>
          </cell>
          <cell r="DA983">
            <v>0</v>
          </cell>
          <cell r="DB983">
            <v>0</v>
          </cell>
          <cell r="DC983">
            <v>0</v>
          </cell>
          <cell r="DD983">
            <v>0</v>
          </cell>
          <cell r="DE983">
            <v>0</v>
          </cell>
          <cell r="DF983">
            <v>0</v>
          </cell>
          <cell r="DG983">
            <v>0</v>
          </cell>
          <cell r="DH983">
            <v>0</v>
          </cell>
          <cell r="DI983">
            <v>0</v>
          </cell>
          <cell r="DJ983">
            <v>0</v>
          </cell>
          <cell r="DK983">
            <v>0</v>
          </cell>
          <cell r="DL983">
            <v>0</v>
          </cell>
          <cell r="DM983">
            <v>0</v>
          </cell>
          <cell r="DN983">
            <v>0</v>
          </cell>
          <cell r="DO983">
            <v>0</v>
          </cell>
          <cell r="DP983">
            <v>0</v>
          </cell>
          <cell r="DQ983">
            <v>0</v>
          </cell>
          <cell r="DR983">
            <v>0</v>
          </cell>
          <cell r="DS983">
            <v>0</v>
          </cell>
          <cell r="DT983">
            <v>0</v>
          </cell>
          <cell r="DU983">
            <v>0</v>
          </cell>
          <cell r="DV983">
            <v>0</v>
          </cell>
          <cell r="DW983">
            <v>0</v>
          </cell>
          <cell r="DX983">
            <v>0</v>
          </cell>
          <cell r="DY983">
            <v>0</v>
          </cell>
          <cell r="DZ983">
            <v>0</v>
          </cell>
          <cell r="EA983">
            <v>0</v>
          </cell>
          <cell r="EB983">
            <v>0</v>
          </cell>
          <cell r="EC983">
            <v>0</v>
          </cell>
          <cell r="ED983">
            <v>0</v>
          </cell>
        </row>
        <row r="984">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0</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0</v>
          </cell>
          <cell r="BZ984">
            <v>0</v>
          </cell>
          <cell r="CA984">
            <v>0</v>
          </cell>
          <cell r="CB984">
            <v>0</v>
          </cell>
          <cell r="CC984">
            <v>0</v>
          </cell>
          <cell r="CD984">
            <v>0</v>
          </cell>
          <cell r="CE984">
            <v>0</v>
          </cell>
          <cell r="CF984">
            <v>0</v>
          </cell>
          <cell r="CG984">
            <v>0</v>
          </cell>
          <cell r="CH984">
            <v>0</v>
          </cell>
          <cell r="CI984">
            <v>0</v>
          </cell>
          <cell r="CJ984">
            <v>0</v>
          </cell>
          <cell r="CK984">
            <v>0</v>
          </cell>
          <cell r="CL984">
            <v>0</v>
          </cell>
          <cell r="CM984">
            <v>0</v>
          </cell>
          <cell r="CN984">
            <v>0</v>
          </cell>
          <cell r="CO984">
            <v>0</v>
          </cell>
          <cell r="CP984">
            <v>0</v>
          </cell>
          <cell r="CQ984">
            <v>0</v>
          </cell>
          <cell r="CR984">
            <v>0</v>
          </cell>
          <cell r="CS984">
            <v>0</v>
          </cell>
          <cell r="CT984">
            <v>0</v>
          </cell>
          <cell r="CU984">
            <v>0</v>
          </cell>
          <cell r="CV984">
            <v>0</v>
          </cell>
          <cell r="CW984">
            <v>0</v>
          </cell>
          <cell r="CX984">
            <v>0</v>
          </cell>
          <cell r="CY984">
            <v>0</v>
          </cell>
          <cell r="CZ984">
            <v>0</v>
          </cell>
          <cell r="DA984">
            <v>0</v>
          </cell>
          <cell r="DB984">
            <v>0</v>
          </cell>
          <cell r="DC984">
            <v>0</v>
          </cell>
          <cell r="DD984">
            <v>0</v>
          </cell>
          <cell r="DE984">
            <v>0</v>
          </cell>
          <cell r="DF984">
            <v>0</v>
          </cell>
          <cell r="DG984">
            <v>0</v>
          </cell>
          <cell r="DH984">
            <v>0</v>
          </cell>
          <cell r="DI984">
            <v>0</v>
          </cell>
          <cell r="DJ984">
            <v>0</v>
          </cell>
          <cell r="DK984">
            <v>0</v>
          </cell>
          <cell r="DL984">
            <v>0</v>
          </cell>
          <cell r="DM984">
            <v>0</v>
          </cell>
          <cell r="DN984">
            <v>0</v>
          </cell>
          <cell r="DO984">
            <v>0</v>
          </cell>
          <cell r="DP984">
            <v>0</v>
          </cell>
          <cell r="DQ984">
            <v>0</v>
          </cell>
          <cell r="DR984">
            <v>0</v>
          </cell>
          <cell r="DS984">
            <v>0</v>
          </cell>
          <cell r="DT984">
            <v>0</v>
          </cell>
          <cell r="DU984">
            <v>0</v>
          </cell>
          <cell r="DV984">
            <v>0</v>
          </cell>
          <cell r="DW984">
            <v>0</v>
          </cell>
          <cell r="DX984">
            <v>0</v>
          </cell>
          <cell r="DY984">
            <v>0</v>
          </cell>
          <cell r="DZ984">
            <v>0</v>
          </cell>
          <cell r="EA984">
            <v>0</v>
          </cell>
          <cell r="EB984">
            <v>0</v>
          </cell>
          <cell r="EC984">
            <v>0</v>
          </cell>
          <cell r="ED984">
            <v>0</v>
          </cell>
        </row>
        <row r="985">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cell r="BZ985">
            <v>0</v>
          </cell>
          <cell r="CA985">
            <v>0</v>
          </cell>
          <cell r="CB985">
            <v>0</v>
          </cell>
          <cell r="CC985">
            <v>0</v>
          </cell>
          <cell r="CD985">
            <v>0</v>
          </cell>
          <cell r="CE985">
            <v>0</v>
          </cell>
          <cell r="CF985">
            <v>0</v>
          </cell>
          <cell r="CG985">
            <v>0</v>
          </cell>
          <cell r="CH985">
            <v>0</v>
          </cell>
          <cell r="CI985">
            <v>0</v>
          </cell>
          <cell r="CJ985">
            <v>0</v>
          </cell>
          <cell r="CK985">
            <v>0</v>
          </cell>
          <cell r="CL985">
            <v>0</v>
          </cell>
          <cell r="CM985">
            <v>0</v>
          </cell>
          <cell r="CN985">
            <v>0</v>
          </cell>
          <cell r="CO985">
            <v>0</v>
          </cell>
          <cell r="CP985">
            <v>0</v>
          </cell>
          <cell r="CQ985">
            <v>0</v>
          </cell>
          <cell r="CR985">
            <v>0</v>
          </cell>
          <cell r="CS985">
            <v>0</v>
          </cell>
          <cell r="CT985">
            <v>0</v>
          </cell>
          <cell r="CU985">
            <v>0</v>
          </cell>
          <cell r="CV985">
            <v>0</v>
          </cell>
          <cell r="CW985">
            <v>0</v>
          </cell>
          <cell r="CX985">
            <v>0</v>
          </cell>
          <cell r="CY985">
            <v>0</v>
          </cell>
          <cell r="CZ985">
            <v>0</v>
          </cell>
          <cell r="DA985">
            <v>0</v>
          </cell>
          <cell r="DB985">
            <v>0</v>
          </cell>
          <cell r="DC985">
            <v>0</v>
          </cell>
          <cell r="DD985">
            <v>0</v>
          </cell>
          <cell r="DE985">
            <v>0</v>
          </cell>
          <cell r="DF985">
            <v>0</v>
          </cell>
          <cell r="DG985">
            <v>0</v>
          </cell>
          <cell r="DH985">
            <v>0</v>
          </cell>
          <cell r="DI985">
            <v>0</v>
          </cell>
          <cell r="DJ985">
            <v>0</v>
          </cell>
          <cell r="DK985">
            <v>0</v>
          </cell>
          <cell r="DL985">
            <v>0</v>
          </cell>
          <cell r="DM985">
            <v>0</v>
          </cell>
          <cell r="DN985">
            <v>0</v>
          </cell>
          <cell r="DO985">
            <v>0</v>
          </cell>
          <cell r="DP985">
            <v>0</v>
          </cell>
          <cell r="DQ985">
            <v>0</v>
          </cell>
          <cell r="DR985">
            <v>0</v>
          </cell>
          <cell r="DS985">
            <v>0</v>
          </cell>
          <cell r="DT985">
            <v>0</v>
          </cell>
          <cell r="DU985">
            <v>0</v>
          </cell>
          <cell r="DV985">
            <v>0</v>
          </cell>
          <cell r="DW985">
            <v>0</v>
          </cell>
          <cell r="DX985">
            <v>0</v>
          </cell>
          <cell r="DY985">
            <v>0</v>
          </cell>
          <cell r="DZ985">
            <v>0</v>
          </cell>
          <cell r="EA985">
            <v>0</v>
          </cell>
          <cell r="EB985">
            <v>0</v>
          </cell>
          <cell r="EC985">
            <v>0</v>
          </cell>
          <cell r="ED985">
            <v>0</v>
          </cell>
        </row>
        <row r="986">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cell r="BZ986">
            <v>0</v>
          </cell>
          <cell r="CA986">
            <v>0</v>
          </cell>
          <cell r="CB986">
            <v>0</v>
          </cell>
          <cell r="CC986">
            <v>0</v>
          </cell>
          <cell r="CD986">
            <v>0</v>
          </cell>
          <cell r="CE986">
            <v>0</v>
          </cell>
          <cell r="CF986">
            <v>0</v>
          </cell>
          <cell r="CG986">
            <v>0</v>
          </cell>
          <cell r="CH986">
            <v>0</v>
          </cell>
          <cell r="CI986">
            <v>0</v>
          </cell>
          <cell r="CJ986">
            <v>0</v>
          </cell>
          <cell r="CK986">
            <v>0</v>
          </cell>
          <cell r="CL986">
            <v>0</v>
          </cell>
          <cell r="CM986">
            <v>0</v>
          </cell>
          <cell r="CN986">
            <v>0</v>
          </cell>
          <cell r="CO986">
            <v>0</v>
          </cell>
          <cell r="CP986">
            <v>0</v>
          </cell>
          <cell r="CQ986">
            <v>0</v>
          </cell>
          <cell r="CR986">
            <v>0</v>
          </cell>
          <cell r="CS986">
            <v>0</v>
          </cell>
          <cell r="CT986">
            <v>0</v>
          </cell>
          <cell r="CU986">
            <v>0</v>
          </cell>
          <cell r="CV986">
            <v>0</v>
          </cell>
          <cell r="CW986">
            <v>0</v>
          </cell>
          <cell r="CX986">
            <v>0</v>
          </cell>
          <cell r="CY986">
            <v>0</v>
          </cell>
          <cell r="CZ986">
            <v>0</v>
          </cell>
          <cell r="DA986">
            <v>0</v>
          </cell>
          <cell r="DB986">
            <v>0</v>
          </cell>
          <cell r="DC986">
            <v>0</v>
          </cell>
          <cell r="DD986">
            <v>0</v>
          </cell>
          <cell r="DE986">
            <v>0</v>
          </cell>
          <cell r="DF986">
            <v>0</v>
          </cell>
          <cell r="DG986">
            <v>0</v>
          </cell>
          <cell r="DH986">
            <v>0</v>
          </cell>
          <cell r="DI986">
            <v>0</v>
          </cell>
          <cell r="DJ986">
            <v>0</v>
          </cell>
          <cell r="DK986">
            <v>0</v>
          </cell>
          <cell r="DL986">
            <v>0</v>
          </cell>
          <cell r="DM986">
            <v>0</v>
          </cell>
          <cell r="DN986">
            <v>0</v>
          </cell>
          <cell r="DO986">
            <v>0</v>
          </cell>
          <cell r="DP986">
            <v>0</v>
          </cell>
          <cell r="DQ986">
            <v>0</v>
          </cell>
          <cell r="DR986">
            <v>0</v>
          </cell>
          <cell r="DS986">
            <v>0</v>
          </cell>
          <cell r="DT986">
            <v>0</v>
          </cell>
          <cell r="DU986">
            <v>0</v>
          </cell>
          <cell r="DV986">
            <v>0</v>
          </cell>
          <cell r="DW986">
            <v>0</v>
          </cell>
          <cell r="DX986">
            <v>0</v>
          </cell>
          <cell r="DY986">
            <v>0</v>
          </cell>
          <cell r="DZ986">
            <v>0</v>
          </cell>
          <cell r="EA986">
            <v>0</v>
          </cell>
          <cell r="EB986">
            <v>0</v>
          </cell>
          <cell r="EC986">
            <v>0</v>
          </cell>
          <cell r="ED986">
            <v>0</v>
          </cell>
        </row>
        <row r="987">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cell r="BZ987">
            <v>0</v>
          </cell>
          <cell r="CA987">
            <v>0</v>
          </cell>
          <cell r="CB987">
            <v>0</v>
          </cell>
          <cell r="CC987">
            <v>0</v>
          </cell>
          <cell r="CD987">
            <v>0</v>
          </cell>
          <cell r="CE987">
            <v>0</v>
          </cell>
          <cell r="CF987">
            <v>0</v>
          </cell>
          <cell r="CG987">
            <v>0</v>
          </cell>
          <cell r="CH987">
            <v>0</v>
          </cell>
          <cell r="CI987">
            <v>0</v>
          </cell>
          <cell r="CJ987">
            <v>0</v>
          </cell>
          <cell r="CK987">
            <v>0</v>
          </cell>
          <cell r="CL987">
            <v>0</v>
          </cell>
          <cell r="CM987">
            <v>0</v>
          </cell>
          <cell r="CN987">
            <v>0</v>
          </cell>
          <cell r="CO987">
            <v>0</v>
          </cell>
          <cell r="CP987">
            <v>0</v>
          </cell>
          <cell r="CQ987">
            <v>0</v>
          </cell>
          <cell r="CR987">
            <v>0</v>
          </cell>
          <cell r="CS987">
            <v>0</v>
          </cell>
          <cell r="CT987">
            <v>0</v>
          </cell>
          <cell r="CU987">
            <v>0</v>
          </cell>
          <cell r="CV987">
            <v>0</v>
          </cell>
          <cell r="CW987">
            <v>0</v>
          </cell>
          <cell r="CX987">
            <v>0</v>
          </cell>
          <cell r="CY987">
            <v>0</v>
          </cell>
          <cell r="CZ987">
            <v>0</v>
          </cell>
          <cell r="DA987">
            <v>0</v>
          </cell>
          <cell r="DB987">
            <v>0</v>
          </cell>
          <cell r="DC987">
            <v>0</v>
          </cell>
          <cell r="DD987">
            <v>0</v>
          </cell>
          <cell r="DE987">
            <v>0</v>
          </cell>
          <cell r="DF987">
            <v>0</v>
          </cell>
          <cell r="DG987">
            <v>0</v>
          </cell>
          <cell r="DH987">
            <v>0</v>
          </cell>
          <cell r="DI987">
            <v>0</v>
          </cell>
          <cell r="DJ987">
            <v>0</v>
          </cell>
          <cell r="DK987">
            <v>0</v>
          </cell>
          <cell r="DL987">
            <v>0</v>
          </cell>
          <cell r="DM987">
            <v>0</v>
          </cell>
          <cell r="DN987">
            <v>0</v>
          </cell>
          <cell r="DO987">
            <v>0</v>
          </cell>
          <cell r="DP987">
            <v>0</v>
          </cell>
          <cell r="DQ987">
            <v>0</v>
          </cell>
          <cell r="DR987">
            <v>0</v>
          </cell>
          <cell r="DS987">
            <v>0</v>
          </cell>
          <cell r="DT987">
            <v>0</v>
          </cell>
          <cell r="DU987">
            <v>0</v>
          </cell>
          <cell r="DV987">
            <v>0</v>
          </cell>
          <cell r="DW987">
            <v>0</v>
          </cell>
          <cell r="DX987">
            <v>0</v>
          </cell>
          <cell r="DY987">
            <v>0</v>
          </cell>
          <cell r="DZ987">
            <v>0</v>
          </cell>
          <cell r="EA987">
            <v>0</v>
          </cell>
          <cell r="EB987">
            <v>0</v>
          </cell>
          <cell r="EC987">
            <v>0</v>
          </cell>
          <cell r="ED987">
            <v>0</v>
          </cell>
        </row>
        <row r="988">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cell r="BZ988">
            <v>0</v>
          </cell>
          <cell r="CA988">
            <v>0</v>
          </cell>
          <cell r="CB988">
            <v>0</v>
          </cell>
          <cell r="CC988">
            <v>0</v>
          </cell>
          <cell r="CD988">
            <v>0</v>
          </cell>
          <cell r="CE988">
            <v>0</v>
          </cell>
          <cell r="CF988">
            <v>0</v>
          </cell>
          <cell r="CG988">
            <v>0</v>
          </cell>
          <cell r="CH988">
            <v>0</v>
          </cell>
          <cell r="CI988">
            <v>0</v>
          </cell>
          <cell r="CJ988">
            <v>0</v>
          </cell>
          <cell r="CK988">
            <v>0</v>
          </cell>
          <cell r="CL988">
            <v>0</v>
          </cell>
          <cell r="CM988">
            <v>0</v>
          </cell>
          <cell r="CN988">
            <v>0</v>
          </cell>
          <cell r="CO988">
            <v>0</v>
          </cell>
          <cell r="CP988">
            <v>0</v>
          </cell>
          <cell r="CQ988">
            <v>0</v>
          </cell>
          <cell r="CR988">
            <v>0</v>
          </cell>
          <cell r="CS988">
            <v>0</v>
          </cell>
          <cell r="CT988">
            <v>0</v>
          </cell>
          <cell r="CU988">
            <v>0</v>
          </cell>
          <cell r="CV988">
            <v>0</v>
          </cell>
          <cell r="CW988">
            <v>0</v>
          </cell>
          <cell r="CX988">
            <v>0</v>
          </cell>
          <cell r="CY988">
            <v>0</v>
          </cell>
          <cell r="CZ988">
            <v>0</v>
          </cell>
          <cell r="DA988">
            <v>0</v>
          </cell>
          <cell r="DB988">
            <v>0</v>
          </cell>
          <cell r="DC988">
            <v>0</v>
          </cell>
          <cell r="DD988">
            <v>0</v>
          </cell>
          <cell r="DE988">
            <v>0</v>
          </cell>
          <cell r="DF988">
            <v>0</v>
          </cell>
          <cell r="DG988">
            <v>0</v>
          </cell>
          <cell r="DH988">
            <v>0</v>
          </cell>
          <cell r="DI988">
            <v>0</v>
          </cell>
          <cell r="DJ988">
            <v>0</v>
          </cell>
          <cell r="DK988">
            <v>0</v>
          </cell>
          <cell r="DL988">
            <v>0</v>
          </cell>
          <cell r="DM988">
            <v>0</v>
          </cell>
          <cell r="DN988">
            <v>0</v>
          </cell>
          <cell r="DO988">
            <v>0</v>
          </cell>
          <cell r="DP988">
            <v>0</v>
          </cell>
          <cell r="DQ988">
            <v>0</v>
          </cell>
          <cell r="DR988">
            <v>0</v>
          </cell>
          <cell r="DS988">
            <v>0</v>
          </cell>
          <cell r="DT988">
            <v>0</v>
          </cell>
          <cell r="DU988">
            <v>0</v>
          </cell>
          <cell r="DV988">
            <v>0</v>
          </cell>
          <cell r="DW988">
            <v>0</v>
          </cell>
          <cell r="DX988">
            <v>0</v>
          </cell>
          <cell r="DY988">
            <v>0</v>
          </cell>
          <cell r="DZ988">
            <v>0</v>
          </cell>
          <cell r="EA988">
            <v>0</v>
          </cell>
          <cell r="EB988">
            <v>0</v>
          </cell>
          <cell r="EC988">
            <v>0</v>
          </cell>
          <cell r="ED988">
            <v>0</v>
          </cell>
        </row>
        <row r="989">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cell r="BZ989">
            <v>0</v>
          </cell>
          <cell r="CA989">
            <v>0</v>
          </cell>
          <cell r="CB989">
            <v>0</v>
          </cell>
          <cell r="CC989">
            <v>0</v>
          </cell>
          <cell r="CD989">
            <v>0</v>
          </cell>
          <cell r="CE989">
            <v>0</v>
          </cell>
          <cell r="CF989">
            <v>0</v>
          </cell>
          <cell r="CG989">
            <v>0</v>
          </cell>
          <cell r="CH989">
            <v>0</v>
          </cell>
          <cell r="CI989">
            <v>0</v>
          </cell>
          <cell r="CJ989">
            <v>0</v>
          </cell>
          <cell r="CK989">
            <v>0</v>
          </cell>
          <cell r="CL989">
            <v>0</v>
          </cell>
          <cell r="CM989">
            <v>0</v>
          </cell>
          <cell r="CN989">
            <v>0</v>
          </cell>
          <cell r="CO989">
            <v>0</v>
          </cell>
          <cell r="CP989">
            <v>0</v>
          </cell>
          <cell r="CQ989">
            <v>0</v>
          </cell>
          <cell r="CR989">
            <v>0</v>
          </cell>
          <cell r="CS989">
            <v>0</v>
          </cell>
          <cell r="CT989">
            <v>0</v>
          </cell>
          <cell r="CU989">
            <v>0</v>
          </cell>
          <cell r="CV989">
            <v>0</v>
          </cell>
          <cell r="CW989">
            <v>0</v>
          </cell>
          <cell r="CX989">
            <v>0</v>
          </cell>
          <cell r="CY989">
            <v>0</v>
          </cell>
          <cell r="CZ989">
            <v>0</v>
          </cell>
          <cell r="DA989">
            <v>0</v>
          </cell>
          <cell r="DB989">
            <v>0</v>
          </cell>
          <cell r="DC989">
            <v>0</v>
          </cell>
          <cell r="DD989">
            <v>0</v>
          </cell>
          <cell r="DE989">
            <v>0</v>
          </cell>
          <cell r="DF989">
            <v>0</v>
          </cell>
          <cell r="DG989">
            <v>0</v>
          </cell>
          <cell r="DH989">
            <v>0</v>
          </cell>
          <cell r="DI989">
            <v>0</v>
          </cell>
          <cell r="DJ989">
            <v>0</v>
          </cell>
          <cell r="DK989">
            <v>0</v>
          </cell>
          <cell r="DL989">
            <v>0</v>
          </cell>
          <cell r="DM989">
            <v>0</v>
          </cell>
          <cell r="DN989">
            <v>0</v>
          </cell>
          <cell r="DO989">
            <v>0</v>
          </cell>
          <cell r="DP989">
            <v>0</v>
          </cell>
          <cell r="DQ989">
            <v>0</v>
          </cell>
          <cell r="DR989">
            <v>0</v>
          </cell>
          <cell r="DS989">
            <v>0</v>
          </cell>
          <cell r="DT989">
            <v>0</v>
          </cell>
          <cell r="DU989">
            <v>0</v>
          </cell>
          <cell r="DV989">
            <v>0</v>
          </cell>
          <cell r="DW989">
            <v>0</v>
          </cell>
          <cell r="DX989">
            <v>0</v>
          </cell>
          <cell r="DY989">
            <v>0</v>
          </cell>
          <cell r="DZ989">
            <v>0</v>
          </cell>
          <cell r="EA989">
            <v>0</v>
          </cell>
          <cell r="EB989">
            <v>0</v>
          </cell>
          <cell r="EC989">
            <v>0</v>
          </cell>
          <cell r="ED989">
            <v>0</v>
          </cell>
        </row>
        <row r="992">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0</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row>
        <row r="993">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cell r="BZ993">
            <v>0</v>
          </cell>
          <cell r="CA993">
            <v>0</v>
          </cell>
          <cell r="CB993">
            <v>0</v>
          </cell>
          <cell r="CC993">
            <v>0</v>
          </cell>
          <cell r="CD993">
            <v>0</v>
          </cell>
          <cell r="CE993">
            <v>0</v>
          </cell>
          <cell r="CF993">
            <v>0</v>
          </cell>
          <cell r="CG993">
            <v>0</v>
          </cell>
          <cell r="CH993">
            <v>0</v>
          </cell>
          <cell r="CI993">
            <v>0</v>
          </cell>
          <cell r="CJ993">
            <v>0</v>
          </cell>
          <cell r="CK993">
            <v>0</v>
          </cell>
          <cell r="CL993">
            <v>0</v>
          </cell>
          <cell r="CM993">
            <v>0</v>
          </cell>
          <cell r="CN993">
            <v>0</v>
          </cell>
          <cell r="CO993">
            <v>0</v>
          </cell>
          <cell r="CP993">
            <v>0</v>
          </cell>
          <cell r="CQ993">
            <v>0</v>
          </cell>
          <cell r="CR993">
            <v>0</v>
          </cell>
          <cell r="CS993">
            <v>0</v>
          </cell>
          <cell r="CT993">
            <v>0</v>
          </cell>
          <cell r="CU993">
            <v>0</v>
          </cell>
          <cell r="CV993">
            <v>0</v>
          </cell>
          <cell r="CW993">
            <v>0</v>
          </cell>
          <cell r="CX993">
            <v>0</v>
          </cell>
          <cell r="CY993">
            <v>0</v>
          </cell>
          <cell r="CZ993">
            <v>0</v>
          </cell>
          <cell r="DA993">
            <v>0</v>
          </cell>
          <cell r="DB993">
            <v>0</v>
          </cell>
          <cell r="DC993">
            <v>0</v>
          </cell>
          <cell r="DD993">
            <v>0</v>
          </cell>
          <cell r="DE993">
            <v>0</v>
          </cell>
          <cell r="DF993">
            <v>0</v>
          </cell>
          <cell r="DG993">
            <v>0</v>
          </cell>
          <cell r="DH993">
            <v>0</v>
          </cell>
          <cell r="DI993">
            <v>0</v>
          </cell>
          <cell r="DJ993">
            <v>0</v>
          </cell>
          <cell r="DK993">
            <v>0</v>
          </cell>
          <cell r="DL993">
            <v>0</v>
          </cell>
          <cell r="DM993">
            <v>0</v>
          </cell>
          <cell r="DN993">
            <v>0</v>
          </cell>
          <cell r="DO993">
            <v>0</v>
          </cell>
          <cell r="DP993">
            <v>0</v>
          </cell>
          <cell r="DQ993">
            <v>0</v>
          </cell>
          <cell r="DR993">
            <v>0</v>
          </cell>
          <cell r="DS993">
            <v>0</v>
          </cell>
          <cell r="DT993">
            <v>0</v>
          </cell>
          <cell r="DU993">
            <v>0</v>
          </cell>
          <cell r="DV993">
            <v>0</v>
          </cell>
          <cell r="DW993">
            <v>0</v>
          </cell>
          <cell r="DX993">
            <v>0</v>
          </cell>
          <cell r="DY993">
            <v>0</v>
          </cell>
          <cell r="DZ993">
            <v>0</v>
          </cell>
          <cell r="EA993">
            <v>0</v>
          </cell>
          <cell r="EB993">
            <v>0</v>
          </cell>
          <cell r="EC993">
            <v>0</v>
          </cell>
          <cell r="ED993">
            <v>0</v>
          </cell>
        </row>
        <row r="994">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cell r="BZ994">
            <v>0</v>
          </cell>
          <cell r="CA994">
            <v>0</v>
          </cell>
          <cell r="CB994">
            <v>0</v>
          </cell>
          <cell r="CC994">
            <v>0</v>
          </cell>
          <cell r="CD994">
            <v>0</v>
          </cell>
          <cell r="CE994">
            <v>0</v>
          </cell>
          <cell r="CF994">
            <v>0</v>
          </cell>
          <cell r="CG994">
            <v>0</v>
          </cell>
          <cell r="CH994">
            <v>0</v>
          </cell>
          <cell r="CI994">
            <v>0</v>
          </cell>
          <cell r="CJ994">
            <v>0</v>
          </cell>
          <cell r="CK994">
            <v>0</v>
          </cell>
          <cell r="CL994">
            <v>0</v>
          </cell>
          <cell r="CM994">
            <v>0</v>
          </cell>
          <cell r="CN994">
            <v>0</v>
          </cell>
          <cell r="CO994">
            <v>0</v>
          </cell>
          <cell r="CP994">
            <v>0</v>
          </cell>
          <cell r="CQ994">
            <v>0</v>
          </cell>
          <cell r="CR994">
            <v>0</v>
          </cell>
          <cell r="CS994">
            <v>0</v>
          </cell>
          <cell r="CT994">
            <v>0</v>
          </cell>
          <cell r="CU994">
            <v>0</v>
          </cell>
          <cell r="CV994">
            <v>0</v>
          </cell>
          <cell r="CW994">
            <v>0</v>
          </cell>
          <cell r="CX994">
            <v>0</v>
          </cell>
          <cell r="CY994">
            <v>0</v>
          </cell>
          <cell r="CZ994">
            <v>0</v>
          </cell>
          <cell r="DA994">
            <v>0</v>
          </cell>
          <cell r="DB994">
            <v>0</v>
          </cell>
          <cell r="DC994">
            <v>0</v>
          </cell>
          <cell r="DD994">
            <v>0</v>
          </cell>
          <cell r="DE994">
            <v>0</v>
          </cell>
          <cell r="DF994">
            <v>0</v>
          </cell>
          <cell r="DG994">
            <v>0</v>
          </cell>
          <cell r="DH994">
            <v>0</v>
          </cell>
          <cell r="DI994">
            <v>0</v>
          </cell>
          <cell r="DJ994">
            <v>0</v>
          </cell>
          <cell r="DK994">
            <v>0</v>
          </cell>
          <cell r="DL994">
            <v>0</v>
          </cell>
          <cell r="DM994">
            <v>0</v>
          </cell>
          <cell r="DN994">
            <v>0</v>
          </cell>
          <cell r="DO994">
            <v>0</v>
          </cell>
          <cell r="DP994">
            <v>0</v>
          </cell>
          <cell r="DQ994">
            <v>0</v>
          </cell>
          <cell r="DR994">
            <v>0</v>
          </cell>
          <cell r="DS994">
            <v>0</v>
          </cell>
          <cell r="DT994">
            <v>0</v>
          </cell>
          <cell r="DU994">
            <v>0</v>
          </cell>
          <cell r="DV994">
            <v>0</v>
          </cell>
          <cell r="DW994">
            <v>0</v>
          </cell>
          <cell r="DX994">
            <v>0</v>
          </cell>
          <cell r="DY994">
            <v>0</v>
          </cell>
          <cell r="DZ994">
            <v>0</v>
          </cell>
          <cell r="EA994">
            <v>0</v>
          </cell>
          <cell r="EB994">
            <v>0</v>
          </cell>
          <cell r="EC994">
            <v>0</v>
          </cell>
          <cell r="ED994">
            <v>0</v>
          </cell>
        </row>
        <row r="995">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cell r="BZ995">
            <v>0</v>
          </cell>
          <cell r="CA995">
            <v>0</v>
          </cell>
          <cell r="CB995">
            <v>0</v>
          </cell>
          <cell r="CC995">
            <v>0</v>
          </cell>
          <cell r="CD995">
            <v>0</v>
          </cell>
          <cell r="CE995">
            <v>0</v>
          </cell>
          <cell r="CF995">
            <v>0</v>
          </cell>
          <cell r="CG995">
            <v>0</v>
          </cell>
          <cell r="CH995">
            <v>0</v>
          </cell>
          <cell r="CI995">
            <v>0</v>
          </cell>
          <cell r="CJ995">
            <v>0</v>
          </cell>
          <cell r="CK995">
            <v>0</v>
          </cell>
          <cell r="CL995">
            <v>0</v>
          </cell>
          <cell r="CM995">
            <v>0</v>
          </cell>
          <cell r="CN995">
            <v>0</v>
          </cell>
          <cell r="CO995">
            <v>0</v>
          </cell>
          <cell r="CP995">
            <v>0</v>
          </cell>
          <cell r="CQ995">
            <v>0</v>
          </cell>
          <cell r="CR995">
            <v>0</v>
          </cell>
          <cell r="CS995">
            <v>0</v>
          </cell>
          <cell r="CT995">
            <v>0</v>
          </cell>
          <cell r="CU995">
            <v>0</v>
          </cell>
          <cell r="CV995">
            <v>0</v>
          </cell>
          <cell r="CW995">
            <v>0</v>
          </cell>
          <cell r="CX995">
            <v>0</v>
          </cell>
          <cell r="CY995">
            <v>0</v>
          </cell>
          <cell r="CZ995">
            <v>0</v>
          </cell>
          <cell r="DA995">
            <v>0</v>
          </cell>
          <cell r="DB995">
            <v>0</v>
          </cell>
          <cell r="DC995">
            <v>0</v>
          </cell>
          <cell r="DD995">
            <v>0</v>
          </cell>
          <cell r="DE995">
            <v>0</v>
          </cell>
          <cell r="DF995">
            <v>0</v>
          </cell>
          <cell r="DG995">
            <v>0</v>
          </cell>
          <cell r="DH995">
            <v>0</v>
          </cell>
          <cell r="DI995">
            <v>0</v>
          </cell>
          <cell r="DJ995">
            <v>0</v>
          </cell>
          <cell r="DK995">
            <v>0</v>
          </cell>
          <cell r="DL995">
            <v>0</v>
          </cell>
          <cell r="DM995">
            <v>0</v>
          </cell>
          <cell r="DN995">
            <v>0</v>
          </cell>
          <cell r="DO995">
            <v>0</v>
          </cell>
          <cell r="DP995">
            <v>0</v>
          </cell>
          <cell r="DQ995">
            <v>0</v>
          </cell>
          <cell r="DR995">
            <v>0</v>
          </cell>
          <cell r="DS995">
            <v>0</v>
          </cell>
          <cell r="DT995">
            <v>0</v>
          </cell>
          <cell r="DU995">
            <v>0</v>
          </cell>
          <cell r="DV995">
            <v>0</v>
          </cell>
          <cell r="DW995">
            <v>0</v>
          </cell>
          <cell r="DX995">
            <v>0</v>
          </cell>
          <cell r="DY995">
            <v>0</v>
          </cell>
          <cell r="DZ995">
            <v>0</v>
          </cell>
          <cell r="EA995">
            <v>0</v>
          </cell>
          <cell r="EB995">
            <v>0</v>
          </cell>
          <cell r="EC995">
            <v>0</v>
          </cell>
          <cell r="ED995">
            <v>0</v>
          </cell>
        </row>
      </sheetData>
      <sheetData sheetId="5">
        <row r="3">
          <cell r="F3">
            <v>43101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Summary"/>
      <sheetName val="Avoided Costs"/>
      <sheetName val="AC Dollars"/>
      <sheetName val="Delta"/>
      <sheetName val="NPC"/>
      <sheetName val="BASE"/>
      <sheetName val="Trapped Adj"/>
      <sheetName val="EIM"/>
      <sheetName val="Integration"/>
      <sheetName val="FuelCalc"/>
      <sheetName val="Hermiston"/>
      <sheetName val="GRID LTC ($)"/>
      <sheetName val="GRID LTC (MWH)"/>
      <sheetName val="GRID Emergency Purchase (MWh)"/>
      <sheetName val="GRID Emergency Purchase ($)"/>
      <sheetName val="GRID Transmission Costs ($)"/>
      <sheetName val="GRID Fuel Price ($MMBTu)"/>
      <sheetName val="GRID Fuel Used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GRID Reserves (MWh)"/>
      <sheetName val="MacroBuilder"/>
      <sheetName val="NPC Version Log"/>
    </sheetNames>
    <sheetDataSet>
      <sheetData sheetId="0" refreshError="1"/>
      <sheetData sheetId="1" refreshError="1"/>
      <sheetData sheetId="2" refreshError="1"/>
      <sheetData sheetId="3" refreshError="1"/>
      <sheetData sheetId="4">
        <row r="3">
          <cell r="F3">
            <v>46753</v>
          </cell>
          <cell r="G3">
            <v>46784</v>
          </cell>
          <cell r="H3">
            <v>46813</v>
          </cell>
          <cell r="I3">
            <v>46844</v>
          </cell>
          <cell r="J3">
            <v>46874</v>
          </cell>
          <cell r="K3">
            <v>46905</v>
          </cell>
          <cell r="L3">
            <v>46935</v>
          </cell>
          <cell r="M3">
            <v>46966</v>
          </cell>
          <cell r="N3">
            <v>46997</v>
          </cell>
          <cell r="O3">
            <v>47027</v>
          </cell>
          <cell r="P3">
            <v>47058</v>
          </cell>
          <cell r="Q3">
            <v>47088</v>
          </cell>
          <cell r="R3">
            <v>2029</v>
          </cell>
          <cell r="S3">
            <v>47119</v>
          </cell>
          <cell r="T3">
            <v>47150</v>
          </cell>
          <cell r="U3">
            <v>47178</v>
          </cell>
          <cell r="V3">
            <v>47209</v>
          </cell>
          <cell r="W3">
            <v>47239</v>
          </cell>
          <cell r="X3">
            <v>47270</v>
          </cell>
          <cell r="Y3">
            <v>47300</v>
          </cell>
          <cell r="Z3">
            <v>47331</v>
          </cell>
          <cell r="AA3">
            <v>47362</v>
          </cell>
          <cell r="AB3">
            <v>47392</v>
          </cell>
          <cell r="AC3">
            <v>47423</v>
          </cell>
          <cell r="AD3">
            <v>47453</v>
          </cell>
          <cell r="AE3">
            <v>2030</v>
          </cell>
          <cell r="AF3">
            <v>47484</v>
          </cell>
          <cell r="AG3">
            <v>47515</v>
          </cell>
          <cell r="AH3">
            <v>47543</v>
          </cell>
          <cell r="AI3">
            <v>47574</v>
          </cell>
          <cell r="AJ3">
            <v>47604</v>
          </cell>
          <cell r="AK3">
            <v>47635</v>
          </cell>
          <cell r="AL3">
            <v>47665</v>
          </cell>
          <cell r="AM3">
            <v>47696</v>
          </cell>
          <cell r="AN3">
            <v>47727</v>
          </cell>
          <cell r="AO3">
            <v>47757</v>
          </cell>
          <cell r="AP3">
            <v>47788</v>
          </cell>
          <cell r="AQ3">
            <v>47818</v>
          </cell>
          <cell r="AR3">
            <v>2031</v>
          </cell>
          <cell r="AS3">
            <v>47849</v>
          </cell>
          <cell r="AT3">
            <v>47880</v>
          </cell>
          <cell r="AU3">
            <v>47908</v>
          </cell>
          <cell r="AV3">
            <v>47939</v>
          </cell>
          <cell r="AW3">
            <v>47969</v>
          </cell>
          <cell r="AX3">
            <v>48000</v>
          </cell>
          <cell r="AY3">
            <v>48030</v>
          </cell>
          <cell r="AZ3">
            <v>48061</v>
          </cell>
          <cell r="BA3">
            <v>48092</v>
          </cell>
          <cell r="BB3">
            <v>48122</v>
          </cell>
          <cell r="BC3">
            <v>48153</v>
          </cell>
          <cell r="BD3">
            <v>48183</v>
          </cell>
          <cell r="BE3">
            <v>2032</v>
          </cell>
          <cell r="BF3">
            <v>48214</v>
          </cell>
          <cell r="BG3">
            <v>48245</v>
          </cell>
          <cell r="BH3">
            <v>48274</v>
          </cell>
          <cell r="BI3">
            <v>48305</v>
          </cell>
          <cell r="BJ3">
            <v>48335</v>
          </cell>
          <cell r="BK3">
            <v>48366</v>
          </cell>
          <cell r="BL3">
            <v>48396</v>
          </cell>
          <cell r="BM3">
            <v>48427</v>
          </cell>
          <cell r="BN3">
            <v>48458</v>
          </cell>
          <cell r="BO3">
            <v>48488</v>
          </cell>
          <cell r="BP3">
            <v>48519</v>
          </cell>
          <cell r="BQ3">
            <v>48549</v>
          </cell>
          <cell r="BR3">
            <v>2033</v>
          </cell>
          <cell r="BS3">
            <v>48580</v>
          </cell>
          <cell r="BT3">
            <v>48611</v>
          </cell>
          <cell r="BU3">
            <v>48639</v>
          </cell>
          <cell r="BV3">
            <v>48670</v>
          </cell>
          <cell r="BW3">
            <v>48700</v>
          </cell>
          <cell r="BX3">
            <v>48731</v>
          </cell>
          <cell r="BY3">
            <v>48761</v>
          </cell>
          <cell r="BZ3">
            <v>48792</v>
          </cell>
          <cell r="CA3">
            <v>48823</v>
          </cell>
          <cell r="CB3">
            <v>48853</v>
          </cell>
          <cell r="CC3">
            <v>48884</v>
          </cell>
          <cell r="CD3">
            <v>48914</v>
          </cell>
          <cell r="CE3">
            <v>2034</v>
          </cell>
          <cell r="CF3">
            <v>48945</v>
          </cell>
          <cell r="CG3">
            <v>48976</v>
          </cell>
          <cell r="CH3">
            <v>49004</v>
          </cell>
          <cell r="CI3">
            <v>49035</v>
          </cell>
          <cell r="CJ3">
            <v>49065</v>
          </cell>
          <cell r="CK3">
            <v>49096</v>
          </cell>
          <cell r="CL3">
            <v>49126</v>
          </cell>
          <cell r="CM3">
            <v>49157</v>
          </cell>
          <cell r="CN3">
            <v>49188</v>
          </cell>
          <cell r="CO3">
            <v>49218</v>
          </cell>
          <cell r="CP3">
            <v>49249</v>
          </cell>
          <cell r="CQ3">
            <v>49279</v>
          </cell>
          <cell r="CR3">
            <v>2035</v>
          </cell>
          <cell r="CS3">
            <v>49310</v>
          </cell>
          <cell r="CT3">
            <v>49341</v>
          </cell>
          <cell r="CU3">
            <v>49369</v>
          </cell>
          <cell r="CV3">
            <v>49400</v>
          </cell>
          <cell r="CW3">
            <v>49430</v>
          </cell>
          <cell r="CX3">
            <v>49461</v>
          </cell>
          <cell r="CY3">
            <v>49491</v>
          </cell>
          <cell r="CZ3">
            <v>49522</v>
          </cell>
          <cell r="DA3">
            <v>49553</v>
          </cell>
          <cell r="DB3">
            <v>49583</v>
          </cell>
          <cell r="DC3">
            <v>49614</v>
          </cell>
          <cell r="DD3">
            <v>49644</v>
          </cell>
          <cell r="DE3">
            <v>2036</v>
          </cell>
          <cell r="DF3">
            <v>49675</v>
          </cell>
          <cell r="DG3">
            <v>49706</v>
          </cell>
          <cell r="DH3">
            <v>49735</v>
          </cell>
          <cell r="DI3">
            <v>49766</v>
          </cell>
          <cell r="DJ3">
            <v>49796</v>
          </cell>
          <cell r="DK3">
            <v>49827</v>
          </cell>
          <cell r="DL3">
            <v>49857</v>
          </cell>
          <cell r="DM3">
            <v>49888</v>
          </cell>
          <cell r="DN3">
            <v>49919</v>
          </cell>
          <cell r="DO3">
            <v>49949</v>
          </cell>
          <cell r="DP3">
            <v>49980</v>
          </cell>
          <cell r="DQ3">
            <v>50010</v>
          </cell>
          <cell r="DR3">
            <v>2037</v>
          </cell>
          <cell r="DS3">
            <v>50041</v>
          </cell>
          <cell r="DT3">
            <v>50072</v>
          </cell>
          <cell r="DU3">
            <v>50100</v>
          </cell>
          <cell r="DV3">
            <v>50131</v>
          </cell>
          <cell r="DW3">
            <v>50161</v>
          </cell>
          <cell r="DX3">
            <v>50192</v>
          </cell>
          <cell r="DY3">
            <v>50222</v>
          </cell>
          <cell r="DZ3">
            <v>50253</v>
          </cell>
          <cell r="EA3">
            <v>50284</v>
          </cell>
          <cell r="EB3">
            <v>50314</v>
          </cell>
          <cell r="EC3">
            <v>50345</v>
          </cell>
          <cell r="ED3">
            <v>50375</v>
          </cell>
        </row>
        <row r="5">
          <cell r="R5" t="str">
            <v>$</v>
          </cell>
          <cell r="AE5" t="str">
            <v>$</v>
          </cell>
          <cell r="AR5" t="str">
            <v>$</v>
          </cell>
          <cell r="BE5" t="str">
            <v>$</v>
          </cell>
          <cell r="BR5" t="str">
            <v>$</v>
          </cell>
          <cell r="CE5" t="str">
            <v>$</v>
          </cell>
          <cell r="CR5" t="str">
            <v>$</v>
          </cell>
          <cell r="DE5" t="str">
            <v>$</v>
          </cell>
          <cell r="DR5" t="str">
            <v>$</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row>
        <row r="21">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row>
        <row r="22">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row>
        <row r="23">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row>
        <row r="24">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row>
        <row r="25">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row>
        <row r="26">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row>
        <row r="27">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row>
        <row r="29">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row>
        <row r="32">
          <cell r="F32">
            <v>-2827.6000000000931</v>
          </cell>
          <cell r="G32">
            <v>-7787.5999999996275</v>
          </cell>
          <cell r="H32">
            <v>-1971.2000000001863</v>
          </cell>
          <cell r="I32">
            <v>-423</v>
          </cell>
          <cell r="J32">
            <v>-1470.3000000000466</v>
          </cell>
          <cell r="K32">
            <v>-3141.7000000001863</v>
          </cell>
          <cell r="L32">
            <v>-136</v>
          </cell>
          <cell r="M32">
            <v>-3829.7000000001863</v>
          </cell>
          <cell r="N32">
            <v>-2492.2000000001863</v>
          </cell>
          <cell r="O32">
            <v>-2026.1000000000931</v>
          </cell>
          <cell r="P32">
            <v>-6320.2000000001863</v>
          </cell>
          <cell r="Q32">
            <v>-9990</v>
          </cell>
          <cell r="R32">
            <v>-64486.599999997765</v>
          </cell>
          <cell r="S32">
            <v>-3004.6999999999534</v>
          </cell>
          <cell r="T32">
            <v>-11251</v>
          </cell>
          <cell r="U32">
            <v>-2652.7999999998137</v>
          </cell>
          <cell r="V32">
            <v>-1005.5</v>
          </cell>
          <cell r="W32">
            <v>-2464.8000000000466</v>
          </cell>
          <cell r="X32">
            <v>-5633.1000000000931</v>
          </cell>
          <cell r="Y32">
            <v>-1448</v>
          </cell>
          <cell r="Z32">
            <v>-3496</v>
          </cell>
          <cell r="AA32">
            <v>-2345</v>
          </cell>
          <cell r="AB32">
            <v>-5083.3999999999069</v>
          </cell>
          <cell r="AC32">
            <v>-6652</v>
          </cell>
          <cell r="AD32">
            <v>-19450.299999999814</v>
          </cell>
          <cell r="AE32">
            <v>-63933.599999997765</v>
          </cell>
          <cell r="AF32">
            <v>-4688.5</v>
          </cell>
          <cell r="AG32">
            <v>-8343</v>
          </cell>
          <cell r="AH32">
            <v>-3081.2000000001863</v>
          </cell>
          <cell r="AI32">
            <v>-2211</v>
          </cell>
          <cell r="AJ32">
            <v>-1346.8000000000466</v>
          </cell>
          <cell r="AK32">
            <v>-4907.1999999999534</v>
          </cell>
          <cell r="AL32">
            <v>-1288</v>
          </cell>
          <cell r="AM32">
            <v>-3250.7000000001863</v>
          </cell>
          <cell r="AN32">
            <v>-698.79999999981374</v>
          </cell>
          <cell r="AO32">
            <v>-9043.0999999998603</v>
          </cell>
          <cell r="AP32">
            <v>2195.7000000001863</v>
          </cell>
          <cell r="AQ32">
            <v>-27271</v>
          </cell>
          <cell r="AR32">
            <v>-71624.100000008941</v>
          </cell>
          <cell r="AS32">
            <v>-3446.7000000001863</v>
          </cell>
          <cell r="AT32">
            <v>-11357.700000000186</v>
          </cell>
          <cell r="AU32">
            <v>-2808.2000000001863</v>
          </cell>
          <cell r="AV32">
            <v>-1084.2000000001863</v>
          </cell>
          <cell r="AW32">
            <v>-3872.6000000000931</v>
          </cell>
          <cell r="AX32">
            <v>-2592.6999999999534</v>
          </cell>
          <cell r="AY32">
            <v>-55</v>
          </cell>
          <cell r="AZ32">
            <v>-9583.2999999998137</v>
          </cell>
          <cell r="BA32">
            <v>-968.29999999981374</v>
          </cell>
          <cell r="BB32">
            <v>-2932.9000000001397</v>
          </cell>
          <cell r="BC32">
            <v>-9610.2000000001863</v>
          </cell>
          <cell r="BD32">
            <v>-23312.299999999814</v>
          </cell>
          <cell r="BE32">
            <v>-63359.59999999404</v>
          </cell>
          <cell r="BF32">
            <v>-6374</v>
          </cell>
          <cell r="BG32">
            <v>-5555.7999999998137</v>
          </cell>
          <cell r="BH32">
            <v>-2226.2000000001863</v>
          </cell>
          <cell r="BI32">
            <v>-2100.2999999998137</v>
          </cell>
          <cell r="BJ32">
            <v>-2976.1000000000931</v>
          </cell>
          <cell r="BK32">
            <v>-3303.2999999998137</v>
          </cell>
          <cell r="BL32">
            <v>-896.5</v>
          </cell>
          <cell r="BM32">
            <v>-3413</v>
          </cell>
          <cell r="BN32">
            <v>-1316</v>
          </cell>
          <cell r="BO32">
            <v>-1561.2999999998137</v>
          </cell>
          <cell r="BP32">
            <v>-15257.799999999814</v>
          </cell>
          <cell r="BQ32">
            <v>-18379.299999999814</v>
          </cell>
          <cell r="BR32">
            <v>-63301.79999999702</v>
          </cell>
          <cell r="BS32">
            <v>-7118</v>
          </cell>
          <cell r="BT32">
            <v>-6677.4000000003725</v>
          </cell>
          <cell r="BU32">
            <v>-2488</v>
          </cell>
          <cell r="BV32">
            <v>-2773.2999999998137</v>
          </cell>
          <cell r="BW32">
            <v>-2475.6999999999534</v>
          </cell>
          <cell r="BX32">
            <v>-4082.2999999998137</v>
          </cell>
          <cell r="BY32">
            <v>-1012.5</v>
          </cell>
          <cell r="BZ32">
            <v>-3709.7999999998137</v>
          </cell>
          <cell r="CA32">
            <v>-2335.7000000001863</v>
          </cell>
          <cell r="CB32">
            <v>-5987.2999999998137</v>
          </cell>
          <cell r="CC32">
            <v>-14287.799999999814</v>
          </cell>
          <cell r="CD32">
            <v>-10354</v>
          </cell>
          <cell r="CE32">
            <v>-46876.899999991059</v>
          </cell>
          <cell r="CF32">
            <v>-13457.299999999814</v>
          </cell>
          <cell r="CG32">
            <v>14934.299999999814</v>
          </cell>
          <cell r="CH32">
            <v>-4689.7999999998137</v>
          </cell>
          <cell r="CI32">
            <v>-1856.2000000001863</v>
          </cell>
          <cell r="CJ32">
            <v>-6980</v>
          </cell>
          <cell r="CK32">
            <v>-3071</v>
          </cell>
          <cell r="CL32">
            <v>-1133.5</v>
          </cell>
          <cell r="CM32">
            <v>611.5</v>
          </cell>
          <cell r="CN32">
            <v>-308.40000000037253</v>
          </cell>
          <cell r="CO32">
            <v>-4415.7000000001863</v>
          </cell>
          <cell r="CP32">
            <v>-14782</v>
          </cell>
          <cell r="CQ32">
            <v>-11728.799999999814</v>
          </cell>
          <cell r="CR32">
            <v>-83026.39999999851</v>
          </cell>
          <cell r="CS32">
            <v>-9124.4000000003725</v>
          </cell>
          <cell r="CT32">
            <v>-11055.200000000186</v>
          </cell>
          <cell r="CU32">
            <v>-4521.2999999998137</v>
          </cell>
          <cell r="CV32">
            <v>-8593</v>
          </cell>
          <cell r="CW32">
            <v>-7194</v>
          </cell>
          <cell r="CX32">
            <v>-5986.5999999996275</v>
          </cell>
          <cell r="CY32">
            <v>-437</v>
          </cell>
          <cell r="CZ32">
            <v>-5927</v>
          </cell>
          <cell r="DA32">
            <v>-384</v>
          </cell>
          <cell r="DB32">
            <v>-4837.5</v>
          </cell>
          <cell r="DC32">
            <v>-18638.599999999627</v>
          </cell>
          <cell r="DD32">
            <v>-6327.7999999998137</v>
          </cell>
          <cell r="DE32">
            <v>-69890.30000000447</v>
          </cell>
          <cell r="DF32">
            <v>-8629</v>
          </cell>
          <cell r="DG32">
            <v>-11893</v>
          </cell>
          <cell r="DH32">
            <v>-2555</v>
          </cell>
          <cell r="DI32">
            <v>-4077.5999999996275</v>
          </cell>
          <cell r="DJ32">
            <v>-3386.7999999998137</v>
          </cell>
          <cell r="DK32">
            <v>-5279.2000000001863</v>
          </cell>
          <cell r="DL32">
            <v>-835.5</v>
          </cell>
          <cell r="DM32">
            <v>-6606</v>
          </cell>
          <cell r="DN32">
            <v>749</v>
          </cell>
          <cell r="DO32">
            <v>-6200.2000000001863</v>
          </cell>
          <cell r="DP32">
            <v>-8898.5</v>
          </cell>
          <cell r="DQ32">
            <v>-12278.5</v>
          </cell>
          <cell r="DR32">
            <v>-107779.69999999553</v>
          </cell>
          <cell r="DS32">
            <v>-19400.200000000186</v>
          </cell>
          <cell r="DT32">
            <v>-16322.200000000186</v>
          </cell>
          <cell r="DU32">
            <v>-9287.5999999996275</v>
          </cell>
          <cell r="DV32">
            <v>-8222</v>
          </cell>
          <cell r="DW32">
            <v>-6903.1999999999534</v>
          </cell>
          <cell r="DX32">
            <v>-8723</v>
          </cell>
          <cell r="DY32">
            <v>-2544.5</v>
          </cell>
          <cell r="DZ32">
            <v>-1550</v>
          </cell>
          <cell r="EA32">
            <v>-6365</v>
          </cell>
          <cell r="EB32">
            <v>-5738.2000000001863</v>
          </cell>
          <cell r="EC32">
            <v>-8167.7999999998137</v>
          </cell>
          <cell r="ED32">
            <v>-14556</v>
          </cell>
        </row>
        <row r="33">
          <cell r="F33">
            <v>-15761</v>
          </cell>
          <cell r="G33">
            <v>-8159</v>
          </cell>
          <cell r="H33">
            <v>-5501</v>
          </cell>
          <cell r="I33">
            <v>-16436.200000000186</v>
          </cell>
          <cell r="J33">
            <v>-10289.100000000093</v>
          </cell>
          <cell r="K33">
            <v>-2076.2000000001863</v>
          </cell>
          <cell r="L33">
            <v>-11865.5</v>
          </cell>
          <cell r="M33">
            <v>-4028</v>
          </cell>
          <cell r="N33">
            <v>6802</v>
          </cell>
          <cell r="O33">
            <v>-28822.5</v>
          </cell>
          <cell r="P33">
            <v>-20987.5</v>
          </cell>
          <cell r="Q33">
            <v>-19271</v>
          </cell>
          <cell r="R33">
            <v>-202614.50000000745</v>
          </cell>
          <cell r="S33">
            <v>-23943</v>
          </cell>
          <cell r="T33">
            <v>-12826</v>
          </cell>
          <cell r="U33">
            <v>-13585</v>
          </cell>
          <cell r="V33">
            <v>-33309.299999999814</v>
          </cell>
          <cell r="W33">
            <v>-7208</v>
          </cell>
          <cell r="X33">
            <v>-5164</v>
          </cell>
          <cell r="Y33">
            <v>-6963.5</v>
          </cell>
          <cell r="Z33">
            <v>-3487</v>
          </cell>
          <cell r="AA33">
            <v>-19504.5</v>
          </cell>
          <cell r="AB33">
            <v>-8784</v>
          </cell>
          <cell r="AC33">
            <v>-44286.5</v>
          </cell>
          <cell r="AD33">
            <v>-23553.700000000186</v>
          </cell>
          <cell r="AE33">
            <v>-257956.30000000447</v>
          </cell>
          <cell r="AF33">
            <v>-48670</v>
          </cell>
          <cell r="AG33">
            <v>-43085.400000000373</v>
          </cell>
          <cell r="AH33">
            <v>-32917.5</v>
          </cell>
          <cell r="AI33">
            <v>-29921</v>
          </cell>
          <cell r="AJ33">
            <v>-10892.600000000093</v>
          </cell>
          <cell r="AK33">
            <v>-9653.7999999998137</v>
          </cell>
          <cell r="AL33">
            <v>-24223.5</v>
          </cell>
          <cell r="AM33">
            <v>-6315</v>
          </cell>
          <cell r="AN33">
            <v>9636</v>
          </cell>
          <cell r="AO33">
            <v>-30447</v>
          </cell>
          <cell r="AP33">
            <v>-18988.5</v>
          </cell>
          <cell r="AQ33">
            <v>-12478</v>
          </cell>
          <cell r="AR33">
            <v>-372416.20000000298</v>
          </cell>
          <cell r="AS33">
            <v>-50046.5</v>
          </cell>
          <cell r="AT33">
            <v>-49827</v>
          </cell>
          <cell r="AU33">
            <v>-38063.700000000186</v>
          </cell>
          <cell r="AV33">
            <v>-24916.599999999627</v>
          </cell>
          <cell r="AW33">
            <v>-10959.399999999907</v>
          </cell>
          <cell r="AX33">
            <v>-10167.5</v>
          </cell>
          <cell r="AY33">
            <v>-13324.5</v>
          </cell>
          <cell r="AZ33">
            <v>-8864</v>
          </cell>
          <cell r="BA33">
            <v>-31987.5</v>
          </cell>
          <cell r="BB33">
            <v>-31523.5</v>
          </cell>
          <cell r="BC33">
            <v>-58595.5</v>
          </cell>
          <cell r="BD33">
            <v>-44140.5</v>
          </cell>
          <cell r="BE33">
            <v>-355479.70000000298</v>
          </cell>
          <cell r="BF33">
            <v>-43607</v>
          </cell>
          <cell r="BG33">
            <v>-46632</v>
          </cell>
          <cell r="BH33">
            <v>-37023.5</v>
          </cell>
          <cell r="BI33">
            <v>-24762.299999999814</v>
          </cell>
          <cell r="BJ33">
            <v>-13218.09999999986</v>
          </cell>
          <cell r="BK33">
            <v>-10626.599999999627</v>
          </cell>
          <cell r="BL33">
            <v>-13884.5</v>
          </cell>
          <cell r="BM33">
            <v>-24776</v>
          </cell>
          <cell r="BN33">
            <v>-8092</v>
          </cell>
          <cell r="BO33">
            <v>-44449</v>
          </cell>
          <cell r="BP33">
            <v>-52302</v>
          </cell>
          <cell r="BQ33">
            <v>-36106.700000000186</v>
          </cell>
          <cell r="BR33">
            <v>-354545.89999999851</v>
          </cell>
          <cell r="BS33">
            <v>-55938.5</v>
          </cell>
          <cell r="BT33">
            <v>-40851</v>
          </cell>
          <cell r="BU33">
            <v>-37091</v>
          </cell>
          <cell r="BV33">
            <v>-22305.799999999814</v>
          </cell>
          <cell r="BW33">
            <v>-16564</v>
          </cell>
          <cell r="BX33">
            <v>-10665.799999999814</v>
          </cell>
          <cell r="BY33">
            <v>-31653.5</v>
          </cell>
          <cell r="BZ33">
            <v>4797</v>
          </cell>
          <cell r="CA33">
            <v>-18414.5</v>
          </cell>
          <cell r="CB33">
            <v>-35420</v>
          </cell>
          <cell r="CC33">
            <v>-45997</v>
          </cell>
          <cell r="CD33">
            <v>-44441.799999999814</v>
          </cell>
          <cell r="CE33">
            <v>-351990.60000000149</v>
          </cell>
          <cell r="CF33">
            <v>-52323</v>
          </cell>
          <cell r="CG33">
            <v>-25976</v>
          </cell>
          <cell r="CH33">
            <v>-39121</v>
          </cell>
          <cell r="CI33">
            <v>-28054.599999999627</v>
          </cell>
          <cell r="CJ33">
            <v>-14635.799999999814</v>
          </cell>
          <cell r="CK33">
            <v>-14508</v>
          </cell>
          <cell r="CL33">
            <v>-13582.5</v>
          </cell>
          <cell r="CM33">
            <v>-30086.5</v>
          </cell>
          <cell r="CN33">
            <v>-23902</v>
          </cell>
          <cell r="CO33">
            <v>-57653</v>
          </cell>
          <cell r="CP33">
            <v>-42676.5</v>
          </cell>
          <cell r="CQ33">
            <v>-9471.7000000001863</v>
          </cell>
          <cell r="CR33">
            <v>-386897</v>
          </cell>
          <cell r="CS33">
            <v>-50526</v>
          </cell>
          <cell r="CT33">
            <v>-53686.700000000186</v>
          </cell>
          <cell r="CU33">
            <v>-41639</v>
          </cell>
          <cell r="CV33">
            <v>-37486.299999999814</v>
          </cell>
          <cell r="CW33">
            <v>-12572.799999999814</v>
          </cell>
          <cell r="CX33">
            <v>-15481</v>
          </cell>
          <cell r="CY33">
            <v>-14532</v>
          </cell>
          <cell r="CZ33">
            <v>-28718</v>
          </cell>
          <cell r="DA33">
            <v>-30877.5</v>
          </cell>
          <cell r="DB33">
            <v>-39920</v>
          </cell>
          <cell r="DC33">
            <v>-53487.5</v>
          </cell>
          <cell r="DD33">
            <v>-7970.2000000001863</v>
          </cell>
          <cell r="DE33">
            <v>-433741.19999999553</v>
          </cell>
          <cell r="DF33">
            <v>-50192</v>
          </cell>
          <cell r="DG33">
            <v>-66463</v>
          </cell>
          <cell r="DH33">
            <v>-32349</v>
          </cell>
          <cell r="DI33">
            <v>-36511</v>
          </cell>
          <cell r="DJ33">
            <v>-11113.200000000186</v>
          </cell>
          <cell r="DK33">
            <v>-11795.200000000186</v>
          </cell>
          <cell r="DL33">
            <v>-33215</v>
          </cell>
          <cell r="DM33">
            <v>-25042</v>
          </cell>
          <cell r="DN33">
            <v>-22861</v>
          </cell>
          <cell r="DO33">
            <v>-47133.5</v>
          </cell>
          <cell r="DP33">
            <v>-72481</v>
          </cell>
          <cell r="DQ33">
            <v>-24585.299999999814</v>
          </cell>
          <cell r="DR33">
            <v>-486154.10000000149</v>
          </cell>
          <cell r="DS33">
            <v>-31318.5</v>
          </cell>
          <cell r="DT33">
            <v>-30441.90000000014</v>
          </cell>
          <cell r="DU33">
            <v>-67205</v>
          </cell>
          <cell r="DV33">
            <v>-37315.200000000186</v>
          </cell>
          <cell r="DW33">
            <v>-19209.70000000007</v>
          </cell>
          <cell r="DX33">
            <v>-18017.200000000186</v>
          </cell>
          <cell r="DY33">
            <v>-15153.400000000023</v>
          </cell>
          <cell r="DZ33">
            <v>-45920.5</v>
          </cell>
          <cell r="EA33">
            <v>-64388</v>
          </cell>
          <cell r="EB33">
            <v>-50111.399999999907</v>
          </cell>
          <cell r="EC33">
            <v>-73992</v>
          </cell>
          <cell r="ED33">
            <v>-33081.300000000047</v>
          </cell>
        </row>
        <row r="34">
          <cell r="F34">
            <v>-1963.2999999998137</v>
          </cell>
          <cell r="G34">
            <v>-9125.5</v>
          </cell>
          <cell r="H34">
            <v>-18250</v>
          </cell>
          <cell r="I34">
            <v>-19254.299999999814</v>
          </cell>
          <cell r="J34">
            <v>-1083.6500000000233</v>
          </cell>
          <cell r="K34">
            <v>-5978</v>
          </cell>
          <cell r="L34">
            <v>-15795</v>
          </cell>
          <cell r="M34">
            <v>-11703.5</v>
          </cell>
          <cell r="N34">
            <v>-3805.5</v>
          </cell>
          <cell r="O34">
            <v>-9763</v>
          </cell>
          <cell r="P34">
            <v>-11096.5</v>
          </cell>
          <cell r="Q34">
            <v>-16474</v>
          </cell>
          <cell r="R34">
            <v>-214578.17000000179</v>
          </cell>
          <cell r="S34">
            <v>-9144</v>
          </cell>
          <cell r="T34">
            <v>-7515.5</v>
          </cell>
          <cell r="U34">
            <v>-19672.5</v>
          </cell>
          <cell r="V34">
            <v>-15999.5</v>
          </cell>
          <cell r="W34">
            <v>-1639.5699999999488</v>
          </cell>
          <cell r="X34">
            <v>-6680.3000000000466</v>
          </cell>
          <cell r="Y34">
            <v>-33948</v>
          </cell>
          <cell r="Z34">
            <v>-24221.299999999814</v>
          </cell>
          <cell r="AA34">
            <v>-6187</v>
          </cell>
          <cell r="AB34">
            <v>-9860</v>
          </cell>
          <cell r="AC34">
            <v>-11379.5</v>
          </cell>
          <cell r="AD34">
            <v>-68331</v>
          </cell>
          <cell r="AE34">
            <v>-271696.41999999434</v>
          </cell>
          <cell r="AF34">
            <v>-18059.299999999814</v>
          </cell>
          <cell r="AG34">
            <v>-21864.400000000373</v>
          </cell>
          <cell r="AH34">
            <v>-28643.5</v>
          </cell>
          <cell r="AI34">
            <v>-21877.299999999814</v>
          </cell>
          <cell r="AJ34">
            <v>-3097.5199999999604</v>
          </cell>
          <cell r="AK34">
            <v>-7139.3999999999069</v>
          </cell>
          <cell r="AL34">
            <v>-34212</v>
          </cell>
          <cell r="AM34">
            <v>-19283.5</v>
          </cell>
          <cell r="AN34">
            <v>-9139.5</v>
          </cell>
          <cell r="AO34">
            <v>-19961.5</v>
          </cell>
          <cell r="AP34">
            <v>-14504.5</v>
          </cell>
          <cell r="AQ34">
            <v>-73914</v>
          </cell>
          <cell r="AR34">
            <v>-310704.96000000834</v>
          </cell>
          <cell r="AS34">
            <v>-24827.700000000186</v>
          </cell>
          <cell r="AT34">
            <v>-29621</v>
          </cell>
          <cell r="AU34">
            <v>-37777</v>
          </cell>
          <cell r="AV34">
            <v>-27530</v>
          </cell>
          <cell r="AW34">
            <v>-1653.7600000000093</v>
          </cell>
          <cell r="AX34">
            <v>-4070</v>
          </cell>
          <cell r="AY34">
            <v>-46520</v>
          </cell>
          <cell r="AZ34">
            <v>-17445</v>
          </cell>
          <cell r="BA34">
            <v>-10261</v>
          </cell>
          <cell r="BB34">
            <v>-17091.5</v>
          </cell>
          <cell r="BC34">
            <v>-10101</v>
          </cell>
          <cell r="BD34">
            <v>-83807</v>
          </cell>
          <cell r="BE34">
            <v>-269271.79999999702</v>
          </cell>
          <cell r="BF34">
            <v>-26652.200000000186</v>
          </cell>
          <cell r="BG34">
            <v>-20079.5</v>
          </cell>
          <cell r="BH34">
            <v>-30269</v>
          </cell>
          <cell r="BI34">
            <v>-25665</v>
          </cell>
          <cell r="BJ34">
            <v>-4087</v>
          </cell>
          <cell r="BK34">
            <v>-10915.299999999814</v>
          </cell>
          <cell r="BL34">
            <v>-36338</v>
          </cell>
          <cell r="BM34">
            <v>-22455.299999999814</v>
          </cell>
          <cell r="BN34">
            <v>-8336</v>
          </cell>
          <cell r="BO34">
            <v>-11152.5</v>
          </cell>
          <cell r="BP34">
            <v>-16767</v>
          </cell>
          <cell r="BQ34">
            <v>-56555</v>
          </cell>
          <cell r="BR34">
            <v>-228702.84000000358</v>
          </cell>
          <cell r="BS34">
            <v>-14984</v>
          </cell>
          <cell r="BT34">
            <v>-10972</v>
          </cell>
          <cell r="BU34">
            <v>-31466.5</v>
          </cell>
          <cell r="BV34">
            <v>-22966.5</v>
          </cell>
          <cell r="BW34">
            <v>-2356.6399999998976</v>
          </cell>
          <cell r="BX34">
            <v>-7571</v>
          </cell>
          <cell r="BY34">
            <v>-34450</v>
          </cell>
          <cell r="BZ34">
            <v>-20518.200000000186</v>
          </cell>
          <cell r="CA34">
            <v>-15968</v>
          </cell>
          <cell r="CB34">
            <v>-21372.5</v>
          </cell>
          <cell r="CC34">
            <v>-6575</v>
          </cell>
          <cell r="CD34">
            <v>-39502.5</v>
          </cell>
          <cell r="CE34">
            <v>-223012.6400000006</v>
          </cell>
          <cell r="CF34">
            <v>-7049.3000000000466</v>
          </cell>
          <cell r="CG34">
            <v>24337.5</v>
          </cell>
          <cell r="CH34">
            <v>-39005.5</v>
          </cell>
          <cell r="CI34">
            <v>-27130</v>
          </cell>
          <cell r="CJ34">
            <v>-5190.9399999999441</v>
          </cell>
          <cell r="CK34">
            <v>-4663.2000000001863</v>
          </cell>
          <cell r="CL34">
            <v>-35884</v>
          </cell>
          <cell r="CM34">
            <v>-22301.700000000186</v>
          </cell>
          <cell r="CN34">
            <v>-9637</v>
          </cell>
          <cell r="CO34">
            <v>-20261.5</v>
          </cell>
          <cell r="CP34">
            <v>-18603</v>
          </cell>
          <cell r="CQ34">
            <v>-57624</v>
          </cell>
          <cell r="CR34">
            <v>-250896.21000000834</v>
          </cell>
          <cell r="CS34">
            <v>-9295.5</v>
          </cell>
          <cell r="CT34">
            <v>-15507</v>
          </cell>
          <cell r="CU34">
            <v>-31687.5</v>
          </cell>
          <cell r="CV34">
            <v>-26668.5</v>
          </cell>
          <cell r="CW34">
            <v>-5217.3100000000559</v>
          </cell>
          <cell r="CX34">
            <v>-10897</v>
          </cell>
          <cell r="CY34">
            <v>-42207</v>
          </cell>
          <cell r="CZ34">
            <v>-17476.400000000373</v>
          </cell>
          <cell r="DA34">
            <v>-14712</v>
          </cell>
          <cell r="DB34">
            <v>-9275.5</v>
          </cell>
          <cell r="DC34">
            <v>-18285.5</v>
          </cell>
          <cell r="DD34">
            <v>-49667</v>
          </cell>
          <cell r="DE34">
            <v>-269449.19999998808</v>
          </cell>
          <cell r="DF34">
            <v>-21905.299999999814</v>
          </cell>
          <cell r="DG34">
            <v>-13621.5</v>
          </cell>
          <cell r="DH34">
            <v>-36187</v>
          </cell>
          <cell r="DI34">
            <v>28357.5</v>
          </cell>
          <cell r="DJ34">
            <v>-6467.2000000000698</v>
          </cell>
          <cell r="DK34">
            <v>-11852</v>
          </cell>
          <cell r="DL34">
            <v>-47294</v>
          </cell>
          <cell r="DM34">
            <v>-19664.599999999627</v>
          </cell>
          <cell r="DN34">
            <v>-10972</v>
          </cell>
          <cell r="DO34">
            <v>-25137.5</v>
          </cell>
          <cell r="DP34">
            <v>-7097.5999999996275</v>
          </cell>
          <cell r="DQ34">
            <v>-97608</v>
          </cell>
          <cell r="DR34">
            <v>-332326.77999999747</v>
          </cell>
          <cell r="DS34">
            <v>-8400.3799999998882</v>
          </cell>
          <cell r="DT34">
            <v>-52562.299999999814</v>
          </cell>
          <cell r="DU34">
            <v>-62880</v>
          </cell>
          <cell r="DV34">
            <v>-40401</v>
          </cell>
          <cell r="DW34">
            <v>-5291</v>
          </cell>
          <cell r="DX34">
            <v>-13700</v>
          </cell>
          <cell r="DY34">
            <v>-12163.100000000093</v>
          </cell>
          <cell r="DZ34">
            <v>-10105.5</v>
          </cell>
          <cell r="EA34">
            <v>-24633.5</v>
          </cell>
          <cell r="EB34">
            <v>-33312</v>
          </cell>
          <cell r="EC34">
            <v>-37840.200000000186</v>
          </cell>
          <cell r="ED34">
            <v>-31037.800000000047</v>
          </cell>
        </row>
        <row r="35">
          <cell r="F35">
            <v>-24812.899999999441</v>
          </cell>
          <cell r="G35">
            <v>-9554.2999999998137</v>
          </cell>
          <cell r="H35">
            <v>-7549.3999999994412</v>
          </cell>
          <cell r="I35">
            <v>-13438.299999999814</v>
          </cell>
          <cell r="J35">
            <v>-3897.6500000001397</v>
          </cell>
          <cell r="K35">
            <v>-2571.5400000000373</v>
          </cell>
          <cell r="L35">
            <v>1684.3000000002794</v>
          </cell>
          <cell r="M35">
            <v>838.59999999962747</v>
          </cell>
          <cell r="N35">
            <v>-5199.2000000001863</v>
          </cell>
          <cell r="O35">
            <v>-5997.0999999996275</v>
          </cell>
          <cell r="P35">
            <v>-28693.199999999255</v>
          </cell>
          <cell r="Q35">
            <v>-17727</v>
          </cell>
          <cell r="R35">
            <v>-164790.25999999046</v>
          </cell>
          <cell r="S35">
            <v>-28630.400000000373</v>
          </cell>
          <cell r="T35">
            <v>-28036.600000000093</v>
          </cell>
          <cell r="U35">
            <v>-13747</v>
          </cell>
          <cell r="V35">
            <v>-12832.499999999767</v>
          </cell>
          <cell r="W35">
            <v>-6937.0500000000466</v>
          </cell>
          <cell r="X35">
            <v>-3738.7099999999627</v>
          </cell>
          <cell r="Y35">
            <v>-5797.3999999999069</v>
          </cell>
          <cell r="Z35">
            <v>6257.2000000001863</v>
          </cell>
          <cell r="AA35">
            <v>-4415.7000000001863</v>
          </cell>
          <cell r="AB35">
            <v>-9361.6000000005588</v>
          </cell>
          <cell r="AC35">
            <v>-31332.099999999627</v>
          </cell>
          <cell r="AD35">
            <v>-26218.399999999441</v>
          </cell>
          <cell r="AE35">
            <v>-222837.59999999404</v>
          </cell>
          <cell r="AF35">
            <v>-37712.500000000466</v>
          </cell>
          <cell r="AG35">
            <v>-28148.400000000373</v>
          </cell>
          <cell r="AH35">
            <v>-19863.600000000093</v>
          </cell>
          <cell r="AI35">
            <v>-9355.75</v>
          </cell>
          <cell r="AJ35">
            <v>-10458.09999999986</v>
          </cell>
          <cell r="AK35">
            <v>-7532.6499999999069</v>
          </cell>
          <cell r="AL35">
            <v>-5077.1000000000931</v>
          </cell>
          <cell r="AM35">
            <v>-6817.5</v>
          </cell>
          <cell r="AN35">
            <v>-11163.200000000186</v>
          </cell>
          <cell r="AO35">
            <v>-20483.700000000186</v>
          </cell>
          <cell r="AP35">
            <v>-16273.599999999627</v>
          </cell>
          <cell r="AQ35">
            <v>-49951.5</v>
          </cell>
          <cell r="AR35">
            <v>-254284.46999999881</v>
          </cell>
          <cell r="AS35">
            <v>-32529.899999999907</v>
          </cell>
          <cell r="AT35">
            <v>-44262.299999999814</v>
          </cell>
          <cell r="AU35">
            <v>-17415.960000000428</v>
          </cell>
          <cell r="AV35">
            <v>-21819.59999999986</v>
          </cell>
          <cell r="AW35">
            <v>-7892.4499999999534</v>
          </cell>
          <cell r="AX35">
            <v>-3285.5600000000559</v>
          </cell>
          <cell r="AY35">
            <v>1921.1000000000931</v>
          </cell>
          <cell r="AZ35">
            <v>1383.2999999998137</v>
          </cell>
          <cell r="BA35">
            <v>-11910.200000000186</v>
          </cell>
          <cell r="BB35">
            <v>-23604.099999999627</v>
          </cell>
          <cell r="BC35">
            <v>-49727.599999999627</v>
          </cell>
          <cell r="BD35">
            <v>-45141.200000001118</v>
          </cell>
          <cell r="BE35">
            <v>-262905.11999999732</v>
          </cell>
          <cell r="BF35">
            <v>-48697.200000000186</v>
          </cell>
          <cell r="BG35">
            <v>-41654.899999999907</v>
          </cell>
          <cell r="BH35">
            <v>-18526.599999999627</v>
          </cell>
          <cell r="BI35">
            <v>-16424</v>
          </cell>
          <cell r="BJ35">
            <v>-6122.3999999999069</v>
          </cell>
          <cell r="BK35">
            <v>-4091.7200000002049</v>
          </cell>
          <cell r="BL35">
            <v>-1344.1000000000931</v>
          </cell>
          <cell r="BM35">
            <v>13368.299999999814</v>
          </cell>
          <cell r="BN35">
            <v>-16299.799999999814</v>
          </cell>
          <cell r="BO35">
            <v>-28868.200000000186</v>
          </cell>
          <cell r="BP35">
            <v>-60432.799999999814</v>
          </cell>
          <cell r="BQ35">
            <v>-33811.700000000186</v>
          </cell>
          <cell r="BR35">
            <v>-237063.90999998897</v>
          </cell>
          <cell r="BS35">
            <v>-20514.300000000745</v>
          </cell>
          <cell r="BT35">
            <v>-22196.399999999907</v>
          </cell>
          <cell r="BU35">
            <v>-22068.100000000093</v>
          </cell>
          <cell r="BV35">
            <v>-17600.5</v>
          </cell>
          <cell r="BW35">
            <v>-10521.099999999627</v>
          </cell>
          <cell r="BX35">
            <v>-5342.9599999999627</v>
          </cell>
          <cell r="BY35">
            <v>-9772.6999999997206</v>
          </cell>
          <cell r="BZ35">
            <v>-12757.400000000373</v>
          </cell>
          <cell r="CA35">
            <v>-13163.799999999814</v>
          </cell>
          <cell r="CB35">
            <v>-33800</v>
          </cell>
          <cell r="CC35">
            <v>-45271.299999999814</v>
          </cell>
          <cell r="CD35">
            <v>-24055.350000000559</v>
          </cell>
          <cell r="CE35">
            <v>-221180.66000000387</v>
          </cell>
          <cell r="CF35">
            <v>-20981.700000000186</v>
          </cell>
          <cell r="CG35">
            <v>-29088.800000000279</v>
          </cell>
          <cell r="CH35">
            <v>-19940.300000000279</v>
          </cell>
          <cell r="CI35">
            <v>-12305.399999999907</v>
          </cell>
          <cell r="CJ35">
            <v>-11786.459999999963</v>
          </cell>
          <cell r="CK35">
            <v>-2325.5000000004657</v>
          </cell>
          <cell r="CL35">
            <v>3604.3999999999069</v>
          </cell>
          <cell r="CM35">
            <v>-18303.200000000186</v>
          </cell>
          <cell r="CN35">
            <v>-14227</v>
          </cell>
          <cell r="CO35">
            <v>-27995.299999999814</v>
          </cell>
          <cell r="CP35">
            <v>-43655.5</v>
          </cell>
          <cell r="CQ35">
            <v>-24175.900000000373</v>
          </cell>
          <cell r="CR35">
            <v>-219836.46999999881</v>
          </cell>
          <cell r="CS35">
            <v>-37345.10999999987</v>
          </cell>
          <cell r="CT35">
            <v>-28775.439999999478</v>
          </cell>
          <cell r="CU35">
            <v>-26186.799999999814</v>
          </cell>
          <cell r="CV35">
            <v>-22044.800000000047</v>
          </cell>
          <cell r="CW35">
            <v>-12729.259999999776</v>
          </cell>
          <cell r="CX35">
            <v>-5700.1599999996834</v>
          </cell>
          <cell r="CY35">
            <v>-4383.8999999994412</v>
          </cell>
          <cell r="CZ35">
            <v>10889</v>
          </cell>
          <cell r="DA35">
            <v>-14480.200000000186</v>
          </cell>
          <cell r="DB35">
            <v>-26736.800000000745</v>
          </cell>
          <cell r="DC35">
            <v>-34064.899999999441</v>
          </cell>
          <cell r="DD35">
            <v>-18278.100000000559</v>
          </cell>
          <cell r="DE35">
            <v>-262569.34000000358</v>
          </cell>
          <cell r="DF35">
            <v>-29204.099999999627</v>
          </cell>
          <cell r="DG35">
            <v>-34152.5</v>
          </cell>
          <cell r="DH35">
            <v>-21084.699999999721</v>
          </cell>
          <cell r="DI35">
            <v>-24363</v>
          </cell>
          <cell r="DJ35">
            <v>-7467.8999999999069</v>
          </cell>
          <cell r="DK35">
            <v>-6663.5399999995716</v>
          </cell>
          <cell r="DL35">
            <v>-8768.7999999998137</v>
          </cell>
          <cell r="DM35">
            <v>-24189.5</v>
          </cell>
          <cell r="DN35">
            <v>-7207.7000000001863</v>
          </cell>
          <cell r="DO35">
            <v>-34382.5</v>
          </cell>
          <cell r="DP35">
            <v>-45386.099999999627</v>
          </cell>
          <cell r="DQ35">
            <v>-19699</v>
          </cell>
          <cell r="DR35">
            <v>-297592.92999999598</v>
          </cell>
          <cell r="DS35">
            <v>-33193.819999999832</v>
          </cell>
          <cell r="DT35">
            <v>-17970.829999999842</v>
          </cell>
          <cell r="DU35">
            <v>-37155.479999999981</v>
          </cell>
          <cell r="DV35">
            <v>-21391.870000000112</v>
          </cell>
          <cell r="DW35">
            <v>-11268.930000000051</v>
          </cell>
          <cell r="DX35">
            <v>-14589.510000000009</v>
          </cell>
          <cell r="DY35">
            <v>-12717.35999999987</v>
          </cell>
          <cell r="DZ35">
            <v>-28521.5</v>
          </cell>
          <cell r="EA35">
            <v>-34676.099999999627</v>
          </cell>
          <cell r="EB35">
            <v>-30993.160000000149</v>
          </cell>
          <cell r="EC35">
            <v>-29988.299999999814</v>
          </cell>
          <cell r="ED35">
            <v>-25126.069999999832</v>
          </cell>
        </row>
        <row r="36">
          <cell r="F36">
            <v>-845.61999999999534</v>
          </cell>
          <cell r="G36">
            <v>-65.980000000039581</v>
          </cell>
          <cell r="H36">
            <v>-479.0899999999674</v>
          </cell>
          <cell r="I36">
            <v>-1269.9500000000116</v>
          </cell>
          <cell r="J36">
            <v>-916.73999999999069</v>
          </cell>
          <cell r="K36">
            <v>-181.1699999999837</v>
          </cell>
          <cell r="L36">
            <v>243.70000000001164</v>
          </cell>
          <cell r="M36">
            <v>-2628.7800000000279</v>
          </cell>
          <cell r="N36">
            <v>-142.42000000001281</v>
          </cell>
          <cell r="O36">
            <v>-719.3399999999674</v>
          </cell>
          <cell r="P36">
            <v>-1048.0300000000279</v>
          </cell>
          <cell r="Q36">
            <v>-530.94000000000233</v>
          </cell>
          <cell r="R36">
            <v>-13108.370000000112</v>
          </cell>
          <cell r="S36">
            <v>-1536.7999999999884</v>
          </cell>
          <cell r="T36">
            <v>-667.22000000003027</v>
          </cell>
          <cell r="U36">
            <v>-1490.3100000000559</v>
          </cell>
          <cell r="V36">
            <v>-1106.9300000000221</v>
          </cell>
          <cell r="W36">
            <v>-382.80999999999767</v>
          </cell>
          <cell r="X36">
            <v>-592.60999999998603</v>
          </cell>
          <cell r="Y36">
            <v>-752.40999999997439</v>
          </cell>
          <cell r="Z36">
            <v>-120.55999999999767</v>
          </cell>
          <cell r="AA36">
            <v>-1037.7099999999919</v>
          </cell>
          <cell r="AB36">
            <v>-1251.1999999999534</v>
          </cell>
          <cell r="AC36">
            <v>-2725.3099999999977</v>
          </cell>
          <cell r="AD36">
            <v>-1444.5</v>
          </cell>
          <cell r="AE36">
            <v>-18470.830000000075</v>
          </cell>
          <cell r="AF36">
            <v>-3398.5300000000279</v>
          </cell>
          <cell r="AG36">
            <v>-4416</v>
          </cell>
          <cell r="AH36">
            <v>-226.75</v>
          </cell>
          <cell r="AI36">
            <v>-1659.75</v>
          </cell>
          <cell r="AJ36">
            <v>-974.44000000000233</v>
          </cell>
          <cell r="AK36">
            <v>-154.12000000002445</v>
          </cell>
          <cell r="AL36">
            <v>-2171.25</v>
          </cell>
          <cell r="AM36">
            <v>-79.970000000030268</v>
          </cell>
          <cell r="AN36">
            <v>-1363.9800000000105</v>
          </cell>
          <cell r="AO36">
            <v>-775.71999999997206</v>
          </cell>
          <cell r="AP36">
            <v>-1851.179999999993</v>
          </cell>
          <cell r="AQ36">
            <v>-1399.140000000014</v>
          </cell>
          <cell r="AR36">
            <v>-18641.329999999609</v>
          </cell>
          <cell r="AS36">
            <v>-1617.4599999999627</v>
          </cell>
          <cell r="AT36">
            <v>-3415.5699999999488</v>
          </cell>
          <cell r="AU36">
            <v>-1712.4699999999721</v>
          </cell>
          <cell r="AV36">
            <v>-1448.8399999999674</v>
          </cell>
          <cell r="AW36">
            <v>-1326.6399999999849</v>
          </cell>
          <cell r="AX36">
            <v>-586.80999999999767</v>
          </cell>
          <cell r="AY36">
            <v>244.44000000000233</v>
          </cell>
          <cell r="AZ36">
            <v>-2178.4699999999721</v>
          </cell>
          <cell r="BA36">
            <v>-150.18999999994412</v>
          </cell>
          <cell r="BB36">
            <v>-1617.1299999999464</v>
          </cell>
          <cell r="BC36">
            <v>-3442.2599999999511</v>
          </cell>
          <cell r="BD36">
            <v>-1389.9300000000512</v>
          </cell>
          <cell r="BE36">
            <v>-14758.240000000224</v>
          </cell>
          <cell r="BF36">
            <v>-1952.7999999999884</v>
          </cell>
          <cell r="BG36">
            <v>-2837.7399999999907</v>
          </cell>
          <cell r="BH36">
            <v>-378.71999999997206</v>
          </cell>
          <cell r="BI36">
            <v>-217</v>
          </cell>
          <cell r="BJ36">
            <v>-662.40000000002328</v>
          </cell>
          <cell r="BK36">
            <v>-295.87999999994645</v>
          </cell>
          <cell r="BL36">
            <v>-632.76000000000931</v>
          </cell>
          <cell r="BM36">
            <v>-1179.5</v>
          </cell>
          <cell r="BN36">
            <v>-907.28000000002794</v>
          </cell>
          <cell r="BO36">
            <v>-1035.9799999999814</v>
          </cell>
          <cell r="BP36">
            <v>-1856.9300000000512</v>
          </cell>
          <cell r="BQ36">
            <v>-2801.25</v>
          </cell>
          <cell r="BR36">
            <v>-12661.290000000503</v>
          </cell>
          <cell r="BS36">
            <v>-1174.9400000000023</v>
          </cell>
          <cell r="BT36">
            <v>-2423.6800000000512</v>
          </cell>
          <cell r="BU36">
            <v>-379.1600000000326</v>
          </cell>
          <cell r="BV36">
            <v>-974.22000000003027</v>
          </cell>
          <cell r="BW36">
            <v>-967.88000000000466</v>
          </cell>
          <cell r="BX36">
            <v>-509.05999999999767</v>
          </cell>
          <cell r="BY36">
            <v>-273.5</v>
          </cell>
          <cell r="BZ36">
            <v>-1989.2199999999721</v>
          </cell>
          <cell r="CA36">
            <v>301.03000000002794</v>
          </cell>
          <cell r="CB36">
            <v>-1485.1599999999744</v>
          </cell>
          <cell r="CC36">
            <v>-1912.0899999999674</v>
          </cell>
          <cell r="CD36">
            <v>-873.4100000000326</v>
          </cell>
          <cell r="CE36">
            <v>-19111.119999999646</v>
          </cell>
          <cell r="CF36">
            <v>-1672.4700000000303</v>
          </cell>
          <cell r="CG36">
            <v>-1030.7599999999511</v>
          </cell>
          <cell r="CH36">
            <v>-629.0800000000163</v>
          </cell>
          <cell r="CI36">
            <v>-388</v>
          </cell>
          <cell r="CJ36">
            <v>-828.26000000000931</v>
          </cell>
          <cell r="CK36">
            <v>-1083.8199999999488</v>
          </cell>
          <cell r="CL36">
            <v>-3709.1699999999837</v>
          </cell>
          <cell r="CM36">
            <v>-147.26999999996042</v>
          </cell>
          <cell r="CN36">
            <v>-1147.4400000000023</v>
          </cell>
          <cell r="CO36">
            <v>-3134.5599999999977</v>
          </cell>
          <cell r="CP36">
            <v>-2406.6300000000047</v>
          </cell>
          <cell r="CQ36">
            <v>-2933.6599999999744</v>
          </cell>
          <cell r="CR36">
            <v>-27093.749999999069</v>
          </cell>
          <cell r="CS36">
            <v>-2874.9699999999721</v>
          </cell>
          <cell r="CT36">
            <v>-6521.0599999999977</v>
          </cell>
          <cell r="CU36">
            <v>-4242.5900000000256</v>
          </cell>
          <cell r="CV36">
            <v>-2694.2599999999511</v>
          </cell>
          <cell r="CW36">
            <v>-36.380000000004657</v>
          </cell>
          <cell r="CX36">
            <v>-281.28000000002794</v>
          </cell>
          <cell r="CY36">
            <v>-3318.3400000000256</v>
          </cell>
          <cell r="CZ36">
            <v>-3255.1800000000512</v>
          </cell>
          <cell r="DA36">
            <v>-791.03999999997905</v>
          </cell>
          <cell r="DB36">
            <v>-1307.6199999999953</v>
          </cell>
          <cell r="DC36">
            <v>-911.68999999994412</v>
          </cell>
          <cell r="DD36">
            <v>-859.34000000002561</v>
          </cell>
          <cell r="DE36">
            <v>-17971.239999999292</v>
          </cell>
          <cell r="DF36">
            <v>-1211.179999999993</v>
          </cell>
          <cell r="DG36">
            <v>-366.05999999999767</v>
          </cell>
          <cell r="DH36">
            <v>-3469.5300000000279</v>
          </cell>
          <cell r="DI36">
            <v>-1004.6600000000326</v>
          </cell>
          <cell r="DJ36">
            <v>-500.14000000001397</v>
          </cell>
          <cell r="DK36">
            <v>-934.75</v>
          </cell>
          <cell r="DL36">
            <v>-654.81999999994878</v>
          </cell>
          <cell r="DM36">
            <v>-2528.75</v>
          </cell>
          <cell r="DN36">
            <v>-495.0800000000163</v>
          </cell>
          <cell r="DO36">
            <v>-1689.0599999999977</v>
          </cell>
          <cell r="DP36">
            <v>-2749.4699999999721</v>
          </cell>
          <cell r="DQ36">
            <v>-2367.7399999999907</v>
          </cell>
          <cell r="DR36">
            <v>-33841.647000000346</v>
          </cell>
          <cell r="DS36">
            <v>-5143.5</v>
          </cell>
          <cell r="DT36">
            <v>-1366.0199999999895</v>
          </cell>
          <cell r="DU36">
            <v>-4231.6899999999732</v>
          </cell>
          <cell r="DV36">
            <v>-3876.2799999999988</v>
          </cell>
          <cell r="DW36">
            <v>-719.97499999999127</v>
          </cell>
          <cell r="DX36">
            <v>-1186.7799999999988</v>
          </cell>
          <cell r="DY36">
            <v>-1464.0720000000001</v>
          </cell>
          <cell r="DZ36">
            <v>-962.6200000000099</v>
          </cell>
          <cell r="EA36">
            <v>-3446.0599999999977</v>
          </cell>
          <cell r="EB36">
            <v>-3944.0199999999895</v>
          </cell>
          <cell r="EC36">
            <v>-2961.1800000000512</v>
          </cell>
          <cell r="ED36">
            <v>-4539.4499999999825</v>
          </cell>
        </row>
        <row r="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row>
        <row r="38">
          <cell r="F38">
            <v>177.0899999999674</v>
          </cell>
          <cell r="G38">
            <v>526.93800000002375</v>
          </cell>
          <cell r="H38">
            <v>127.87799999996787</v>
          </cell>
          <cell r="I38">
            <v>28.529999999969732</v>
          </cell>
          <cell r="J38">
            <v>173.12100000004284</v>
          </cell>
          <cell r="K38">
            <v>607.77239999989979</v>
          </cell>
          <cell r="L38">
            <v>14.903099999995902</v>
          </cell>
          <cell r="M38">
            <v>330.17504000011832</v>
          </cell>
          <cell r="N38">
            <v>288.81179999979213</v>
          </cell>
          <cell r="O38">
            <v>141.48600000003353</v>
          </cell>
          <cell r="P38">
            <v>410.5109999999986</v>
          </cell>
          <cell r="Q38">
            <v>622.16399999998976</v>
          </cell>
          <cell r="R38">
            <v>5287.8532400019467</v>
          </cell>
          <cell r="S38">
            <v>201.53015000012238</v>
          </cell>
          <cell r="T38">
            <v>806.05306000000564</v>
          </cell>
          <cell r="U38">
            <v>167.66498000000138</v>
          </cell>
          <cell r="V38">
            <v>74.30935000005411</v>
          </cell>
          <cell r="W38">
            <v>227.7080399999395</v>
          </cell>
          <cell r="X38">
            <v>919.11105000018142</v>
          </cell>
          <cell r="Y38">
            <v>191.29500000015832</v>
          </cell>
          <cell r="Z38">
            <v>386.78444999991916</v>
          </cell>
          <cell r="AA38">
            <v>284.77800000016578</v>
          </cell>
          <cell r="AB38">
            <v>347.91388999996707</v>
          </cell>
          <cell r="AC38">
            <v>440.12747999996645</v>
          </cell>
          <cell r="AD38">
            <v>1240.5777900000103</v>
          </cell>
          <cell r="AE38">
            <v>4944.2616299986839</v>
          </cell>
          <cell r="AF38">
            <v>285.94410000008065</v>
          </cell>
          <cell r="AG38">
            <v>536.43760000000475</v>
          </cell>
          <cell r="AH38">
            <v>181.49199999996927</v>
          </cell>
          <cell r="AI38">
            <v>163.12299999996321</v>
          </cell>
          <cell r="AJ38">
            <v>144.82622000004631</v>
          </cell>
          <cell r="AK38">
            <v>903.69332999992184</v>
          </cell>
          <cell r="AL38">
            <v>190.93723999988288</v>
          </cell>
          <cell r="AM38">
            <v>324.2147399999667</v>
          </cell>
          <cell r="AN38">
            <v>69.004799999995157</v>
          </cell>
          <cell r="AO38">
            <v>618.90970000007655</v>
          </cell>
          <cell r="AP38">
            <v>-160.98466000007465</v>
          </cell>
          <cell r="AQ38">
            <v>1686.6635600000154</v>
          </cell>
          <cell r="AR38">
            <v>5380.1876999996603</v>
          </cell>
          <cell r="AS38">
            <v>216.5063599999994</v>
          </cell>
          <cell r="AT38">
            <v>779.835699999996</v>
          </cell>
          <cell r="AU38">
            <v>196.96740000002319</v>
          </cell>
          <cell r="AV38">
            <v>86.698499999998603</v>
          </cell>
          <cell r="AW38">
            <v>360.82675999996718</v>
          </cell>
          <cell r="AX38">
            <v>446.9750800000038</v>
          </cell>
          <cell r="AY38">
            <v>5.7009000000543892</v>
          </cell>
          <cell r="AZ38">
            <v>907.42390000005253</v>
          </cell>
          <cell r="BA38">
            <v>111.65181999979541</v>
          </cell>
          <cell r="BB38">
            <v>192.48193999996874</v>
          </cell>
          <cell r="BC38">
            <v>593.67784000001848</v>
          </cell>
          <cell r="BD38">
            <v>1481.4414999999572</v>
          </cell>
          <cell r="BE38">
            <v>4537.709399998188</v>
          </cell>
          <cell r="BF38">
            <v>377.49690000002738</v>
          </cell>
          <cell r="BG38">
            <v>340.65899999992689</v>
          </cell>
          <cell r="BH38">
            <v>127.03679999994347</v>
          </cell>
          <cell r="BI38">
            <v>156.0107999999891</v>
          </cell>
          <cell r="BJ38">
            <v>281.17319999984466</v>
          </cell>
          <cell r="BK38">
            <v>549.74491999996826</v>
          </cell>
          <cell r="BL38">
            <v>142.80720000015572</v>
          </cell>
          <cell r="BM38">
            <v>329.67487999983132</v>
          </cell>
          <cell r="BN38">
            <v>144.43999999994412</v>
          </cell>
          <cell r="BO38">
            <v>103.22400000004563</v>
          </cell>
          <cell r="BP38">
            <v>877.42379999998957</v>
          </cell>
          <cell r="BQ38">
            <v>1108.0178999999771</v>
          </cell>
          <cell r="BR38">
            <v>4595.6730099972337</v>
          </cell>
          <cell r="BS38">
            <v>429.24309999996331</v>
          </cell>
          <cell r="BT38">
            <v>427.57000000000698</v>
          </cell>
          <cell r="BU38">
            <v>138.64759999990929</v>
          </cell>
          <cell r="BV38">
            <v>199.57209999993211</v>
          </cell>
          <cell r="BW38">
            <v>231.58745999995153</v>
          </cell>
          <cell r="BX38">
            <v>653.57091999985278</v>
          </cell>
          <cell r="BY38">
            <v>98.378999999957159</v>
          </cell>
          <cell r="BZ38">
            <v>343.95999000011943</v>
          </cell>
          <cell r="CA38">
            <v>276.74719999986701</v>
          </cell>
          <cell r="CB38">
            <v>376.3359599999385</v>
          </cell>
          <cell r="CC38">
            <v>810.38880000001518</v>
          </cell>
          <cell r="CD38">
            <v>609.67087999999058</v>
          </cell>
          <cell r="CE38">
            <v>3329.3717199992388</v>
          </cell>
          <cell r="CF38">
            <v>779.71100000001024</v>
          </cell>
          <cell r="CG38">
            <v>-754.70212000003085</v>
          </cell>
          <cell r="CH38">
            <v>254.20619999989867</v>
          </cell>
          <cell r="CI38">
            <v>118.15900000010151</v>
          </cell>
          <cell r="CJ38">
            <v>508.14943999995012</v>
          </cell>
          <cell r="CK38">
            <v>459.56024000025354</v>
          </cell>
          <cell r="CL38">
            <v>137.26969999982975</v>
          </cell>
          <cell r="CM38">
            <v>-64.226140000158921</v>
          </cell>
          <cell r="CN38">
            <v>43.362200000090525</v>
          </cell>
          <cell r="CO38">
            <v>279.33617999998387</v>
          </cell>
          <cell r="CP38">
            <v>857.67172000004211</v>
          </cell>
          <cell r="CQ38">
            <v>710.87430000002496</v>
          </cell>
          <cell r="CR38">
            <v>5854.8103799987584</v>
          </cell>
          <cell r="CS38">
            <v>535.31171999999788</v>
          </cell>
          <cell r="CT38">
            <v>679.50300000002608</v>
          </cell>
          <cell r="CU38">
            <v>244.26000000000931</v>
          </cell>
          <cell r="CV38">
            <v>511.6114200000884</v>
          </cell>
          <cell r="CW38">
            <v>556.21542000002228</v>
          </cell>
          <cell r="CX38">
            <v>1040.060249999864</v>
          </cell>
          <cell r="CY38">
            <v>40.5</v>
          </cell>
          <cell r="CZ38">
            <v>544.96124999993481</v>
          </cell>
          <cell r="DA38">
            <v>34.222500000149012</v>
          </cell>
          <cell r="DB38">
            <v>293.96159999992233</v>
          </cell>
          <cell r="DC38">
            <v>1026.5185800000327</v>
          </cell>
          <cell r="DD38">
            <v>347.68463999999221</v>
          </cell>
          <cell r="DE38">
            <v>4635.3238399978727</v>
          </cell>
          <cell r="DF38">
            <v>475.22507999988738</v>
          </cell>
          <cell r="DG38">
            <v>680.71938000008231</v>
          </cell>
          <cell r="DH38">
            <v>132.13199999992503</v>
          </cell>
          <cell r="DI38">
            <v>251.25044999993406</v>
          </cell>
          <cell r="DJ38">
            <v>284.58474000007845</v>
          </cell>
          <cell r="DK38">
            <v>730.35936000011861</v>
          </cell>
          <cell r="DL38">
            <v>74.420700000133365</v>
          </cell>
          <cell r="DM38">
            <v>555.49489999981597</v>
          </cell>
          <cell r="DN38">
            <v>-67.103009999962524</v>
          </cell>
          <cell r="DO38">
            <v>356.28450000006706</v>
          </cell>
          <cell r="DP38">
            <v>461.83038000005763</v>
          </cell>
          <cell r="DQ38">
            <v>700.12535999994725</v>
          </cell>
          <cell r="DR38">
            <v>7216.3278000019491</v>
          </cell>
          <cell r="DS38">
            <v>969.29064000002109</v>
          </cell>
          <cell r="DT38">
            <v>877.04580000007991</v>
          </cell>
          <cell r="DU38">
            <v>531.93024000001606</v>
          </cell>
          <cell r="DV38">
            <v>455.56980000005569</v>
          </cell>
          <cell r="DW38">
            <v>473.71224000002258</v>
          </cell>
          <cell r="DX38">
            <v>1194.1482000001706</v>
          </cell>
          <cell r="DY38">
            <v>238.35528000001796</v>
          </cell>
          <cell r="DZ38">
            <v>192.78839999996126</v>
          </cell>
          <cell r="EA38">
            <v>701.55720000015572</v>
          </cell>
          <cell r="EB38">
            <v>329.72964000003412</v>
          </cell>
          <cell r="EC38">
            <v>460.74060000001919</v>
          </cell>
          <cell r="ED38">
            <v>791.45975999999791</v>
          </cell>
        </row>
        <row r="39">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row>
        <row r="41">
          <cell r="F41">
            <v>-46033.330000000075</v>
          </cell>
          <cell r="G41">
            <v>-34165.442000005394</v>
          </cell>
          <cell r="H41">
            <v>-33622.811999998987</v>
          </cell>
          <cell r="I41">
            <v>-50793.220000000671</v>
          </cell>
          <cell r="J41">
            <v>-17484.319000001065</v>
          </cell>
          <cell r="K41">
            <v>-13340.837600000203</v>
          </cell>
          <cell r="L41">
            <v>-25853.596900001168</v>
          </cell>
          <cell r="M41">
            <v>-21021.20495999977</v>
          </cell>
          <cell r="N41">
            <v>-4548.5082000009716</v>
          </cell>
          <cell r="O41">
            <v>-47186.553999997675</v>
          </cell>
          <cell r="P41">
            <v>-67734.918999999762</v>
          </cell>
          <cell r="Q41">
            <v>-63370.776000000536</v>
          </cell>
          <cell r="R41">
            <v>-654290.04676002264</v>
          </cell>
          <cell r="S41">
            <v>-66057.369850002229</v>
          </cell>
          <cell r="T41">
            <v>-59490.266940001398</v>
          </cell>
          <cell r="U41">
            <v>-50979.945020005107</v>
          </cell>
          <cell r="V41">
            <v>-64179.420650001615</v>
          </cell>
          <cell r="W41">
            <v>-18404.521960000508</v>
          </cell>
          <cell r="X41">
            <v>-20889.608950000256</v>
          </cell>
          <cell r="Y41">
            <v>-48718.015000000596</v>
          </cell>
          <cell r="Z41">
            <v>-24680.875549994409</v>
          </cell>
          <cell r="AA41">
            <v>-33205.131999999285</v>
          </cell>
          <cell r="AB41">
            <v>-33992.286109998822</v>
          </cell>
          <cell r="AC41">
            <v>-95935.282520003617</v>
          </cell>
          <cell r="AD41">
            <v>-137757.32220999897</v>
          </cell>
          <cell r="AE41">
            <v>-829950.48836997151</v>
          </cell>
          <cell r="AF41">
            <v>-112242.88590000011</v>
          </cell>
          <cell r="AG41">
            <v>-105320.76240000315</v>
          </cell>
          <cell r="AH41">
            <v>-84551.057999998331</v>
          </cell>
          <cell r="AI41">
            <v>-64861.676999997348</v>
          </cell>
          <cell r="AJ41">
            <v>-26624.633779998869</v>
          </cell>
          <cell r="AK41">
            <v>-28483.476670000702</v>
          </cell>
          <cell r="AL41">
            <v>-66780.912759996951</v>
          </cell>
          <cell r="AM41">
            <v>-35422.455260001123</v>
          </cell>
          <cell r="AN41">
            <v>-12660.475199997425</v>
          </cell>
          <cell r="AO41">
            <v>-80092.110300000757</v>
          </cell>
          <cell r="AP41">
            <v>-49583.064660001546</v>
          </cell>
          <cell r="AQ41">
            <v>-163326.97643999755</v>
          </cell>
          <cell r="AR41">
            <v>-1022290.8722999692</v>
          </cell>
          <cell r="AS41">
            <v>-112251.75364000164</v>
          </cell>
          <cell r="AT41">
            <v>-137703.73430000059</v>
          </cell>
          <cell r="AU41">
            <v>-97580.362599998713</v>
          </cell>
          <cell r="AV41">
            <v>-76712.541500000283</v>
          </cell>
          <cell r="AW41">
            <v>-25344.023240000941</v>
          </cell>
          <cell r="AX41">
            <v>-20255.594920000061</v>
          </cell>
          <cell r="AY41">
            <v>-57728.25909999758</v>
          </cell>
          <cell r="AZ41">
            <v>-35780.046099998057</v>
          </cell>
          <cell r="BA41">
            <v>-55165.538179997355</v>
          </cell>
          <cell r="BB41">
            <v>-76576.648060001433</v>
          </cell>
          <cell r="BC41">
            <v>-130882.88215999678</v>
          </cell>
          <cell r="BD41">
            <v>-196309.48850000277</v>
          </cell>
          <cell r="BE41">
            <v>-961236.75060001016</v>
          </cell>
          <cell r="BF41">
            <v>-126905.70309999585</v>
          </cell>
          <cell r="BG41">
            <v>-116419.28100000322</v>
          </cell>
          <cell r="BH41">
            <v>-88296.983199998736</v>
          </cell>
          <cell r="BI41">
            <v>-69012.589199997485</v>
          </cell>
          <cell r="BJ41">
            <v>-26784.826800001785</v>
          </cell>
          <cell r="BK41">
            <v>-28683.055079998448</v>
          </cell>
          <cell r="BL41">
            <v>-52953.052799999714</v>
          </cell>
          <cell r="BM41">
            <v>-38125.825120002031</v>
          </cell>
          <cell r="BN41">
            <v>-34806.640000000596</v>
          </cell>
          <cell r="BO41">
            <v>-86963.756000004709</v>
          </cell>
          <cell r="BP41">
            <v>-145739.10619999841</v>
          </cell>
          <cell r="BQ41">
            <v>-146545.932099998</v>
          </cell>
          <cell r="BR41">
            <v>-891680.06698998809</v>
          </cell>
          <cell r="BS41">
            <v>-99300.496900003403</v>
          </cell>
          <cell r="BT41">
            <v>-82692.909999998286</v>
          </cell>
          <cell r="BU41">
            <v>-93354.112399999052</v>
          </cell>
          <cell r="BV41">
            <v>-66420.747899997979</v>
          </cell>
          <cell r="BW41">
            <v>-32653.73254000023</v>
          </cell>
          <cell r="BX41">
            <v>-27517.549080003053</v>
          </cell>
          <cell r="BY41">
            <v>-77063.820999994874</v>
          </cell>
          <cell r="BZ41">
            <v>-33833.660009995103</v>
          </cell>
          <cell r="CA41">
            <v>-49304.222799997777</v>
          </cell>
          <cell r="CB41">
            <v>-97688.624040000141</v>
          </cell>
          <cell r="CC41">
            <v>-113232.80120000243</v>
          </cell>
          <cell r="CD41">
            <v>-118617.38912000507</v>
          </cell>
          <cell r="CE41">
            <v>-858842.54828003049</v>
          </cell>
          <cell r="CF41">
            <v>-94704.059000000358</v>
          </cell>
          <cell r="CG41">
            <v>-17578.462119996548</v>
          </cell>
          <cell r="CH41">
            <v>-103131.47380000353</v>
          </cell>
          <cell r="CI41">
            <v>-69616.041000001132</v>
          </cell>
          <cell r="CJ41">
            <v>-38913.310559999198</v>
          </cell>
          <cell r="CK41">
            <v>-25191.959760002792</v>
          </cell>
          <cell r="CL41">
            <v>-50567.500300005078</v>
          </cell>
          <cell r="CM41">
            <v>-70291.396140001714</v>
          </cell>
          <cell r="CN41">
            <v>-49178.477799993008</v>
          </cell>
          <cell r="CO41">
            <v>-113180.72381999716</v>
          </cell>
          <cell r="CP41">
            <v>-121265.95828000084</v>
          </cell>
          <cell r="CQ41">
            <v>-105223.18569999933</v>
          </cell>
          <cell r="CR41">
            <v>-961895.01961997151</v>
          </cell>
          <cell r="CS41">
            <v>-108630.668279998</v>
          </cell>
          <cell r="CT41">
            <v>-114865.89700000174</v>
          </cell>
          <cell r="CU41">
            <v>-108032.92999999598</v>
          </cell>
          <cell r="CV41">
            <v>-96975.248580001295</v>
          </cell>
          <cell r="CW41">
            <v>-37193.534579999745</v>
          </cell>
          <cell r="CX41">
            <v>-37305.97974999994</v>
          </cell>
          <cell r="CY41">
            <v>-64837.740000002086</v>
          </cell>
          <cell r="CZ41">
            <v>-43942.61874999851</v>
          </cell>
          <cell r="DA41">
            <v>-61210.517499998212</v>
          </cell>
          <cell r="DB41">
            <v>-81783.458399992436</v>
          </cell>
          <cell r="DC41">
            <v>-124361.67141999677</v>
          </cell>
          <cell r="DD41">
            <v>-82754.755360003561</v>
          </cell>
          <cell r="DE41">
            <v>-1048985.9561600089</v>
          </cell>
          <cell r="DF41">
            <v>-110666.35491999984</v>
          </cell>
          <cell r="DG41">
            <v>-125815.34061999992</v>
          </cell>
          <cell r="DH41">
            <v>-95513.098000001162</v>
          </cell>
          <cell r="DI41">
            <v>-37347.509550001472</v>
          </cell>
          <cell r="DJ41">
            <v>-28650.655260000378</v>
          </cell>
          <cell r="DK41">
            <v>-35794.33063999936</v>
          </cell>
          <cell r="DL41">
            <v>-90693.699299991131</v>
          </cell>
          <cell r="DM41">
            <v>-77475.35510000214</v>
          </cell>
          <cell r="DN41">
            <v>-40853.88300999999</v>
          </cell>
          <cell r="DO41">
            <v>-114186.47549999878</v>
          </cell>
          <cell r="DP41">
            <v>-136150.83961999789</v>
          </cell>
          <cell r="DQ41">
            <v>-155838.41464000568</v>
          </cell>
          <cell r="DR41">
            <v>-1250478.8291999996</v>
          </cell>
          <cell r="DS41">
            <v>-96487.109359998256</v>
          </cell>
          <cell r="DT41">
            <v>-117786.20419999957</v>
          </cell>
          <cell r="DU41">
            <v>-180227.83975999989</v>
          </cell>
          <cell r="DV41">
            <v>-110750.78019999899</v>
          </cell>
          <cell r="DW41">
            <v>-42919.092760000378</v>
          </cell>
          <cell r="DX41">
            <v>-55022.341800000519</v>
          </cell>
          <cell r="DY41">
            <v>-43804.076719999313</v>
          </cell>
          <cell r="DZ41">
            <v>-86867.331600001082</v>
          </cell>
          <cell r="EA41">
            <v>-132807.10279999673</v>
          </cell>
          <cell r="EB41">
            <v>-123769.05035999976</v>
          </cell>
          <cell r="EC41">
            <v>-152488.73939999938</v>
          </cell>
          <cell r="ED41">
            <v>-107549.16024000011</v>
          </cell>
        </row>
        <row r="43">
          <cell r="F43">
            <v>-46033.330000000075</v>
          </cell>
          <cell r="G43">
            <v>-34165.442000005394</v>
          </cell>
          <cell r="H43">
            <v>-33622.811999998987</v>
          </cell>
          <cell r="I43">
            <v>-50793.220000000671</v>
          </cell>
          <cell r="J43">
            <v>-17484.319000001065</v>
          </cell>
          <cell r="K43">
            <v>-13340.837600000203</v>
          </cell>
          <cell r="L43">
            <v>-25853.596900001168</v>
          </cell>
          <cell r="M43">
            <v>-21021.20495999977</v>
          </cell>
          <cell r="N43">
            <v>-4548.5082000009716</v>
          </cell>
          <cell r="O43">
            <v>-47186.553999997675</v>
          </cell>
          <cell r="P43">
            <v>-67734.918999999762</v>
          </cell>
          <cell r="Q43">
            <v>-63370.776000000536</v>
          </cell>
          <cell r="R43">
            <v>-654290.04676002264</v>
          </cell>
          <cell r="S43">
            <v>-66057.369850002229</v>
          </cell>
          <cell r="T43">
            <v>-59490.266940001398</v>
          </cell>
          <cell r="U43">
            <v>-50979.945020005107</v>
          </cell>
          <cell r="V43">
            <v>-64179.420650001615</v>
          </cell>
          <cell r="W43">
            <v>-18404.521960000508</v>
          </cell>
          <cell r="X43">
            <v>-20889.608950000256</v>
          </cell>
          <cell r="Y43">
            <v>-48718.015000000596</v>
          </cell>
          <cell r="Z43">
            <v>-24680.875549994409</v>
          </cell>
          <cell r="AA43">
            <v>-33205.131999999285</v>
          </cell>
          <cell r="AB43">
            <v>-33992.286109998822</v>
          </cell>
          <cell r="AC43">
            <v>-95935.282520003617</v>
          </cell>
          <cell r="AD43">
            <v>-137757.32220999897</v>
          </cell>
          <cell r="AE43">
            <v>-829950.48836997151</v>
          </cell>
          <cell r="AF43">
            <v>-112242.88590000011</v>
          </cell>
          <cell r="AG43">
            <v>-105320.76240000315</v>
          </cell>
          <cell r="AH43">
            <v>-84551.057999998331</v>
          </cell>
          <cell r="AI43">
            <v>-64861.676999997348</v>
          </cell>
          <cell r="AJ43">
            <v>-26624.633779998869</v>
          </cell>
          <cell r="AK43">
            <v>-28483.476670000702</v>
          </cell>
          <cell r="AL43">
            <v>-66780.912759996951</v>
          </cell>
          <cell r="AM43">
            <v>-35422.455260001123</v>
          </cell>
          <cell r="AN43">
            <v>-12660.475199997425</v>
          </cell>
          <cell r="AO43">
            <v>-80092.110300000757</v>
          </cell>
          <cell r="AP43">
            <v>-49583.064660001546</v>
          </cell>
          <cell r="AQ43">
            <v>-163326.97643999755</v>
          </cell>
          <cell r="AR43">
            <v>-1022290.8722999692</v>
          </cell>
          <cell r="AS43">
            <v>-112251.75364000164</v>
          </cell>
          <cell r="AT43">
            <v>-137703.73430000059</v>
          </cell>
          <cell r="AU43">
            <v>-97580.362599998713</v>
          </cell>
          <cell r="AV43">
            <v>-76712.541500000283</v>
          </cell>
          <cell r="AW43">
            <v>-25344.023240000941</v>
          </cell>
          <cell r="AX43">
            <v>-20255.594920000061</v>
          </cell>
          <cell r="AY43">
            <v>-57728.25909999758</v>
          </cell>
          <cell r="AZ43">
            <v>-35780.046099998057</v>
          </cell>
          <cell r="BA43">
            <v>-55165.538179997355</v>
          </cell>
          <cell r="BB43">
            <v>-76576.648060001433</v>
          </cell>
          <cell r="BC43">
            <v>-130882.88215999678</v>
          </cell>
          <cell r="BD43">
            <v>-196309.48850000277</v>
          </cell>
          <cell r="BE43">
            <v>-961236.75060001016</v>
          </cell>
          <cell r="BF43">
            <v>-126905.70309999585</v>
          </cell>
          <cell r="BG43">
            <v>-116419.28100000322</v>
          </cell>
          <cell r="BH43">
            <v>-88296.983199998736</v>
          </cell>
          <cell r="BI43">
            <v>-69012.589199997485</v>
          </cell>
          <cell r="BJ43">
            <v>-26784.826800001785</v>
          </cell>
          <cell r="BK43">
            <v>-28683.055079998448</v>
          </cell>
          <cell r="BL43">
            <v>-52953.052799999714</v>
          </cell>
          <cell r="BM43">
            <v>-38125.825120002031</v>
          </cell>
          <cell r="BN43">
            <v>-34806.640000000596</v>
          </cell>
          <cell r="BO43">
            <v>-86963.756000004709</v>
          </cell>
          <cell r="BP43">
            <v>-145739.10619999841</v>
          </cell>
          <cell r="BQ43">
            <v>-146545.932099998</v>
          </cell>
          <cell r="BR43">
            <v>-891680.06698998809</v>
          </cell>
          <cell r="BS43">
            <v>-99300.496900003403</v>
          </cell>
          <cell r="BT43">
            <v>-82692.909999998286</v>
          </cell>
          <cell r="BU43">
            <v>-93354.112399999052</v>
          </cell>
          <cell r="BV43">
            <v>-66420.747899997979</v>
          </cell>
          <cell r="BW43">
            <v>-32653.73254000023</v>
          </cell>
          <cell r="BX43">
            <v>-27517.549080003053</v>
          </cell>
          <cell r="BY43">
            <v>-77063.820999994874</v>
          </cell>
          <cell r="BZ43">
            <v>-33833.660009995103</v>
          </cell>
          <cell r="CA43">
            <v>-49304.222799997777</v>
          </cell>
          <cell r="CB43">
            <v>-97688.624040000141</v>
          </cell>
          <cell r="CC43">
            <v>-113232.80120000243</v>
          </cell>
          <cell r="CD43">
            <v>-118617.38912000507</v>
          </cell>
          <cell r="CE43">
            <v>-858842.54828003049</v>
          </cell>
          <cell r="CF43">
            <v>-94704.059000000358</v>
          </cell>
          <cell r="CG43">
            <v>-17578.462119996548</v>
          </cell>
          <cell r="CH43">
            <v>-103131.47380000353</v>
          </cell>
          <cell r="CI43">
            <v>-69616.041000001132</v>
          </cell>
          <cell r="CJ43">
            <v>-38913.310559999198</v>
          </cell>
          <cell r="CK43">
            <v>-25191.959760002792</v>
          </cell>
          <cell r="CL43">
            <v>-50567.500300005078</v>
          </cell>
          <cell r="CM43">
            <v>-70291.396140001714</v>
          </cell>
          <cell r="CN43">
            <v>-49178.477799993008</v>
          </cell>
          <cell r="CO43">
            <v>-113180.72381999716</v>
          </cell>
          <cell r="CP43">
            <v>-121265.95828000084</v>
          </cell>
          <cell r="CQ43">
            <v>-105223.18569999933</v>
          </cell>
          <cell r="CR43">
            <v>-961895.01961997151</v>
          </cell>
          <cell r="CS43">
            <v>-108630.668279998</v>
          </cell>
          <cell r="CT43">
            <v>-114865.89700000174</v>
          </cell>
          <cell r="CU43">
            <v>-108032.92999999598</v>
          </cell>
          <cell r="CV43">
            <v>-96975.248580001295</v>
          </cell>
          <cell r="CW43">
            <v>-37193.534579999745</v>
          </cell>
          <cell r="CX43">
            <v>-37305.97974999994</v>
          </cell>
          <cell r="CY43">
            <v>-64837.740000002086</v>
          </cell>
          <cell r="CZ43">
            <v>-43942.61874999851</v>
          </cell>
          <cell r="DA43">
            <v>-61210.517499998212</v>
          </cell>
          <cell r="DB43">
            <v>-81783.458399992436</v>
          </cell>
          <cell r="DC43">
            <v>-124361.67141999677</v>
          </cell>
          <cell r="DD43">
            <v>-82754.755360003561</v>
          </cell>
          <cell r="DE43">
            <v>-1048985.9561600089</v>
          </cell>
          <cell r="DF43">
            <v>-110666.35491999984</v>
          </cell>
          <cell r="DG43">
            <v>-125815.34061999992</v>
          </cell>
          <cell r="DH43">
            <v>-95513.098000001162</v>
          </cell>
          <cell r="DI43">
            <v>-37347.509550001472</v>
          </cell>
          <cell r="DJ43">
            <v>-28650.655260000378</v>
          </cell>
          <cell r="DK43">
            <v>-35794.33063999936</v>
          </cell>
          <cell r="DL43">
            <v>-90693.699299991131</v>
          </cell>
          <cell r="DM43">
            <v>-77475.35510000214</v>
          </cell>
          <cell r="DN43">
            <v>-40853.88300999999</v>
          </cell>
          <cell r="DO43">
            <v>-114186.47549999878</v>
          </cell>
          <cell r="DP43">
            <v>-136150.83961999789</v>
          </cell>
          <cell r="DQ43">
            <v>-155838.41464000568</v>
          </cell>
          <cell r="DR43">
            <v>-1250478.8291999996</v>
          </cell>
          <cell r="DS43">
            <v>-96487.109359998256</v>
          </cell>
          <cell r="DT43">
            <v>-117786.20419999957</v>
          </cell>
          <cell r="DU43">
            <v>-180227.83975999989</v>
          </cell>
          <cell r="DV43">
            <v>-110750.78019999899</v>
          </cell>
          <cell r="DW43">
            <v>-42919.092760000378</v>
          </cell>
          <cell r="DX43">
            <v>-55022.341800000519</v>
          </cell>
          <cell r="DY43">
            <v>-43804.076719999313</v>
          </cell>
          <cell r="DZ43">
            <v>-86867.331600001082</v>
          </cell>
          <cell r="EA43">
            <v>-132807.10279999673</v>
          </cell>
          <cell r="EB43">
            <v>-123769.05035999976</v>
          </cell>
          <cell r="EC43">
            <v>-152488.73939999938</v>
          </cell>
          <cell r="ED43">
            <v>-107549.16024000011</v>
          </cell>
        </row>
        <row r="48">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row>
        <row r="50">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row>
        <row r="51">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row>
        <row r="52">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row>
        <row r="53">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row>
        <row r="54">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row>
        <row r="55">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row>
        <row r="56">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row>
        <row r="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row>
        <row r="58">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row>
        <row r="60">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row>
        <row r="61">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row>
        <row r="62">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row>
        <row r="63">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row>
        <row r="64">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row>
        <row r="65">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row>
        <row r="66">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row>
        <row r="67">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row>
        <row r="68">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row>
        <row r="69">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row>
        <row r="71">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row>
        <row r="72">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row>
        <row r="74">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row>
        <row r="77">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row>
        <row r="80">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row>
        <row r="81">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row>
        <row r="82">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row>
        <row r="83">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row>
        <row r="84">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row>
        <row r="85">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row>
        <row r="86">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row>
        <row r="87">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row>
        <row r="90">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row>
        <row r="91">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row>
        <row r="92">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row>
        <row r="93">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row>
        <row r="94">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row>
        <row r="96">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row>
        <row r="97">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row>
        <row r="98">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row>
        <row r="99">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row>
        <row r="102">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row>
        <row r="104">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row>
        <row r="105">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row>
        <row r="106">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row>
        <row r="108">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row>
        <row r="109">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row>
        <row r="111">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row>
        <row r="112">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row>
        <row r="113">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row>
        <row r="117">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row>
        <row r="121">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row>
        <row r="132">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row>
        <row r="136">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row>
        <row r="139">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row>
        <row r="140">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row>
        <row r="141">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row>
        <row r="144">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row>
        <row r="149">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row>
        <row r="152">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row>
        <row r="153">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row>
        <row r="154">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row>
        <row r="156">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row>
        <row r="159">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row>
        <row r="164">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row>
        <row r="173">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row>
        <row r="176">
          <cell r="F176">
            <v>9677.5189999999711</v>
          </cell>
          <cell r="G176">
            <v>15965.799999999814</v>
          </cell>
          <cell r="H176">
            <v>7189.679999999993</v>
          </cell>
          <cell r="I176">
            <v>4952.640000000014</v>
          </cell>
          <cell r="J176">
            <v>6083.5699999999488</v>
          </cell>
          <cell r="K176">
            <v>1697.4839999999385</v>
          </cell>
          <cell r="L176">
            <v>2143.8699999999953</v>
          </cell>
          <cell r="M176">
            <v>5389.3400000003166</v>
          </cell>
          <cell r="N176">
            <v>3782.2290000001667</v>
          </cell>
          <cell r="O176">
            <v>9565.1999999999534</v>
          </cell>
          <cell r="P176">
            <v>10097.04429999995</v>
          </cell>
          <cell r="Q176">
            <v>19172.29999999993</v>
          </cell>
          <cell r="R176">
            <v>165221.18199999817</v>
          </cell>
          <cell r="S176">
            <v>14926.480000000098</v>
          </cell>
          <cell r="T176">
            <v>22608.010000000242</v>
          </cell>
          <cell r="U176">
            <v>6157.6600000000326</v>
          </cell>
          <cell r="V176">
            <v>10529.679999999935</v>
          </cell>
          <cell r="W176">
            <v>15766.280000000028</v>
          </cell>
          <cell r="X176">
            <v>10650.060000000056</v>
          </cell>
          <cell r="Y176">
            <v>2656.1700000000419</v>
          </cell>
          <cell r="Z176">
            <v>7551.7799999997951</v>
          </cell>
          <cell r="AA176">
            <v>2361.4479999999749</v>
          </cell>
          <cell r="AB176">
            <v>11614.699999999953</v>
          </cell>
          <cell r="AC176">
            <v>18767.914000000106</v>
          </cell>
          <cell r="AD176">
            <v>41631</v>
          </cell>
          <cell r="AE176">
            <v>126206.93500000238</v>
          </cell>
          <cell r="AF176">
            <v>20905.140000000014</v>
          </cell>
          <cell r="AG176">
            <v>27270.190000000177</v>
          </cell>
          <cell r="AH176">
            <v>10544.480000000098</v>
          </cell>
          <cell r="AI176">
            <v>12389.106000000029</v>
          </cell>
          <cell r="AJ176">
            <v>8688.5800000000745</v>
          </cell>
          <cell r="AK176">
            <v>12818.719999999972</v>
          </cell>
          <cell r="AL176">
            <v>2938.4899999999907</v>
          </cell>
          <cell r="AM176">
            <v>7508.3599999998696</v>
          </cell>
          <cell r="AN176">
            <v>1108.2290000000503</v>
          </cell>
          <cell r="AO176">
            <v>11840.90000000014</v>
          </cell>
          <cell r="AP176">
            <v>-16250.260000000009</v>
          </cell>
          <cell r="AQ176">
            <v>26445</v>
          </cell>
          <cell r="AR176">
            <v>170394.88647799753</v>
          </cell>
          <cell r="AS176">
            <v>23942.789999999921</v>
          </cell>
          <cell r="AT176">
            <v>26774.760000000009</v>
          </cell>
          <cell r="AU176">
            <v>9481.7199999999721</v>
          </cell>
          <cell r="AV176">
            <v>8523.9600000000792</v>
          </cell>
          <cell r="AW176">
            <v>7746.0500000000466</v>
          </cell>
          <cell r="AX176">
            <v>6472.6399999998976</v>
          </cell>
          <cell r="AY176">
            <v>4789.3899999998976</v>
          </cell>
          <cell r="AZ176">
            <v>5968.8749999995343</v>
          </cell>
          <cell r="BA176">
            <v>424.19000000006054</v>
          </cell>
          <cell r="BB176">
            <v>11569.800000000047</v>
          </cell>
          <cell r="BC176">
            <v>22972.846999999951</v>
          </cell>
          <cell r="BD176">
            <v>41727.864477999974</v>
          </cell>
          <cell r="BE176">
            <v>173289.7727100011</v>
          </cell>
          <cell r="BF176">
            <v>20973.899999999907</v>
          </cell>
          <cell r="BG176">
            <v>27203.920000000158</v>
          </cell>
          <cell r="BH176">
            <v>16776.239999999991</v>
          </cell>
          <cell r="BI176">
            <v>13824.990000000107</v>
          </cell>
          <cell r="BJ176">
            <v>14190</v>
          </cell>
          <cell r="BK176">
            <v>14716.919999999925</v>
          </cell>
          <cell r="BL176">
            <v>5542.7000000000698</v>
          </cell>
          <cell r="BM176">
            <v>5824.6800000001676</v>
          </cell>
          <cell r="BN176">
            <v>-1095.9270000001416</v>
          </cell>
          <cell r="BO176">
            <v>11147.199999999953</v>
          </cell>
          <cell r="BP176">
            <v>21274.607000000076</v>
          </cell>
          <cell r="BQ176">
            <v>22910.542710000183</v>
          </cell>
          <cell r="BR176">
            <v>171236.14300000295</v>
          </cell>
          <cell r="BS176">
            <v>29667.650000000023</v>
          </cell>
          <cell r="BT176">
            <v>16309.669999999693</v>
          </cell>
          <cell r="BU176">
            <v>13864.849999999977</v>
          </cell>
          <cell r="BV176">
            <v>14212.709000000032</v>
          </cell>
          <cell r="BW176">
            <v>17570.939999999478</v>
          </cell>
          <cell r="BX176">
            <v>13073.960000000196</v>
          </cell>
          <cell r="BY176">
            <v>6436.339999999851</v>
          </cell>
          <cell r="BZ176">
            <v>7014.7400000002235</v>
          </cell>
          <cell r="CA176">
            <v>-97.347000000008848</v>
          </cell>
          <cell r="CB176">
            <v>12573.100000000093</v>
          </cell>
          <cell r="CC176">
            <v>18618.989999999991</v>
          </cell>
          <cell r="CD176">
            <v>21990.541000000201</v>
          </cell>
          <cell r="CE176">
            <v>110217.81700000167</v>
          </cell>
          <cell r="CF176">
            <v>42690.739999999758</v>
          </cell>
          <cell r="CG176">
            <v>-73504.300000000745</v>
          </cell>
          <cell r="CH176">
            <v>13167.900000000023</v>
          </cell>
          <cell r="CI176">
            <v>23629.309999999823</v>
          </cell>
          <cell r="CJ176">
            <v>15113.020000000019</v>
          </cell>
          <cell r="CK176">
            <v>13453.980000000214</v>
          </cell>
          <cell r="CL176">
            <v>7769.7900000000373</v>
          </cell>
          <cell r="CM176">
            <v>8960.3999999999069</v>
          </cell>
          <cell r="CN176">
            <v>-921.1699999999837</v>
          </cell>
          <cell r="CO176">
            <v>13260.300000000047</v>
          </cell>
          <cell r="CP176">
            <v>24708.646999999997</v>
          </cell>
          <cell r="CQ176">
            <v>21889.199999999953</v>
          </cell>
          <cell r="CR176">
            <v>177156.48100000247</v>
          </cell>
          <cell r="CS176">
            <v>21054.199999999953</v>
          </cell>
          <cell r="CT176">
            <v>16638.5</v>
          </cell>
          <cell r="CU176">
            <v>16695.379999999888</v>
          </cell>
          <cell r="CV176">
            <v>24858.85999999987</v>
          </cell>
          <cell r="CW176">
            <v>17371.199999999721</v>
          </cell>
          <cell r="CX176">
            <v>8225.6999999997206</v>
          </cell>
          <cell r="CY176">
            <v>12814.309999999823</v>
          </cell>
          <cell r="CZ176">
            <v>6653.3300000000745</v>
          </cell>
          <cell r="DA176">
            <v>-537.42500000004657</v>
          </cell>
          <cell r="DB176">
            <v>7927.3599999998696</v>
          </cell>
          <cell r="DC176">
            <v>23387.420000000158</v>
          </cell>
          <cell r="DD176">
            <v>22067.646000000183</v>
          </cell>
          <cell r="DE176">
            <v>160019.28999999911</v>
          </cell>
          <cell r="DF176">
            <v>18981.739999999991</v>
          </cell>
          <cell r="DG176">
            <v>21263.40000000014</v>
          </cell>
          <cell r="DH176">
            <v>10572.750000000058</v>
          </cell>
          <cell r="DI176">
            <v>17738.680000000168</v>
          </cell>
          <cell r="DJ176">
            <v>12834.5</v>
          </cell>
          <cell r="DK176">
            <v>13947.649999999907</v>
          </cell>
          <cell r="DL176">
            <v>6337.5900000000838</v>
          </cell>
          <cell r="DM176">
            <v>5706.5600000000559</v>
          </cell>
          <cell r="DN176">
            <v>-313.95999999996275</v>
          </cell>
          <cell r="DO176">
            <v>11873.559999999823</v>
          </cell>
          <cell r="DP176">
            <v>15977.320000000065</v>
          </cell>
          <cell r="DQ176">
            <v>25099.5</v>
          </cell>
          <cell r="DR176">
            <v>352776.61000001431</v>
          </cell>
          <cell r="DS176">
            <v>43288.899999999441</v>
          </cell>
          <cell r="DT176">
            <v>58376.700000000186</v>
          </cell>
          <cell r="DU176">
            <v>26391.200000000186</v>
          </cell>
          <cell r="DV176">
            <v>46782.799999999814</v>
          </cell>
          <cell r="DW176">
            <v>34290.200000000186</v>
          </cell>
          <cell r="DX176">
            <v>14968.800000000745</v>
          </cell>
          <cell r="DY176">
            <v>20284</v>
          </cell>
          <cell r="DZ176">
            <v>2158.5500000002794</v>
          </cell>
          <cell r="EA176">
            <v>6527.3800000001211</v>
          </cell>
          <cell r="EB176">
            <v>16183.400000000373</v>
          </cell>
          <cell r="EC176">
            <v>55122.200000000186</v>
          </cell>
          <cell r="ED176">
            <v>28402.479999999981</v>
          </cell>
        </row>
        <row r="177">
          <cell r="F177">
            <v>25288.400000000023</v>
          </cell>
          <cell r="G177">
            <v>12925.79999999993</v>
          </cell>
          <cell r="H177">
            <v>33213.699999999953</v>
          </cell>
          <cell r="I177">
            <v>21876.800000000047</v>
          </cell>
          <cell r="J177">
            <v>12696.199999999953</v>
          </cell>
          <cell r="K177">
            <v>5445.9000000000233</v>
          </cell>
          <cell r="L177">
            <v>14098.299999999814</v>
          </cell>
          <cell r="M177">
            <v>1791.3350000000064</v>
          </cell>
          <cell r="N177">
            <v>21159</v>
          </cell>
          <cell r="O177">
            <v>24118.299999999814</v>
          </cell>
          <cell r="P177">
            <v>25344.319999999949</v>
          </cell>
          <cell r="Q177">
            <v>25213.100000000093</v>
          </cell>
          <cell r="R177">
            <v>383786.96000000089</v>
          </cell>
          <cell r="S177">
            <v>42018.100000000093</v>
          </cell>
          <cell r="T177">
            <v>13757</v>
          </cell>
          <cell r="U177">
            <v>27319.299999999814</v>
          </cell>
          <cell r="V177">
            <v>39869.200000000186</v>
          </cell>
          <cell r="W177">
            <v>23846</v>
          </cell>
          <cell r="X177">
            <v>18421.200000000186</v>
          </cell>
          <cell r="Y177">
            <v>36445.799999999814</v>
          </cell>
          <cell r="Z177">
            <v>9731.3600000001024</v>
          </cell>
          <cell r="AA177">
            <v>9978.4000000003725</v>
          </cell>
          <cell r="AB177">
            <v>38875</v>
          </cell>
          <cell r="AC177">
            <v>61587</v>
          </cell>
          <cell r="AD177">
            <v>61938.599999999627</v>
          </cell>
          <cell r="AE177">
            <v>530178</v>
          </cell>
          <cell r="AF177">
            <v>50206.200000000186</v>
          </cell>
          <cell r="AG177">
            <v>82436.299999999814</v>
          </cell>
          <cell r="AH177">
            <v>40181.799999999814</v>
          </cell>
          <cell r="AI177">
            <v>52949.799999999814</v>
          </cell>
          <cell r="AJ177">
            <v>25378.5</v>
          </cell>
          <cell r="AK177">
            <v>22386.400000000373</v>
          </cell>
          <cell r="AL177">
            <v>25551</v>
          </cell>
          <cell r="AM177">
            <v>16690.800000000047</v>
          </cell>
          <cell r="AN177">
            <v>39182.700000000186</v>
          </cell>
          <cell r="AO177">
            <v>37492.5</v>
          </cell>
          <cell r="AP177">
            <v>22318</v>
          </cell>
          <cell r="AQ177">
            <v>115404</v>
          </cell>
          <cell r="AR177">
            <v>608463.59999999404</v>
          </cell>
          <cell r="AS177">
            <v>73743.5</v>
          </cell>
          <cell r="AT177">
            <v>72358.599999999627</v>
          </cell>
          <cell r="AU177">
            <v>52392.200000000186</v>
          </cell>
          <cell r="AV177">
            <v>41794.299999999814</v>
          </cell>
          <cell r="AW177">
            <v>45315</v>
          </cell>
          <cell r="AX177">
            <v>21411</v>
          </cell>
          <cell r="AY177">
            <v>30729.5</v>
          </cell>
          <cell r="AZ177">
            <v>16094.5</v>
          </cell>
          <cell r="BA177">
            <v>-208</v>
          </cell>
          <cell r="BB177">
            <v>68561</v>
          </cell>
          <cell r="BC177">
            <v>68574</v>
          </cell>
          <cell r="BD177">
            <v>117698</v>
          </cell>
          <cell r="BE177">
            <v>722115.20000000298</v>
          </cell>
          <cell r="BF177">
            <v>90821.799999999814</v>
          </cell>
          <cell r="BG177">
            <v>92406.5</v>
          </cell>
          <cell r="BH177">
            <v>58514.700000000186</v>
          </cell>
          <cell r="BI177">
            <v>46087.799999999814</v>
          </cell>
          <cell r="BJ177">
            <v>39395</v>
          </cell>
          <cell r="BK177">
            <v>21867.799999999814</v>
          </cell>
          <cell r="BL177">
            <v>32109.5</v>
          </cell>
          <cell r="BM177">
            <v>10164.899999999907</v>
          </cell>
          <cell r="BN177">
            <v>41849</v>
          </cell>
          <cell r="BO177">
            <v>75454.5</v>
          </cell>
          <cell r="BP177">
            <v>86207.700000000186</v>
          </cell>
          <cell r="BQ177">
            <v>127236</v>
          </cell>
          <cell r="BR177">
            <v>597387.39999999851</v>
          </cell>
          <cell r="BS177">
            <v>89454</v>
          </cell>
          <cell r="BT177">
            <v>83176.700000000186</v>
          </cell>
          <cell r="BU177">
            <v>58475.400000000373</v>
          </cell>
          <cell r="BV177">
            <v>47165.599999999627</v>
          </cell>
          <cell r="BW177">
            <v>34222.5</v>
          </cell>
          <cell r="BX177">
            <v>26950</v>
          </cell>
          <cell r="BY177">
            <v>32290</v>
          </cell>
          <cell r="BZ177">
            <v>11099.700000000186</v>
          </cell>
          <cell r="CA177">
            <v>17737.5</v>
          </cell>
          <cell r="CB177">
            <v>69730.5</v>
          </cell>
          <cell r="CC177">
            <v>62245.5</v>
          </cell>
          <cell r="CD177">
            <v>64840</v>
          </cell>
          <cell r="CE177">
            <v>681974.10000000894</v>
          </cell>
          <cell r="CF177">
            <v>125015.5</v>
          </cell>
          <cell r="CG177">
            <v>39557.5</v>
          </cell>
          <cell r="CH177">
            <v>62867.700000000186</v>
          </cell>
          <cell r="CI177">
            <v>64501</v>
          </cell>
          <cell r="CJ177">
            <v>36664</v>
          </cell>
          <cell r="CK177">
            <v>27746.299999999814</v>
          </cell>
          <cell r="CL177">
            <v>52796.5</v>
          </cell>
          <cell r="CM177">
            <v>19049.200000000186</v>
          </cell>
          <cell r="CN177">
            <v>13154.200000000186</v>
          </cell>
          <cell r="CO177">
            <v>69253.5</v>
          </cell>
          <cell r="CP177">
            <v>65059.200000000186</v>
          </cell>
          <cell r="CQ177">
            <v>106309.5</v>
          </cell>
          <cell r="CR177">
            <v>945912</v>
          </cell>
          <cell r="CS177">
            <v>130369.5</v>
          </cell>
          <cell r="CT177">
            <v>137619</v>
          </cell>
          <cell r="CU177">
            <v>75407.5</v>
          </cell>
          <cell r="CV177">
            <v>74409</v>
          </cell>
          <cell r="CW177">
            <v>39273</v>
          </cell>
          <cell r="CX177">
            <v>37800.5</v>
          </cell>
          <cell r="CY177">
            <v>66872.5</v>
          </cell>
          <cell r="CZ177">
            <v>56529</v>
          </cell>
          <cell r="DA177">
            <v>23962</v>
          </cell>
          <cell r="DB177">
            <v>85652.5</v>
          </cell>
          <cell r="DC177">
            <v>106168.5</v>
          </cell>
          <cell r="DD177">
            <v>111849</v>
          </cell>
          <cell r="DE177">
            <v>861264.90000000596</v>
          </cell>
          <cell r="DF177">
            <v>115986.5</v>
          </cell>
          <cell r="DG177">
            <v>109835</v>
          </cell>
          <cell r="DH177">
            <v>66505.400000000373</v>
          </cell>
          <cell r="DI177">
            <v>60020</v>
          </cell>
          <cell r="DJ177">
            <v>43905.5</v>
          </cell>
          <cell r="DK177">
            <v>28870.5</v>
          </cell>
          <cell r="DL177">
            <v>55103</v>
          </cell>
          <cell r="DM177">
            <v>-2994.5</v>
          </cell>
          <cell r="DN177">
            <v>33199.5</v>
          </cell>
          <cell r="DO177">
            <v>83731</v>
          </cell>
          <cell r="DP177">
            <v>126158</v>
          </cell>
          <cell r="DQ177">
            <v>140945</v>
          </cell>
          <cell r="DR177">
            <v>1321544</v>
          </cell>
          <cell r="DS177">
            <v>155504</v>
          </cell>
          <cell r="DT177">
            <v>150350</v>
          </cell>
          <cell r="DU177">
            <v>156414</v>
          </cell>
          <cell r="DV177">
            <v>116726</v>
          </cell>
          <cell r="DW177">
            <v>73941</v>
          </cell>
          <cell r="DX177">
            <v>63925</v>
          </cell>
          <cell r="DY177">
            <v>44166</v>
          </cell>
          <cell r="DZ177">
            <v>45464</v>
          </cell>
          <cell r="EA177">
            <v>73731</v>
          </cell>
          <cell r="EB177">
            <v>107828</v>
          </cell>
          <cell r="EC177">
            <v>207031</v>
          </cell>
          <cell r="ED177">
            <v>126464</v>
          </cell>
        </row>
        <row r="178">
          <cell r="F178">
            <v>42816.5</v>
          </cell>
          <cell r="G178">
            <v>30376</v>
          </cell>
          <cell r="H178">
            <v>50676</v>
          </cell>
          <cell r="I178">
            <v>68618</v>
          </cell>
          <cell r="J178">
            <v>45690</v>
          </cell>
          <cell r="K178">
            <v>35856</v>
          </cell>
          <cell r="L178">
            <v>5268.7000000001863</v>
          </cell>
          <cell r="M178">
            <v>40023</v>
          </cell>
          <cell r="N178">
            <v>14650.5</v>
          </cell>
          <cell r="O178">
            <v>31378.399999999907</v>
          </cell>
          <cell r="P178">
            <v>27840.5</v>
          </cell>
          <cell r="Q178">
            <v>16776.300000000047</v>
          </cell>
          <cell r="R178">
            <v>691382.79999999702</v>
          </cell>
          <cell r="S178">
            <v>96743.5</v>
          </cell>
          <cell r="T178">
            <v>57544.200000000186</v>
          </cell>
          <cell r="U178">
            <v>57074.5</v>
          </cell>
          <cell r="V178">
            <v>56235</v>
          </cell>
          <cell r="W178">
            <v>53138</v>
          </cell>
          <cell r="X178">
            <v>38186</v>
          </cell>
          <cell r="Y178">
            <v>15760</v>
          </cell>
          <cell r="Z178">
            <v>66240</v>
          </cell>
          <cell r="AA178">
            <v>27375.5</v>
          </cell>
          <cell r="AB178">
            <v>65172.5</v>
          </cell>
          <cell r="AC178">
            <v>69726.300000000047</v>
          </cell>
          <cell r="AD178">
            <v>88187.299999999814</v>
          </cell>
          <cell r="AE178">
            <v>742933.09999999404</v>
          </cell>
          <cell r="AF178">
            <v>172088.5</v>
          </cell>
          <cell r="AG178">
            <v>70667.599999999627</v>
          </cell>
          <cell r="AH178">
            <v>52230.700000000186</v>
          </cell>
          <cell r="AI178">
            <v>42911.5</v>
          </cell>
          <cell r="AJ178">
            <v>47969</v>
          </cell>
          <cell r="AK178">
            <v>38731</v>
          </cell>
          <cell r="AL178">
            <v>4155.5</v>
          </cell>
          <cell r="AM178">
            <v>48444</v>
          </cell>
          <cell r="AN178">
            <v>23466.5</v>
          </cell>
          <cell r="AO178">
            <v>64038.5</v>
          </cell>
          <cell r="AP178">
            <v>68161.299999999814</v>
          </cell>
          <cell r="AQ178">
            <v>110069</v>
          </cell>
          <cell r="AR178">
            <v>811059.90000000596</v>
          </cell>
          <cell r="AS178">
            <v>212515</v>
          </cell>
          <cell r="AT178">
            <v>91604</v>
          </cell>
          <cell r="AU178">
            <v>61458</v>
          </cell>
          <cell r="AV178">
            <v>50299</v>
          </cell>
          <cell r="AW178">
            <v>45535</v>
          </cell>
          <cell r="AX178">
            <v>35683</v>
          </cell>
          <cell r="AY178">
            <v>14688.799999999814</v>
          </cell>
          <cell r="AZ178">
            <v>53771</v>
          </cell>
          <cell r="BA178">
            <v>25012</v>
          </cell>
          <cell r="BB178">
            <v>56664.5</v>
          </cell>
          <cell r="BC178">
            <v>62437.09999999986</v>
          </cell>
          <cell r="BD178">
            <v>101392.5</v>
          </cell>
          <cell r="BE178">
            <v>970446.89999999106</v>
          </cell>
          <cell r="BF178">
            <v>208566</v>
          </cell>
          <cell r="BG178">
            <v>108144</v>
          </cell>
          <cell r="BH178">
            <v>60175.5</v>
          </cell>
          <cell r="BI178">
            <v>45222</v>
          </cell>
          <cell r="BJ178">
            <v>59196</v>
          </cell>
          <cell r="BK178">
            <v>37408</v>
          </cell>
          <cell r="BL178">
            <v>21511.700000000186</v>
          </cell>
          <cell r="BM178">
            <v>56600</v>
          </cell>
          <cell r="BN178">
            <v>43726</v>
          </cell>
          <cell r="BO178">
            <v>66137.5</v>
          </cell>
          <cell r="BP178">
            <v>74007.200000000186</v>
          </cell>
          <cell r="BQ178">
            <v>189753</v>
          </cell>
          <cell r="BR178">
            <v>986369.29999999702</v>
          </cell>
          <cell r="BS178">
            <v>162967</v>
          </cell>
          <cell r="BT178">
            <v>110008</v>
          </cell>
          <cell r="BU178">
            <v>57914.5</v>
          </cell>
          <cell r="BV178">
            <v>55993</v>
          </cell>
          <cell r="BW178">
            <v>66844</v>
          </cell>
          <cell r="BX178">
            <v>45921</v>
          </cell>
          <cell r="BY178">
            <v>25797</v>
          </cell>
          <cell r="BZ178">
            <v>56158</v>
          </cell>
          <cell r="CA178">
            <v>52872</v>
          </cell>
          <cell r="CB178">
            <v>64818.5</v>
          </cell>
          <cell r="CC178">
            <v>102041.29999999981</v>
          </cell>
          <cell r="CD178">
            <v>185035</v>
          </cell>
          <cell r="CE178">
            <v>1001684.200000003</v>
          </cell>
          <cell r="CF178">
            <v>236456</v>
          </cell>
          <cell r="CG178">
            <v>65773</v>
          </cell>
          <cell r="CH178">
            <v>89328</v>
          </cell>
          <cell r="CI178">
            <v>61465</v>
          </cell>
          <cell r="CJ178">
            <v>65340</v>
          </cell>
          <cell r="CK178">
            <v>50393</v>
          </cell>
          <cell r="CL178">
            <v>22451.5</v>
          </cell>
          <cell r="CM178">
            <v>66648</v>
          </cell>
          <cell r="CN178">
            <v>48244</v>
          </cell>
          <cell r="CO178">
            <v>61460</v>
          </cell>
          <cell r="CP178">
            <v>120578.70000000019</v>
          </cell>
          <cell r="CQ178">
            <v>113547</v>
          </cell>
          <cell r="CR178">
            <v>1027644.5</v>
          </cell>
          <cell r="CS178">
            <v>181840</v>
          </cell>
          <cell r="CT178">
            <v>84556</v>
          </cell>
          <cell r="CU178">
            <v>93321.5</v>
          </cell>
          <cell r="CV178">
            <v>48013</v>
          </cell>
          <cell r="CW178">
            <v>70050</v>
          </cell>
          <cell r="CX178">
            <v>36084</v>
          </cell>
          <cell r="CY178">
            <v>28679.5</v>
          </cell>
          <cell r="CZ178">
            <v>75340</v>
          </cell>
          <cell r="DA178">
            <v>48865</v>
          </cell>
          <cell r="DB178">
            <v>69591</v>
          </cell>
          <cell r="DC178">
            <v>143666.5</v>
          </cell>
          <cell r="DD178">
            <v>147638</v>
          </cell>
          <cell r="DE178">
            <v>1146628.5</v>
          </cell>
          <cell r="DF178">
            <v>191204</v>
          </cell>
          <cell r="DG178">
            <v>114225</v>
          </cell>
          <cell r="DH178">
            <v>74779</v>
          </cell>
          <cell r="DI178">
            <v>77169</v>
          </cell>
          <cell r="DJ178">
            <v>81028</v>
          </cell>
          <cell r="DK178">
            <v>54197</v>
          </cell>
          <cell r="DL178">
            <v>22245</v>
          </cell>
          <cell r="DM178">
            <v>55858</v>
          </cell>
          <cell r="DN178">
            <v>50581</v>
          </cell>
          <cell r="DO178">
            <v>68495</v>
          </cell>
          <cell r="DP178">
            <v>171963.5</v>
          </cell>
          <cell r="DQ178">
            <v>184884</v>
          </cell>
          <cell r="DR178">
            <v>1624413</v>
          </cell>
          <cell r="DS178">
            <v>279612</v>
          </cell>
          <cell r="DT178">
            <v>193184</v>
          </cell>
          <cell r="DU178">
            <v>118749</v>
          </cell>
          <cell r="DV178">
            <v>95074</v>
          </cell>
          <cell r="DW178">
            <v>86986</v>
          </cell>
          <cell r="DX178">
            <v>56450</v>
          </cell>
          <cell r="DY178">
            <v>52044</v>
          </cell>
          <cell r="DZ178">
            <v>46504</v>
          </cell>
          <cell r="EA178">
            <v>49852</v>
          </cell>
          <cell r="EB178">
            <v>103410</v>
          </cell>
          <cell r="EC178">
            <v>284052</v>
          </cell>
          <cell r="ED178">
            <v>258496</v>
          </cell>
        </row>
        <row r="179">
          <cell r="F179">
            <v>31953.000000000116</v>
          </cell>
          <cell r="G179">
            <v>19456.5</v>
          </cell>
          <cell r="H179">
            <v>18286.706000000238</v>
          </cell>
          <cell r="I179">
            <v>18896.300000000047</v>
          </cell>
          <cell r="J179">
            <v>16657.39000000013</v>
          </cell>
          <cell r="K179">
            <v>9627.1200000001118</v>
          </cell>
          <cell r="L179">
            <v>2813.75</v>
          </cell>
          <cell r="M179">
            <v>-842.1140000000014</v>
          </cell>
          <cell r="N179">
            <v>6536.3349999999627</v>
          </cell>
          <cell r="O179">
            <v>14357.395000000251</v>
          </cell>
          <cell r="P179">
            <v>21355.439999999944</v>
          </cell>
          <cell r="Q179">
            <v>23454.522000000114</v>
          </cell>
          <cell r="R179">
            <v>249383.23819999397</v>
          </cell>
          <cell r="S179">
            <v>42703.912999999942</v>
          </cell>
          <cell r="T179">
            <v>34203.421200000215</v>
          </cell>
          <cell r="U179">
            <v>15132.800000000047</v>
          </cell>
          <cell r="V179">
            <v>19509.080999999773</v>
          </cell>
          <cell r="W179">
            <v>16331.921999999788</v>
          </cell>
          <cell r="X179">
            <v>14218.861000000034</v>
          </cell>
          <cell r="Y179">
            <v>-1137.4349999999395</v>
          </cell>
          <cell r="Z179">
            <v>241.94899999996414</v>
          </cell>
          <cell r="AA179">
            <v>11426.84999999986</v>
          </cell>
          <cell r="AB179">
            <v>18894.299999999814</v>
          </cell>
          <cell r="AC179">
            <v>40978.133000000147</v>
          </cell>
          <cell r="AD179">
            <v>36879.442999999505</v>
          </cell>
          <cell r="AE179">
            <v>286149.8200000003</v>
          </cell>
          <cell r="AF179">
            <v>44027.991000000387</v>
          </cell>
          <cell r="AG179">
            <v>33664.830000000075</v>
          </cell>
          <cell r="AH179">
            <v>34719.845999999903</v>
          </cell>
          <cell r="AI179">
            <v>29910.599999999627</v>
          </cell>
          <cell r="AJ179">
            <v>22715.395000000484</v>
          </cell>
          <cell r="AK179">
            <v>19274.905999999959</v>
          </cell>
          <cell r="AL179">
            <v>4323.859999999986</v>
          </cell>
          <cell r="AM179">
            <v>-7739.0499999999884</v>
          </cell>
          <cell r="AN179">
            <v>6625.8970000001136</v>
          </cell>
          <cell r="AO179">
            <v>20225.808000000194</v>
          </cell>
          <cell r="AP179">
            <v>38629.790000000503</v>
          </cell>
          <cell r="AQ179">
            <v>39769.946999999695</v>
          </cell>
          <cell r="AR179">
            <v>411913.0380000025</v>
          </cell>
          <cell r="AS179">
            <v>62560.064999999944</v>
          </cell>
          <cell r="AT179">
            <v>51744.805999999866</v>
          </cell>
          <cell r="AU179">
            <v>51113.540999999736</v>
          </cell>
          <cell r="AV179">
            <v>31338.072999999858</v>
          </cell>
          <cell r="AW179">
            <v>34500.199999999721</v>
          </cell>
          <cell r="AX179">
            <v>22108.774000000209</v>
          </cell>
          <cell r="AY179">
            <v>9588.2360000000335</v>
          </cell>
          <cell r="AZ179">
            <v>7067.326999999932</v>
          </cell>
          <cell r="BA179">
            <v>15391.5</v>
          </cell>
          <cell r="BB179">
            <v>14948.558999999892</v>
          </cell>
          <cell r="BC179">
            <v>54884.760000000242</v>
          </cell>
          <cell r="BD179">
            <v>56667.19700000016</v>
          </cell>
          <cell r="BE179">
            <v>434225.40670000017</v>
          </cell>
          <cell r="BF179">
            <v>57591.032000000123</v>
          </cell>
          <cell r="BG179">
            <v>45528.661999999546</v>
          </cell>
          <cell r="BH179">
            <v>56833.483999999706</v>
          </cell>
          <cell r="BI179">
            <v>43623.73099999968</v>
          </cell>
          <cell r="BJ179">
            <v>25818.919999999925</v>
          </cell>
          <cell r="BK179">
            <v>17956.348699999973</v>
          </cell>
          <cell r="BL179">
            <v>9931.9499999999534</v>
          </cell>
          <cell r="BM179">
            <v>8635.2800000000279</v>
          </cell>
          <cell r="BN179">
            <v>18171</v>
          </cell>
          <cell r="BO179">
            <v>23997.150000000373</v>
          </cell>
          <cell r="BP179">
            <v>66986.727999999654</v>
          </cell>
          <cell r="BQ179">
            <v>59151.121000000276</v>
          </cell>
          <cell r="BR179">
            <v>397967.72200000286</v>
          </cell>
          <cell r="BS179">
            <v>50495.24700000044</v>
          </cell>
          <cell r="BT179">
            <v>43809.287000000011</v>
          </cell>
          <cell r="BU179">
            <v>62838.81399999978</v>
          </cell>
          <cell r="BV179">
            <v>36217.400000000373</v>
          </cell>
          <cell r="BW179">
            <v>24993.299999999814</v>
          </cell>
          <cell r="BX179">
            <v>20633.200000000186</v>
          </cell>
          <cell r="BY179">
            <v>6654.6759999999776</v>
          </cell>
          <cell r="BZ179">
            <v>31346.399999999907</v>
          </cell>
          <cell r="CA179">
            <v>19687.842999999877</v>
          </cell>
          <cell r="CB179">
            <v>21874.734000000171</v>
          </cell>
          <cell r="CC179">
            <v>51173.793000000063</v>
          </cell>
          <cell r="CD179">
            <v>28243.027999999933</v>
          </cell>
          <cell r="CE179">
            <v>409359.96370000392</v>
          </cell>
          <cell r="CF179">
            <v>51188.330000000075</v>
          </cell>
          <cell r="CG179">
            <v>20261.322999999858</v>
          </cell>
          <cell r="CH179">
            <v>70764.276000000071</v>
          </cell>
          <cell r="CI179">
            <v>62887.348999999929</v>
          </cell>
          <cell r="CJ179">
            <v>24672.108000000007</v>
          </cell>
          <cell r="CK179">
            <v>15108.808699999936</v>
          </cell>
          <cell r="CL179">
            <v>21205.330000000075</v>
          </cell>
          <cell r="CM179">
            <v>7151.9540000003763</v>
          </cell>
          <cell r="CN179">
            <v>16141.605999999912</v>
          </cell>
          <cell r="CO179">
            <v>28998.797999999952</v>
          </cell>
          <cell r="CP179">
            <v>54501.901999999769</v>
          </cell>
          <cell r="CQ179">
            <v>36478.178999999538</v>
          </cell>
          <cell r="CR179">
            <v>458330.23000000417</v>
          </cell>
          <cell r="CS179">
            <v>42396.687999999151</v>
          </cell>
          <cell r="CT179">
            <v>75494.86400000006</v>
          </cell>
          <cell r="CU179">
            <v>61387.944999999832</v>
          </cell>
          <cell r="CV179">
            <v>42130.620000000112</v>
          </cell>
          <cell r="CW179">
            <v>27509.5</v>
          </cell>
          <cell r="CX179">
            <v>32070.5</v>
          </cell>
          <cell r="CY179">
            <v>-2484.314000000013</v>
          </cell>
          <cell r="CZ179">
            <v>10012.897999999812</v>
          </cell>
          <cell r="DA179">
            <v>19280</v>
          </cell>
          <cell r="DB179">
            <v>38575.066000000108</v>
          </cell>
          <cell r="DC179">
            <v>61359.837999999523</v>
          </cell>
          <cell r="DD179">
            <v>50596.625</v>
          </cell>
          <cell r="DE179">
            <v>458668.62099999934</v>
          </cell>
          <cell r="DF179">
            <v>60615.595999999903</v>
          </cell>
          <cell r="DG179">
            <v>47450.043000000529</v>
          </cell>
          <cell r="DH179">
            <v>59408.158999999519</v>
          </cell>
          <cell r="DI179">
            <v>33031.502000000328</v>
          </cell>
          <cell r="DJ179">
            <v>27889.612999999896</v>
          </cell>
          <cell r="DK179">
            <v>24177.700000000186</v>
          </cell>
          <cell r="DL179">
            <v>4778.3029999998398</v>
          </cell>
          <cell r="DM179">
            <v>35266.604999999981</v>
          </cell>
          <cell r="DN179">
            <v>14131.744999999646</v>
          </cell>
          <cell r="DO179">
            <v>48923.033000000287</v>
          </cell>
          <cell r="DP179">
            <v>57599.028000000399</v>
          </cell>
          <cell r="DQ179">
            <v>45397.293999999762</v>
          </cell>
          <cell r="DR179">
            <v>400573.56400001049</v>
          </cell>
          <cell r="DS179">
            <v>43520.439999999478</v>
          </cell>
          <cell r="DT179">
            <v>8113.8999999985099</v>
          </cell>
          <cell r="DU179">
            <v>48523.649999999441</v>
          </cell>
          <cell r="DV179">
            <v>62166.86400000006</v>
          </cell>
          <cell r="DW179">
            <v>15733.830000000075</v>
          </cell>
          <cell r="DX179">
            <v>25942.360000000335</v>
          </cell>
          <cell r="DY179">
            <v>26938.25</v>
          </cell>
          <cell r="DZ179">
            <v>31651.729999999516</v>
          </cell>
          <cell r="EA179">
            <v>25338.530000000261</v>
          </cell>
          <cell r="EB179">
            <v>54122.919999999925</v>
          </cell>
          <cell r="EC179">
            <v>35850.299999999814</v>
          </cell>
          <cell r="ED179">
            <v>22670.789999999106</v>
          </cell>
        </row>
        <row r="180">
          <cell r="F180">
            <v>457.61599999999999</v>
          </cell>
          <cell r="G180">
            <v>333.22900000000118</v>
          </cell>
          <cell r="H180">
            <v>188.92699999999968</v>
          </cell>
          <cell r="I180">
            <v>491.88600000000224</v>
          </cell>
          <cell r="J180">
            <v>132.66000000000349</v>
          </cell>
          <cell r="K180">
            <v>0</v>
          </cell>
          <cell r="L180">
            <v>-93.917000000001281</v>
          </cell>
          <cell r="M180">
            <v>215.21999999998661</v>
          </cell>
          <cell r="N180">
            <v>237.85700000000361</v>
          </cell>
          <cell r="O180">
            <v>655.24399999999878</v>
          </cell>
          <cell r="P180">
            <v>930.42399999999907</v>
          </cell>
          <cell r="Q180">
            <v>300.47400000000198</v>
          </cell>
          <cell r="R180">
            <v>7135.9000000000233</v>
          </cell>
          <cell r="S180">
            <v>919.45599999999831</v>
          </cell>
          <cell r="T180">
            <v>538.49199999999837</v>
          </cell>
          <cell r="U180">
            <v>861.74399999999878</v>
          </cell>
          <cell r="V180">
            <v>412.68400000000111</v>
          </cell>
          <cell r="W180">
            <v>0</v>
          </cell>
          <cell r="X180">
            <v>68.5</v>
          </cell>
          <cell r="Y180">
            <v>1290.5500000000029</v>
          </cell>
          <cell r="Z180">
            <v>657.13999999999942</v>
          </cell>
          <cell r="AA180">
            <v>26.535999999992782</v>
          </cell>
          <cell r="AB180">
            <v>241.08999999999651</v>
          </cell>
          <cell r="AC180">
            <v>1525.0540000000037</v>
          </cell>
          <cell r="AD180">
            <v>594.65399999999499</v>
          </cell>
          <cell r="AE180">
            <v>8426.3769999999786</v>
          </cell>
          <cell r="AF180">
            <v>1702.6160000000018</v>
          </cell>
          <cell r="AG180">
            <v>2099.8419999999969</v>
          </cell>
          <cell r="AH180">
            <v>588.93000000000029</v>
          </cell>
          <cell r="AI180">
            <v>512.78899999999703</v>
          </cell>
          <cell r="AJ180">
            <v>1159.2880000000005</v>
          </cell>
          <cell r="AK180">
            <v>533.38799999999901</v>
          </cell>
          <cell r="AL180">
            <v>302.38000000000466</v>
          </cell>
          <cell r="AM180">
            <v>-271.73000000001048</v>
          </cell>
          <cell r="AN180">
            <v>109.91000000000349</v>
          </cell>
          <cell r="AO180">
            <v>332.15000000000873</v>
          </cell>
          <cell r="AP180">
            <v>926.22999999999593</v>
          </cell>
          <cell r="AQ180">
            <v>430.58399999999529</v>
          </cell>
          <cell r="AR180">
            <v>10170.180999999982</v>
          </cell>
          <cell r="AS180">
            <v>1254.1729999999952</v>
          </cell>
          <cell r="AT180">
            <v>2969.5950000000012</v>
          </cell>
          <cell r="AU180">
            <v>1192.0199999999968</v>
          </cell>
          <cell r="AV180">
            <v>708.13300000000163</v>
          </cell>
          <cell r="AW180">
            <v>219.6140000000014</v>
          </cell>
          <cell r="AX180">
            <v>338.64400000000023</v>
          </cell>
          <cell r="AY180">
            <v>834.91999999999825</v>
          </cell>
          <cell r="AZ180">
            <v>274.76499999999942</v>
          </cell>
          <cell r="BA180">
            <v>314.99000000000524</v>
          </cell>
          <cell r="BB180">
            <v>181.44400000000314</v>
          </cell>
          <cell r="BC180">
            <v>1328.1179999999949</v>
          </cell>
          <cell r="BD180">
            <v>553.76499999999942</v>
          </cell>
          <cell r="BE180">
            <v>7207.554999999702</v>
          </cell>
          <cell r="BF180">
            <v>574.06200000000536</v>
          </cell>
          <cell r="BG180">
            <v>777.19999999999709</v>
          </cell>
          <cell r="BH180">
            <v>188.71100000000297</v>
          </cell>
          <cell r="BI180">
            <v>519.88999999999578</v>
          </cell>
          <cell r="BJ180">
            <v>413.04499999999825</v>
          </cell>
          <cell r="BK180">
            <v>107.62900000000081</v>
          </cell>
          <cell r="BL180">
            <v>478.1649999999936</v>
          </cell>
          <cell r="BM180">
            <v>765.79000000000815</v>
          </cell>
          <cell r="BN180">
            <v>383.39500000000407</v>
          </cell>
          <cell r="BO180">
            <v>651.97000000000116</v>
          </cell>
          <cell r="BP180">
            <v>1441.3770000000004</v>
          </cell>
          <cell r="BQ180">
            <v>906.32099999999627</v>
          </cell>
          <cell r="BR180">
            <v>8355.9569999999367</v>
          </cell>
          <cell r="BS180">
            <v>162.66999999999825</v>
          </cell>
          <cell r="BT180">
            <v>1174.4750000000058</v>
          </cell>
          <cell r="BU180">
            <v>1076.1729999999952</v>
          </cell>
          <cell r="BV180">
            <v>224.58000000000175</v>
          </cell>
          <cell r="BW180">
            <v>225.61000000000058</v>
          </cell>
          <cell r="BX180">
            <v>0</v>
          </cell>
          <cell r="BY180">
            <v>1550.3700000000244</v>
          </cell>
          <cell r="BZ180">
            <v>916.17999999999302</v>
          </cell>
          <cell r="CA180">
            <v>398.33199999999488</v>
          </cell>
          <cell r="CB180">
            <v>1373.7860000000073</v>
          </cell>
          <cell r="CC180">
            <v>1000.1399999999994</v>
          </cell>
          <cell r="CD180">
            <v>253.64100000000326</v>
          </cell>
          <cell r="CE180">
            <v>9184.5669999999227</v>
          </cell>
          <cell r="CF180">
            <v>908.11999999999534</v>
          </cell>
          <cell r="CG180">
            <v>69.869999999995343</v>
          </cell>
          <cell r="CH180">
            <v>839.1140000000014</v>
          </cell>
          <cell r="CI180">
            <v>406.62099999999919</v>
          </cell>
          <cell r="CJ180">
            <v>218.22000000000116</v>
          </cell>
          <cell r="CK180">
            <v>315.77400000000125</v>
          </cell>
          <cell r="CL180">
            <v>2102.2600000000093</v>
          </cell>
          <cell r="CM180">
            <v>88.60999999998603</v>
          </cell>
          <cell r="CN180">
            <v>350.33000000000175</v>
          </cell>
          <cell r="CO180">
            <v>1426.5050000000047</v>
          </cell>
          <cell r="CP180">
            <v>647.04699999999866</v>
          </cell>
          <cell r="CQ180">
            <v>1812.0959999999905</v>
          </cell>
          <cell r="CR180">
            <v>12911.156000000192</v>
          </cell>
          <cell r="CS180">
            <v>1211.8240000000078</v>
          </cell>
          <cell r="CT180">
            <v>2336.929999999993</v>
          </cell>
          <cell r="CU180">
            <v>1425.1299999999901</v>
          </cell>
          <cell r="CV180">
            <v>1413.9229999999952</v>
          </cell>
          <cell r="CW180">
            <v>182.4600000000064</v>
          </cell>
          <cell r="CX180">
            <v>569.82200000000012</v>
          </cell>
          <cell r="CY180">
            <v>632.80999999999767</v>
          </cell>
          <cell r="CZ180">
            <v>2505.8100000000268</v>
          </cell>
          <cell r="DA180">
            <v>304.66599999999744</v>
          </cell>
          <cell r="DB180">
            <v>1111.8950000000041</v>
          </cell>
          <cell r="DC180">
            <v>569.81999999999243</v>
          </cell>
          <cell r="DD180">
            <v>646.06600000000617</v>
          </cell>
          <cell r="DE180">
            <v>9053.1409999998286</v>
          </cell>
          <cell r="DF180">
            <v>1271.9700000000012</v>
          </cell>
          <cell r="DG180">
            <v>407.97500000000582</v>
          </cell>
          <cell r="DH180">
            <v>2118.6679999999978</v>
          </cell>
          <cell r="DI180">
            <v>259.69500000000698</v>
          </cell>
          <cell r="DJ180">
            <v>409.8799999999901</v>
          </cell>
          <cell r="DK180">
            <v>-12.926999999996042</v>
          </cell>
          <cell r="DL180">
            <v>542.45000000001164</v>
          </cell>
          <cell r="DM180">
            <v>1316.6000000000058</v>
          </cell>
          <cell r="DN180">
            <v>270.04000000000815</v>
          </cell>
          <cell r="DO180">
            <v>521.50999999999476</v>
          </cell>
          <cell r="DP180">
            <v>578.87400000001071</v>
          </cell>
          <cell r="DQ180">
            <v>1368.4060000000027</v>
          </cell>
          <cell r="DR180">
            <v>15444.920000000857</v>
          </cell>
          <cell r="DS180">
            <v>2393.8100000000268</v>
          </cell>
          <cell r="DT180">
            <v>822.94000000000233</v>
          </cell>
          <cell r="DU180">
            <v>1359.5799999999872</v>
          </cell>
          <cell r="DV180">
            <v>1785.9899999999907</v>
          </cell>
          <cell r="DW180">
            <v>622</v>
          </cell>
          <cell r="DX180">
            <v>1028.820000000007</v>
          </cell>
          <cell r="DY180">
            <v>826.34000000002561</v>
          </cell>
          <cell r="DZ180">
            <v>991.61999999999534</v>
          </cell>
          <cell r="EA180">
            <v>437.33999999999651</v>
          </cell>
          <cell r="EB180">
            <v>832.48000000001048</v>
          </cell>
          <cell r="EC180">
            <v>1239.5100000000093</v>
          </cell>
          <cell r="ED180">
            <v>3104.4899999999907</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row>
        <row r="185">
          <cell r="F185">
            <v>110193.03499999968</v>
          </cell>
          <cell r="G185">
            <v>79057.328999999445</v>
          </cell>
          <cell r="H185">
            <v>109555.01300000027</v>
          </cell>
          <cell r="I185">
            <v>114835.6260000011</v>
          </cell>
          <cell r="J185">
            <v>81259.820000000298</v>
          </cell>
          <cell r="K185">
            <v>52626.503999998793</v>
          </cell>
          <cell r="L185">
            <v>24230.703000000678</v>
          </cell>
          <cell r="M185">
            <v>46576.780999999493</v>
          </cell>
          <cell r="N185">
            <v>46365.921000000089</v>
          </cell>
          <cell r="O185">
            <v>80074.539000000805</v>
          </cell>
          <cell r="P185">
            <v>85567.728300000075</v>
          </cell>
          <cell r="Q185">
            <v>84916.695999999531</v>
          </cell>
          <cell r="R185">
            <v>1496910.0801999867</v>
          </cell>
          <cell r="S185">
            <v>197311.44900000002</v>
          </cell>
          <cell r="T185">
            <v>128651.12320000026</v>
          </cell>
          <cell r="U185">
            <v>106546.00399999972</v>
          </cell>
          <cell r="V185">
            <v>126555.64499999769</v>
          </cell>
          <cell r="W185">
            <v>109082.20199999958</v>
          </cell>
          <cell r="X185">
            <v>81544.620999999344</v>
          </cell>
          <cell r="Y185">
            <v>55015.084999999031</v>
          </cell>
          <cell r="Z185">
            <v>84422.228999994695</v>
          </cell>
          <cell r="AA185">
            <v>51168.733999997377</v>
          </cell>
          <cell r="AB185">
            <v>134797.58999999985</v>
          </cell>
          <cell r="AC185">
            <v>192584.40100000147</v>
          </cell>
          <cell r="AD185">
            <v>229230.99700000137</v>
          </cell>
          <cell r="AE185">
            <v>1693894.2320000231</v>
          </cell>
          <cell r="AF185">
            <v>288930.44700000063</v>
          </cell>
          <cell r="AG185">
            <v>216138.7620000001</v>
          </cell>
          <cell r="AH185">
            <v>138265.75599999912</v>
          </cell>
          <cell r="AI185">
            <v>138673.79499999993</v>
          </cell>
          <cell r="AJ185">
            <v>105910.76300000399</v>
          </cell>
          <cell r="AK185">
            <v>93744.41400000453</v>
          </cell>
          <cell r="AL185">
            <v>37271.229999998584</v>
          </cell>
          <cell r="AM185">
            <v>64632.380000002682</v>
          </cell>
          <cell r="AN185">
            <v>70493.235999999568</v>
          </cell>
          <cell r="AO185">
            <v>133929.85800000094</v>
          </cell>
          <cell r="AP185">
            <v>113785.06000000052</v>
          </cell>
          <cell r="AQ185">
            <v>292118.53099999949</v>
          </cell>
          <cell r="AR185">
            <v>2012001.6054779887</v>
          </cell>
          <cell r="AS185">
            <v>374015.52800000086</v>
          </cell>
          <cell r="AT185">
            <v>245451.76099999994</v>
          </cell>
          <cell r="AU185">
            <v>175637.48099999875</v>
          </cell>
          <cell r="AV185">
            <v>132663.46599999815</v>
          </cell>
          <cell r="AW185">
            <v>133315.86399999633</v>
          </cell>
          <cell r="AX185">
            <v>86014.057999998331</v>
          </cell>
          <cell r="AY185">
            <v>60630.845999998972</v>
          </cell>
          <cell r="AZ185">
            <v>83176.467000000179</v>
          </cell>
          <cell r="BA185">
            <v>40934.679999999702</v>
          </cell>
          <cell r="BB185">
            <v>151925.30299999751</v>
          </cell>
          <cell r="BC185">
            <v>210196.82500000019</v>
          </cell>
          <cell r="BD185">
            <v>318039.32647800073</v>
          </cell>
          <cell r="BE185">
            <v>2307284.8344100118</v>
          </cell>
          <cell r="BF185">
            <v>378526.79399999976</v>
          </cell>
          <cell r="BG185">
            <v>274060.28199999966</v>
          </cell>
          <cell r="BH185">
            <v>192488.63500000164</v>
          </cell>
          <cell r="BI185">
            <v>149278.41100000218</v>
          </cell>
          <cell r="BJ185">
            <v>139012.96500000358</v>
          </cell>
          <cell r="BK185">
            <v>92056.697700001299</v>
          </cell>
          <cell r="BL185">
            <v>69574.015000000596</v>
          </cell>
          <cell r="BM185">
            <v>81990.650000002235</v>
          </cell>
          <cell r="BN185">
            <v>103033.46799999848</v>
          </cell>
          <cell r="BO185">
            <v>177388.3200000003</v>
          </cell>
          <cell r="BP185">
            <v>249917.61200000159</v>
          </cell>
          <cell r="BQ185">
            <v>399956.98471000418</v>
          </cell>
          <cell r="BR185">
            <v>2161316.5220000446</v>
          </cell>
          <cell r="BS185">
            <v>332746.56700000167</v>
          </cell>
          <cell r="BT185">
            <v>254478.13200000301</v>
          </cell>
          <cell r="BU185">
            <v>194169.73700000159</v>
          </cell>
          <cell r="BV185">
            <v>153813.2890000008</v>
          </cell>
          <cell r="BW185">
            <v>143856.35000000149</v>
          </cell>
          <cell r="BX185">
            <v>106578.16000000387</v>
          </cell>
          <cell r="BY185">
            <v>72728.385999998078</v>
          </cell>
          <cell r="BZ185">
            <v>106535.01999999955</v>
          </cell>
          <cell r="CA185">
            <v>90598.327999999747</v>
          </cell>
          <cell r="CB185">
            <v>170370.62000000104</v>
          </cell>
          <cell r="CC185">
            <v>235079.72299999744</v>
          </cell>
          <cell r="CD185">
            <v>300362.21000000089</v>
          </cell>
          <cell r="CE185">
            <v>2212420.6476999819</v>
          </cell>
          <cell r="CF185">
            <v>456258.69000000507</v>
          </cell>
          <cell r="CG185">
            <v>52157.3929999955</v>
          </cell>
          <cell r="CH185">
            <v>236966.9899999965</v>
          </cell>
          <cell r="CI185">
            <v>212889.28000000119</v>
          </cell>
          <cell r="CJ185">
            <v>142007.34800000489</v>
          </cell>
          <cell r="CK185">
            <v>107017.86270000413</v>
          </cell>
          <cell r="CL185">
            <v>106325.38000000082</v>
          </cell>
          <cell r="CM185">
            <v>101898.16399999708</v>
          </cell>
          <cell r="CN185">
            <v>76968.966000001878</v>
          </cell>
          <cell r="CO185">
            <v>174399.10299999639</v>
          </cell>
          <cell r="CP185">
            <v>265495.49600000121</v>
          </cell>
          <cell r="CQ185">
            <v>280035.97499999776</v>
          </cell>
          <cell r="CR185">
            <v>2621954.3670000434</v>
          </cell>
          <cell r="CS185">
            <v>376872.21200000495</v>
          </cell>
          <cell r="CT185">
            <v>316645.29399999976</v>
          </cell>
          <cell r="CU185">
            <v>248237.45499999821</v>
          </cell>
          <cell r="CV185">
            <v>190825.40300000086</v>
          </cell>
          <cell r="CW185">
            <v>154386.16000000387</v>
          </cell>
          <cell r="CX185">
            <v>114750.52200000361</v>
          </cell>
          <cell r="CY185">
            <v>106514.80600000173</v>
          </cell>
          <cell r="CZ185">
            <v>151041.0380000025</v>
          </cell>
          <cell r="DA185">
            <v>91874.240999996662</v>
          </cell>
          <cell r="DB185">
            <v>202857.8209999986</v>
          </cell>
          <cell r="DC185">
            <v>335152.07800000161</v>
          </cell>
          <cell r="DD185">
            <v>332797.3369999975</v>
          </cell>
          <cell r="DE185">
            <v>2635634.4520000219</v>
          </cell>
          <cell r="DF185">
            <v>388059.805999998</v>
          </cell>
          <cell r="DG185">
            <v>293181.41800000519</v>
          </cell>
          <cell r="DH185">
            <v>213383.97699999809</v>
          </cell>
          <cell r="DI185">
            <v>188218.87700000033</v>
          </cell>
          <cell r="DJ185">
            <v>166067.49300000072</v>
          </cell>
          <cell r="DK185">
            <v>121179.92300000414</v>
          </cell>
          <cell r="DL185">
            <v>89006.343000002205</v>
          </cell>
          <cell r="DM185">
            <v>95153.265000000596</v>
          </cell>
          <cell r="DN185">
            <v>97868.324999999255</v>
          </cell>
          <cell r="DO185">
            <v>213544.10299999639</v>
          </cell>
          <cell r="DP185">
            <v>372276.72200000286</v>
          </cell>
          <cell r="DQ185">
            <v>397694.20000000298</v>
          </cell>
          <cell r="DR185">
            <v>3714752.0940001011</v>
          </cell>
          <cell r="DS185">
            <v>524319.14999999106</v>
          </cell>
          <cell r="DT185">
            <v>410847.54000000656</v>
          </cell>
          <cell r="DU185">
            <v>351437.43000000715</v>
          </cell>
          <cell r="DV185">
            <v>322535.65400000662</v>
          </cell>
          <cell r="DW185">
            <v>211573.03000000119</v>
          </cell>
          <cell r="DX185">
            <v>162314.97999999672</v>
          </cell>
          <cell r="DY185">
            <v>144258.59000000358</v>
          </cell>
          <cell r="DZ185">
            <v>126769.90000000596</v>
          </cell>
          <cell r="EA185">
            <v>155886.25000000745</v>
          </cell>
          <cell r="EB185">
            <v>282376.80000000447</v>
          </cell>
          <cell r="EC185">
            <v>583295.00999999791</v>
          </cell>
          <cell r="ED185">
            <v>439137.75999999791</v>
          </cell>
        </row>
        <row r="187">
          <cell r="F187">
            <v>110193.03499999642</v>
          </cell>
          <cell r="G187">
            <v>79057.329000003636</v>
          </cell>
          <cell r="H187">
            <v>109555.01300000399</v>
          </cell>
          <cell r="I187">
            <v>114835.62600000203</v>
          </cell>
          <cell r="J187">
            <v>81259.819999992847</v>
          </cell>
          <cell r="K187">
            <v>52626.504000000656</v>
          </cell>
          <cell r="L187">
            <v>24230.703000001609</v>
          </cell>
          <cell r="M187">
            <v>46576.781000003219</v>
          </cell>
          <cell r="N187">
            <v>46365.921000003815</v>
          </cell>
          <cell r="O187">
            <v>80074.538999997079</v>
          </cell>
          <cell r="P187">
            <v>85567.728299997747</v>
          </cell>
          <cell r="Q187">
            <v>84916.696000002325</v>
          </cell>
          <cell r="R187">
            <v>1496910.0802000761</v>
          </cell>
          <cell r="S187">
            <v>197311.44900000095</v>
          </cell>
          <cell r="T187">
            <v>128651.12319999933</v>
          </cell>
          <cell r="U187">
            <v>106546.00400000066</v>
          </cell>
          <cell r="V187">
            <v>126555.64499999583</v>
          </cell>
          <cell r="W187">
            <v>109082.20199999958</v>
          </cell>
          <cell r="X187">
            <v>81544.620999991894</v>
          </cell>
          <cell r="Y187">
            <v>55015.085000000894</v>
          </cell>
          <cell r="Z187">
            <v>84422.229000002146</v>
          </cell>
          <cell r="AA187">
            <v>51168.733999997377</v>
          </cell>
          <cell r="AB187">
            <v>134797.58999999613</v>
          </cell>
          <cell r="AC187">
            <v>192584.40100000054</v>
          </cell>
          <cell r="AD187">
            <v>229230.99700000882</v>
          </cell>
          <cell r="AE187">
            <v>1693894.2320001125</v>
          </cell>
          <cell r="AF187">
            <v>288930.4469999969</v>
          </cell>
          <cell r="AG187">
            <v>216138.76200000197</v>
          </cell>
          <cell r="AH187">
            <v>138265.75599999726</v>
          </cell>
          <cell r="AI187">
            <v>138673.79500000179</v>
          </cell>
          <cell r="AJ187">
            <v>105910.76300000399</v>
          </cell>
          <cell r="AK187">
            <v>93744.41400000453</v>
          </cell>
          <cell r="AL187">
            <v>37271.229999996722</v>
          </cell>
          <cell r="AM187">
            <v>64632.379999995232</v>
          </cell>
          <cell r="AN187">
            <v>70493.23599999398</v>
          </cell>
          <cell r="AO187">
            <v>133929.8580000028</v>
          </cell>
          <cell r="AP187">
            <v>113785.06000000238</v>
          </cell>
          <cell r="AQ187">
            <v>292118.53099999577</v>
          </cell>
          <cell r="AR187">
            <v>2012001.6054779887</v>
          </cell>
          <cell r="AS187">
            <v>374015.52800000459</v>
          </cell>
          <cell r="AT187">
            <v>245451.76099999994</v>
          </cell>
          <cell r="AU187">
            <v>175637.4810000062</v>
          </cell>
          <cell r="AV187">
            <v>132663.4659999907</v>
          </cell>
          <cell r="AW187">
            <v>133315.86399999261</v>
          </cell>
          <cell r="AX187">
            <v>86014.057999998331</v>
          </cell>
          <cell r="AY187">
            <v>60630.846000000834</v>
          </cell>
          <cell r="AZ187">
            <v>83176.466999992728</v>
          </cell>
          <cell r="BA187">
            <v>40934.680000007153</v>
          </cell>
          <cell r="BB187">
            <v>151925.30299999565</v>
          </cell>
          <cell r="BC187">
            <v>210196.82499999925</v>
          </cell>
          <cell r="BD187">
            <v>318039.326477997</v>
          </cell>
          <cell r="BE187">
            <v>2307284.8344100118</v>
          </cell>
          <cell r="BF187">
            <v>378526.79399999976</v>
          </cell>
          <cell r="BG187">
            <v>274060.28199999779</v>
          </cell>
          <cell r="BH187">
            <v>192488.63500000536</v>
          </cell>
          <cell r="BI187">
            <v>149278.4110000059</v>
          </cell>
          <cell r="BJ187">
            <v>139012.96500000358</v>
          </cell>
          <cell r="BK187">
            <v>92056.697700001299</v>
          </cell>
          <cell r="BL187">
            <v>69574.015000000596</v>
          </cell>
          <cell r="BM187">
            <v>81990.64999999851</v>
          </cell>
          <cell r="BN187">
            <v>103033.46799999475</v>
          </cell>
          <cell r="BO187">
            <v>177388.3200000003</v>
          </cell>
          <cell r="BP187">
            <v>249917.61200000346</v>
          </cell>
          <cell r="BQ187">
            <v>399956.98471000791</v>
          </cell>
          <cell r="BR187">
            <v>2161316.5219999552</v>
          </cell>
          <cell r="BS187">
            <v>332746.56700000167</v>
          </cell>
          <cell r="BT187">
            <v>254478.13200000674</v>
          </cell>
          <cell r="BU187">
            <v>194169.73700000346</v>
          </cell>
          <cell r="BV187">
            <v>153813.28899999708</v>
          </cell>
          <cell r="BW187">
            <v>143856.35000000149</v>
          </cell>
          <cell r="BX187">
            <v>106578.15999999642</v>
          </cell>
          <cell r="BY187">
            <v>72728.38599999994</v>
          </cell>
          <cell r="BZ187">
            <v>106535.02000000328</v>
          </cell>
          <cell r="CA187">
            <v>90598.327999997884</v>
          </cell>
          <cell r="CB187">
            <v>170370.62000000477</v>
          </cell>
          <cell r="CC187">
            <v>235079.72299999744</v>
          </cell>
          <cell r="CD187">
            <v>300362.21000000089</v>
          </cell>
          <cell r="CE187">
            <v>2212420.6476998329</v>
          </cell>
          <cell r="CF187">
            <v>456258.69000000507</v>
          </cell>
          <cell r="CG187">
            <v>52157.392999991775</v>
          </cell>
          <cell r="CH187">
            <v>236966.98999999836</v>
          </cell>
          <cell r="CI187">
            <v>212889.28000000119</v>
          </cell>
          <cell r="CJ187">
            <v>142007.34800000489</v>
          </cell>
          <cell r="CK187">
            <v>107017.86270000041</v>
          </cell>
          <cell r="CL187">
            <v>106325.38000000268</v>
          </cell>
          <cell r="CM187">
            <v>101898.16399998963</v>
          </cell>
          <cell r="CN187">
            <v>76968.965999998152</v>
          </cell>
          <cell r="CO187">
            <v>174399.10300000012</v>
          </cell>
          <cell r="CP187">
            <v>265495.49600000307</v>
          </cell>
          <cell r="CQ187">
            <v>280035.97499999776</v>
          </cell>
          <cell r="CR187">
            <v>2621954.3669999838</v>
          </cell>
          <cell r="CS187">
            <v>376872.21200000495</v>
          </cell>
          <cell r="CT187">
            <v>316645.29399999976</v>
          </cell>
          <cell r="CU187">
            <v>248237.45499999821</v>
          </cell>
          <cell r="CV187">
            <v>190825.40300000459</v>
          </cell>
          <cell r="CW187">
            <v>154386.16000000387</v>
          </cell>
          <cell r="CX187">
            <v>114750.52200000733</v>
          </cell>
          <cell r="CY187">
            <v>106514.80600000173</v>
          </cell>
          <cell r="CZ187">
            <v>151041.0380000025</v>
          </cell>
          <cell r="DA187">
            <v>91874.240999996662</v>
          </cell>
          <cell r="DB187">
            <v>202857.82099999487</v>
          </cell>
          <cell r="DC187">
            <v>335152.07800000161</v>
          </cell>
          <cell r="DD187">
            <v>332797.3369999975</v>
          </cell>
          <cell r="DE187">
            <v>2635634.4520000219</v>
          </cell>
          <cell r="DF187">
            <v>388059.80600000173</v>
          </cell>
          <cell r="DG187">
            <v>293181.41800000519</v>
          </cell>
          <cell r="DH187">
            <v>213383.97699999809</v>
          </cell>
          <cell r="DI187">
            <v>188218.8769999966</v>
          </cell>
          <cell r="DJ187">
            <v>166067.49300000072</v>
          </cell>
          <cell r="DK187">
            <v>121179.92300000787</v>
          </cell>
          <cell r="DL187">
            <v>89006.343000002205</v>
          </cell>
          <cell r="DM187">
            <v>95153.265000000596</v>
          </cell>
          <cell r="DN187">
            <v>97868.324999999255</v>
          </cell>
          <cell r="DO187">
            <v>213544.10299999639</v>
          </cell>
          <cell r="DP187">
            <v>372276.72200000286</v>
          </cell>
          <cell r="DQ187">
            <v>397694.20000000298</v>
          </cell>
          <cell r="DR187">
            <v>3714752.0939998627</v>
          </cell>
          <cell r="DS187">
            <v>524319.14999999106</v>
          </cell>
          <cell r="DT187">
            <v>410847.54000000656</v>
          </cell>
          <cell r="DU187">
            <v>351437.43000000715</v>
          </cell>
          <cell r="DV187">
            <v>322535.65400000662</v>
          </cell>
          <cell r="DW187">
            <v>211573.03000000119</v>
          </cell>
          <cell r="DX187">
            <v>162314.97999999672</v>
          </cell>
          <cell r="DY187">
            <v>144258.59000000358</v>
          </cell>
          <cell r="DZ187">
            <v>126769.90000000596</v>
          </cell>
          <cell r="EA187">
            <v>155886.25000000745</v>
          </cell>
          <cell r="EB187">
            <v>282376.80000000447</v>
          </cell>
          <cell r="EC187">
            <v>583295.00999999791</v>
          </cell>
          <cell r="ED187">
            <v>439137.75999999791</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row>
        <row r="191">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row>
        <row r="192">
          <cell r="F192">
            <v>105.77100000000064</v>
          </cell>
          <cell r="G192">
            <v>214.03900000000067</v>
          </cell>
          <cell r="H192">
            <v>67.117999999998574</v>
          </cell>
          <cell r="I192">
            <v>194.57899999999972</v>
          </cell>
          <cell r="J192">
            <v>14.675999999999476</v>
          </cell>
          <cell r="K192">
            <v>146.13100000000122</v>
          </cell>
          <cell r="L192">
            <v>23.207000000000335</v>
          </cell>
          <cell r="M192">
            <v>97.945999999996275</v>
          </cell>
          <cell r="N192">
            <v>29.86200000000099</v>
          </cell>
          <cell r="O192">
            <v>33.554000000000087</v>
          </cell>
          <cell r="P192">
            <v>91.968000000000757</v>
          </cell>
          <cell r="Q192">
            <v>122.12700000000041</v>
          </cell>
          <cell r="R192">
            <v>1533.4500000000116</v>
          </cell>
          <cell r="S192">
            <v>219.43799999999464</v>
          </cell>
          <cell r="T192">
            <v>135.70999999999913</v>
          </cell>
          <cell r="U192">
            <v>376.44000000000233</v>
          </cell>
          <cell r="V192">
            <v>107.00799999999799</v>
          </cell>
          <cell r="W192">
            <v>11.326999999999316</v>
          </cell>
          <cell r="X192">
            <v>-2.3109999999978754</v>
          </cell>
          <cell r="Y192">
            <v>93.024999999999636</v>
          </cell>
          <cell r="Z192">
            <v>113.57400000000052</v>
          </cell>
          <cell r="AA192">
            <v>68.836999999999534</v>
          </cell>
          <cell r="AB192">
            <v>-31.64600000000064</v>
          </cell>
          <cell r="AC192">
            <v>146.15799999999945</v>
          </cell>
          <cell r="AD192">
            <v>295.88999999999942</v>
          </cell>
          <cell r="AE192">
            <v>1664.5170000000508</v>
          </cell>
          <cell r="AF192">
            <v>355.45700000000215</v>
          </cell>
          <cell r="AG192">
            <v>173.26200000000244</v>
          </cell>
          <cell r="AH192">
            <v>327.06999999999971</v>
          </cell>
          <cell r="AI192">
            <v>47.055000000000291</v>
          </cell>
          <cell r="AJ192">
            <v>0</v>
          </cell>
          <cell r="AK192">
            <v>34.299999999999272</v>
          </cell>
          <cell r="AL192">
            <v>51.044999999998254</v>
          </cell>
          <cell r="AM192">
            <v>132.16999999999825</v>
          </cell>
          <cell r="AN192">
            <v>128.99500000000262</v>
          </cell>
          <cell r="AO192">
            <v>105.11799999999857</v>
          </cell>
          <cell r="AP192">
            <v>113.74500000000262</v>
          </cell>
          <cell r="AQ192">
            <v>196.30000000000291</v>
          </cell>
          <cell r="AR192">
            <v>-654.77869999999893</v>
          </cell>
          <cell r="AS192">
            <v>0</v>
          </cell>
          <cell r="AT192">
            <v>0</v>
          </cell>
          <cell r="AU192">
            <v>0</v>
          </cell>
          <cell r="AV192">
            <v>0</v>
          </cell>
          <cell r="AW192">
            <v>0</v>
          </cell>
          <cell r="AX192">
            <v>0</v>
          </cell>
          <cell r="AY192">
            <v>0</v>
          </cell>
          <cell r="AZ192">
            <v>0</v>
          </cell>
          <cell r="BA192">
            <v>-212.64799999999741</v>
          </cell>
          <cell r="BB192">
            <v>0</v>
          </cell>
          <cell r="BC192">
            <v>-284.75759999999991</v>
          </cell>
          <cell r="BD192">
            <v>-157.37310000000002</v>
          </cell>
          <cell r="BE192">
            <v>-492.49489999999787</v>
          </cell>
          <cell r="BF192">
            <v>0</v>
          </cell>
          <cell r="BG192">
            <v>0</v>
          </cell>
          <cell r="BH192">
            <v>0</v>
          </cell>
          <cell r="BI192">
            <v>0</v>
          </cell>
          <cell r="BJ192">
            <v>0</v>
          </cell>
          <cell r="BK192">
            <v>0</v>
          </cell>
          <cell r="BL192">
            <v>0</v>
          </cell>
          <cell r="BM192">
            <v>0</v>
          </cell>
          <cell r="BN192">
            <v>-97.472000000001572</v>
          </cell>
          <cell r="BO192">
            <v>0</v>
          </cell>
          <cell r="BP192">
            <v>-188.60049999999956</v>
          </cell>
          <cell r="BQ192">
            <v>-206.42240000000038</v>
          </cell>
          <cell r="BR192">
            <v>-162.89917000000423</v>
          </cell>
          <cell r="BS192">
            <v>0</v>
          </cell>
          <cell r="BT192">
            <v>0</v>
          </cell>
          <cell r="BU192">
            <v>0</v>
          </cell>
          <cell r="BV192">
            <v>0</v>
          </cell>
          <cell r="BW192">
            <v>0</v>
          </cell>
          <cell r="BX192">
            <v>0</v>
          </cell>
          <cell r="BY192">
            <v>0</v>
          </cell>
          <cell r="BZ192">
            <v>-18.957000000002154</v>
          </cell>
          <cell r="CA192">
            <v>0</v>
          </cell>
          <cell r="CB192">
            <v>-111.48059999999987</v>
          </cell>
          <cell r="CC192">
            <v>-32.461570000000052</v>
          </cell>
          <cell r="CD192">
            <v>0</v>
          </cell>
          <cell r="CE192">
            <v>-217.31206000000384</v>
          </cell>
          <cell r="CF192">
            <v>0</v>
          </cell>
          <cell r="CG192">
            <v>0</v>
          </cell>
          <cell r="CH192">
            <v>0</v>
          </cell>
          <cell r="CI192">
            <v>10.636840000000007</v>
          </cell>
          <cell r="CJ192">
            <v>0</v>
          </cell>
          <cell r="CK192">
            <v>0</v>
          </cell>
          <cell r="CL192">
            <v>-76.504000000000815</v>
          </cell>
          <cell r="CM192">
            <v>0</v>
          </cell>
          <cell r="CN192">
            <v>-122.23099999999977</v>
          </cell>
          <cell r="CO192">
            <v>-29.213899999999967</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row>
        <row r="194">
          <cell r="F194">
            <v>105.77099999971688</v>
          </cell>
          <cell r="G194">
            <v>214.03899999894202</v>
          </cell>
          <cell r="H194">
            <v>67.117999998852611</v>
          </cell>
          <cell r="I194">
            <v>194.57899999991059</v>
          </cell>
          <cell r="J194">
            <v>14.675999999046326</v>
          </cell>
          <cell r="K194">
            <v>146.13100000098348</v>
          </cell>
          <cell r="L194">
            <v>23.206999998539686</v>
          </cell>
          <cell r="M194">
            <v>97.945999998599291</v>
          </cell>
          <cell r="N194">
            <v>29.861999999731779</v>
          </cell>
          <cell r="O194">
            <v>33.553999999538064</v>
          </cell>
          <cell r="P194">
            <v>91.967999998480082</v>
          </cell>
          <cell r="Q194">
            <v>122.12699999846518</v>
          </cell>
          <cell r="R194">
            <v>1533.4500000178814</v>
          </cell>
          <cell r="S194">
            <v>219.43799999915063</v>
          </cell>
          <cell r="T194">
            <v>135.71000000089407</v>
          </cell>
          <cell r="U194">
            <v>376.43999999947846</v>
          </cell>
          <cell r="V194">
            <v>107.00799999944866</v>
          </cell>
          <cell r="W194">
            <v>11.326999999582767</v>
          </cell>
          <cell r="X194">
            <v>-2.3110000006854534</v>
          </cell>
          <cell r="Y194">
            <v>93.025000000372529</v>
          </cell>
          <cell r="Z194">
            <v>113.57400000095367</v>
          </cell>
          <cell r="AA194">
            <v>68.837000001221895</v>
          </cell>
          <cell r="AB194">
            <v>-31.645999999716878</v>
          </cell>
          <cell r="AC194">
            <v>146.15799999982119</v>
          </cell>
          <cell r="AD194">
            <v>295.8899999987334</v>
          </cell>
          <cell r="AE194">
            <v>1664.5170000195503</v>
          </cell>
          <cell r="AF194">
            <v>355.45700000040233</v>
          </cell>
          <cell r="AG194">
            <v>173.26200000010431</v>
          </cell>
          <cell r="AH194">
            <v>327.07000000029802</v>
          </cell>
          <cell r="AI194">
            <v>47.054999999701977</v>
          </cell>
          <cell r="AJ194">
            <v>0</v>
          </cell>
          <cell r="AK194">
            <v>34.300000000745058</v>
          </cell>
          <cell r="AL194">
            <v>51.044999999925494</v>
          </cell>
          <cell r="AM194">
            <v>132.16999999992549</v>
          </cell>
          <cell r="AN194">
            <v>128.99499999918044</v>
          </cell>
          <cell r="AO194">
            <v>105.11800000071526</v>
          </cell>
          <cell r="AP194">
            <v>113.74500000104308</v>
          </cell>
          <cell r="AQ194">
            <v>196.30000000074506</v>
          </cell>
          <cell r="AR194">
            <v>-654.77869999408722</v>
          </cell>
          <cell r="AS194">
            <v>0</v>
          </cell>
          <cell r="AT194">
            <v>0</v>
          </cell>
          <cell r="AU194">
            <v>0</v>
          </cell>
          <cell r="AV194">
            <v>0</v>
          </cell>
          <cell r="AW194">
            <v>0</v>
          </cell>
          <cell r="AX194">
            <v>0</v>
          </cell>
          <cell r="AY194">
            <v>0</v>
          </cell>
          <cell r="AZ194">
            <v>0</v>
          </cell>
          <cell r="BA194">
            <v>-212.6480000000447</v>
          </cell>
          <cell r="BB194">
            <v>0</v>
          </cell>
          <cell r="BC194">
            <v>-284.75760000012815</v>
          </cell>
          <cell r="BD194">
            <v>-157.3730999995023</v>
          </cell>
          <cell r="BE194">
            <v>-492.49490001797676</v>
          </cell>
          <cell r="BF194">
            <v>0</v>
          </cell>
          <cell r="BG194">
            <v>0</v>
          </cell>
          <cell r="BH194">
            <v>0</v>
          </cell>
          <cell r="BI194">
            <v>0</v>
          </cell>
          <cell r="BJ194">
            <v>0</v>
          </cell>
          <cell r="BK194">
            <v>0</v>
          </cell>
          <cell r="BL194">
            <v>0</v>
          </cell>
          <cell r="BM194">
            <v>0</v>
          </cell>
          <cell r="BN194">
            <v>-97.471999999135733</v>
          </cell>
          <cell r="BO194">
            <v>0</v>
          </cell>
          <cell r="BP194">
            <v>-188.60050000064075</v>
          </cell>
          <cell r="BQ194">
            <v>-206.42239999957383</v>
          </cell>
          <cell r="BR194">
            <v>-162.89917001128197</v>
          </cell>
          <cell r="BS194">
            <v>0</v>
          </cell>
          <cell r="BT194">
            <v>0</v>
          </cell>
          <cell r="BU194">
            <v>0</v>
          </cell>
          <cell r="BV194">
            <v>0</v>
          </cell>
          <cell r="BW194">
            <v>0</v>
          </cell>
          <cell r="BX194">
            <v>0</v>
          </cell>
          <cell r="BY194">
            <v>0</v>
          </cell>
          <cell r="BZ194">
            <v>-18.957000000402331</v>
          </cell>
          <cell r="CA194">
            <v>0</v>
          </cell>
          <cell r="CB194">
            <v>-111.48060000129044</v>
          </cell>
          <cell r="CC194">
            <v>-32.46157000027597</v>
          </cell>
          <cell r="CD194">
            <v>0</v>
          </cell>
          <cell r="CE194">
            <v>-217.31205999851227</v>
          </cell>
          <cell r="CF194">
            <v>0</v>
          </cell>
          <cell r="CG194">
            <v>0</v>
          </cell>
          <cell r="CH194">
            <v>0</v>
          </cell>
          <cell r="CI194">
            <v>10.636839998885989</v>
          </cell>
          <cell r="CJ194">
            <v>0</v>
          </cell>
          <cell r="CK194">
            <v>0</v>
          </cell>
          <cell r="CL194">
            <v>-76.504000000655651</v>
          </cell>
          <cell r="CM194">
            <v>0</v>
          </cell>
          <cell r="CN194">
            <v>-122.2309999987483</v>
          </cell>
          <cell r="CO194">
            <v>-29.213899999856949</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1790.9940350055695</v>
          </cell>
          <cell r="DF198">
            <v>603.69168706098571</v>
          </cell>
          <cell r="DG198">
            <v>186.6601433577016</v>
          </cell>
          <cell r="DH198">
            <v>172.83692533522844</v>
          </cell>
          <cell r="DI198">
            <v>0</v>
          </cell>
          <cell r="DJ198">
            <v>0</v>
          </cell>
          <cell r="DK198">
            <v>0</v>
          </cell>
          <cell r="DL198">
            <v>0</v>
          </cell>
          <cell r="DM198">
            <v>0</v>
          </cell>
          <cell r="DN198">
            <v>0</v>
          </cell>
          <cell r="DO198">
            <v>47.213761554798111</v>
          </cell>
          <cell r="DP198">
            <v>0</v>
          </cell>
          <cell r="DQ198">
            <v>780.59151769289747</v>
          </cell>
          <cell r="DR198">
            <v>277.47074301540852</v>
          </cell>
          <cell r="DS198">
            <v>0</v>
          </cell>
          <cell r="DT198">
            <v>0</v>
          </cell>
          <cell r="DU198">
            <v>140.350660440512</v>
          </cell>
          <cell r="DV198">
            <v>0</v>
          </cell>
          <cell r="DW198">
            <v>0</v>
          </cell>
          <cell r="DX198">
            <v>0</v>
          </cell>
          <cell r="DY198">
            <v>0</v>
          </cell>
          <cell r="DZ198">
            <v>0</v>
          </cell>
          <cell r="EA198">
            <v>0</v>
          </cell>
          <cell r="EB198">
            <v>0</v>
          </cell>
          <cell r="EC198">
            <v>0</v>
          </cell>
          <cell r="ED198">
            <v>137.1200825786218</v>
          </cell>
        </row>
        <row r="199">
          <cell r="F199">
            <v>1422.0369922074024</v>
          </cell>
          <cell r="G199">
            <v>2207.2773759525735</v>
          </cell>
          <cell r="H199">
            <v>1701.3722897844855</v>
          </cell>
          <cell r="I199">
            <v>3456.4018387084361</v>
          </cell>
          <cell r="J199">
            <v>0</v>
          </cell>
          <cell r="K199">
            <v>322.03055484942161</v>
          </cell>
          <cell r="L199">
            <v>0</v>
          </cell>
          <cell r="M199">
            <v>0</v>
          </cell>
          <cell r="N199">
            <v>67.425011483952403</v>
          </cell>
          <cell r="O199">
            <v>539.1825918359682</v>
          </cell>
          <cell r="P199">
            <v>745.15512691787444</v>
          </cell>
          <cell r="Q199">
            <v>2308.8933932599612</v>
          </cell>
          <cell r="R199">
            <v>15877.795808997005</v>
          </cell>
          <cell r="S199">
            <v>2158.3754456271417</v>
          </cell>
          <cell r="T199">
            <v>1685.956912166439</v>
          </cell>
          <cell r="U199">
            <v>5070.3391884374432</v>
          </cell>
          <cell r="V199">
            <v>1513.744135387009</v>
          </cell>
          <cell r="W199">
            <v>0</v>
          </cell>
          <cell r="X199">
            <v>250.99857903062366</v>
          </cell>
          <cell r="Y199">
            <v>0</v>
          </cell>
          <cell r="Z199">
            <v>0</v>
          </cell>
          <cell r="AA199">
            <v>1779.3098166824784</v>
          </cell>
          <cell r="AB199">
            <v>149.52266325079836</v>
          </cell>
          <cell r="AC199">
            <v>1969.0278061837889</v>
          </cell>
          <cell r="AD199">
            <v>1300.5212622310501</v>
          </cell>
          <cell r="AE199">
            <v>4665.7491710074246</v>
          </cell>
          <cell r="AF199">
            <v>985.47069458360784</v>
          </cell>
          <cell r="AG199">
            <v>773.72711971984245</v>
          </cell>
          <cell r="AH199">
            <v>2121.6119009004906</v>
          </cell>
          <cell r="AI199">
            <v>17.008329226635396</v>
          </cell>
          <cell r="AJ199">
            <v>0</v>
          </cell>
          <cell r="AK199">
            <v>0</v>
          </cell>
          <cell r="AL199">
            <v>0</v>
          </cell>
          <cell r="AM199">
            <v>193.14071477204561</v>
          </cell>
          <cell r="AN199">
            <v>0</v>
          </cell>
          <cell r="AO199">
            <v>0</v>
          </cell>
          <cell r="AP199">
            <v>437.61013738811016</v>
          </cell>
          <cell r="AQ199">
            <v>137.18027441576123</v>
          </cell>
          <cell r="AR199">
            <v>602.69255401194096</v>
          </cell>
          <cell r="AS199">
            <v>0</v>
          </cell>
          <cell r="AT199">
            <v>0</v>
          </cell>
          <cell r="AU199">
            <v>0</v>
          </cell>
          <cell r="AV199">
            <v>0</v>
          </cell>
          <cell r="AW199">
            <v>0</v>
          </cell>
          <cell r="AX199">
            <v>0</v>
          </cell>
          <cell r="AY199">
            <v>0</v>
          </cell>
          <cell r="AZ199">
            <v>0</v>
          </cell>
          <cell r="BA199">
            <v>0</v>
          </cell>
          <cell r="BB199">
            <v>602.69255400961265</v>
          </cell>
          <cell r="BC199">
            <v>0</v>
          </cell>
          <cell r="BD199">
            <v>0</v>
          </cell>
          <cell r="BE199">
            <v>2227.6064990051091</v>
          </cell>
          <cell r="BF199">
            <v>0</v>
          </cell>
          <cell r="BG199">
            <v>0</v>
          </cell>
          <cell r="BH199">
            <v>1289.5101792383939</v>
          </cell>
          <cell r="BI199">
            <v>0</v>
          </cell>
          <cell r="BJ199">
            <v>0</v>
          </cell>
          <cell r="BK199">
            <v>0</v>
          </cell>
          <cell r="BL199">
            <v>0</v>
          </cell>
          <cell r="BM199">
            <v>0</v>
          </cell>
          <cell r="BN199">
            <v>938.09631976857781</v>
          </cell>
          <cell r="BO199">
            <v>0</v>
          </cell>
          <cell r="BP199">
            <v>0</v>
          </cell>
          <cell r="BQ199">
            <v>0</v>
          </cell>
          <cell r="BR199">
            <v>1889.3814750052989</v>
          </cell>
          <cell r="BS199">
            <v>0</v>
          </cell>
          <cell r="BT199">
            <v>0</v>
          </cell>
          <cell r="BU199">
            <v>1657.2383901905268</v>
          </cell>
          <cell r="BV199">
            <v>0</v>
          </cell>
          <cell r="BW199">
            <v>0</v>
          </cell>
          <cell r="BX199">
            <v>232.14308481360786</v>
          </cell>
          <cell r="BY199">
            <v>0</v>
          </cell>
          <cell r="BZ199">
            <v>0</v>
          </cell>
          <cell r="CA199">
            <v>0</v>
          </cell>
          <cell r="CB199">
            <v>0</v>
          </cell>
          <cell r="CC199">
            <v>0</v>
          </cell>
          <cell r="CD199">
            <v>0</v>
          </cell>
          <cell r="CE199">
            <v>910.96767300739884</v>
          </cell>
          <cell r="CF199">
            <v>0</v>
          </cell>
          <cell r="CG199">
            <v>0</v>
          </cell>
          <cell r="CH199">
            <v>910.96767300833017</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row>
        <row r="200">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row>
        <row r="201">
          <cell r="F201">
            <v>1967.1886271818075</v>
          </cell>
          <cell r="G201">
            <v>2005.8587532205274</v>
          </cell>
          <cell r="H201">
            <v>1395.058537842473</v>
          </cell>
          <cell r="I201">
            <v>644.92264070641249</v>
          </cell>
          <cell r="J201">
            <v>848.36623247503303</v>
          </cell>
          <cell r="K201">
            <v>1405.7089595054276</v>
          </cell>
          <cell r="L201">
            <v>177.68306774576195</v>
          </cell>
          <cell r="M201">
            <v>1358.090132069774</v>
          </cell>
          <cell r="N201">
            <v>1894.8361758840038</v>
          </cell>
          <cell r="O201">
            <v>447.34704985457938</v>
          </cell>
          <cell r="P201">
            <v>4241.0976622595917</v>
          </cell>
          <cell r="Q201">
            <v>2403.1517552589066</v>
          </cell>
          <cell r="R201">
            <v>23577.56825799495</v>
          </cell>
          <cell r="S201">
            <v>3204.7707987243775</v>
          </cell>
          <cell r="T201">
            <v>3110.3810566863976</v>
          </cell>
          <cell r="U201">
            <v>1741.0231520435773</v>
          </cell>
          <cell r="V201">
            <v>540.56845894223079</v>
          </cell>
          <cell r="W201">
            <v>319.19309070869349</v>
          </cell>
          <cell r="X201">
            <v>262.69155350292567</v>
          </cell>
          <cell r="Y201">
            <v>1130.9629142389167</v>
          </cell>
          <cell r="Z201">
            <v>1482.3309090510011</v>
          </cell>
          <cell r="AA201">
            <v>1972.2314115311019</v>
          </cell>
          <cell r="AB201">
            <v>845.60759884561412</v>
          </cell>
          <cell r="AC201">
            <v>3194.7574874478159</v>
          </cell>
          <cell r="AD201">
            <v>5773.049826273229</v>
          </cell>
          <cell r="AE201">
            <v>23406.806842003018</v>
          </cell>
          <cell r="AF201">
            <v>4865.6156806619838</v>
          </cell>
          <cell r="AG201">
            <v>1641.4425961307716</v>
          </cell>
          <cell r="AH201">
            <v>3161.1461762322579</v>
          </cell>
          <cell r="AI201">
            <v>915.84724059095606</v>
          </cell>
          <cell r="AJ201">
            <v>848.84455176815391</v>
          </cell>
          <cell r="AK201">
            <v>612.14692060207017</v>
          </cell>
          <cell r="AL201">
            <v>596.55199854867533</v>
          </cell>
          <cell r="AM201">
            <v>2038.2501483790111</v>
          </cell>
          <cell r="AN201">
            <v>2372.8629324376816</v>
          </cell>
          <cell r="AO201">
            <v>2601.8863825937733</v>
          </cell>
          <cell r="AP201">
            <v>1112.2014864450321</v>
          </cell>
          <cell r="AQ201">
            <v>2640.010727613233</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row>
        <row r="202">
          <cell r="F202">
            <v>26038.19610709697</v>
          </cell>
          <cell r="G202">
            <v>39126.168461455032</v>
          </cell>
          <cell r="H202">
            <v>41022.646683823317</v>
          </cell>
          <cell r="I202">
            <v>27456.032723819837</v>
          </cell>
          <cell r="J202">
            <v>15973.272188387811</v>
          </cell>
          <cell r="K202">
            <v>15636.553384413943</v>
          </cell>
          <cell r="L202">
            <v>0</v>
          </cell>
          <cell r="M202">
            <v>0</v>
          </cell>
          <cell r="N202">
            <v>17492.912906315178</v>
          </cell>
          <cell r="O202">
            <v>1608.458418969065</v>
          </cell>
          <cell r="P202">
            <v>-22782.551968697459</v>
          </cell>
          <cell r="Q202">
            <v>35048.902613371611</v>
          </cell>
          <cell r="R202">
            <v>173495.77205595374</v>
          </cell>
          <cell r="S202">
            <v>27973.103595979512</v>
          </cell>
          <cell r="T202">
            <v>20294.665087288246</v>
          </cell>
          <cell r="U202">
            <v>36238.03491297923</v>
          </cell>
          <cell r="V202">
            <v>15889.337824931368</v>
          </cell>
          <cell r="W202">
            <v>15057.245013151318</v>
          </cell>
          <cell r="X202">
            <v>7300.9513033516705</v>
          </cell>
          <cell r="Y202">
            <v>490.21760693192482</v>
          </cell>
          <cell r="Z202">
            <v>0</v>
          </cell>
          <cell r="AA202">
            <v>2574.3792364448309</v>
          </cell>
          <cell r="AB202">
            <v>1376.0968194827437</v>
          </cell>
          <cell r="AC202">
            <v>26708.017978075892</v>
          </cell>
          <cell r="AD202">
            <v>19593.722677364945</v>
          </cell>
          <cell r="AE202">
            <v>86858.400416940451</v>
          </cell>
          <cell r="AF202">
            <v>8880.7313573397696</v>
          </cell>
          <cell r="AG202">
            <v>7404.7625145725906</v>
          </cell>
          <cell r="AH202">
            <v>17453.885305771604</v>
          </cell>
          <cell r="AI202">
            <v>12499.422362200916</v>
          </cell>
          <cell r="AJ202">
            <v>9652.4435796998441</v>
          </cell>
          <cell r="AK202">
            <v>3305.5761957876384</v>
          </cell>
          <cell r="AL202">
            <v>114.02010330557823</v>
          </cell>
          <cell r="AM202">
            <v>0</v>
          </cell>
          <cell r="AN202">
            <v>7990.7201315499842</v>
          </cell>
          <cell r="AO202">
            <v>3827.0986109003425</v>
          </cell>
          <cell r="AP202">
            <v>7098.4436056949198</v>
          </cell>
          <cell r="AQ202">
            <v>8631.2966501116753</v>
          </cell>
          <cell r="AR202">
            <v>54989.864580065012</v>
          </cell>
          <cell r="AS202">
            <v>12641.484593119472</v>
          </cell>
          <cell r="AT202">
            <v>2053.6800963543355</v>
          </cell>
          <cell r="AU202">
            <v>10373.148486692458</v>
          </cell>
          <cell r="AV202">
            <v>8739.7504100576043</v>
          </cell>
          <cell r="AW202">
            <v>6300.3602956049144</v>
          </cell>
          <cell r="AX202">
            <v>3721.1341745890677</v>
          </cell>
          <cell r="AY202">
            <v>999.23404688760638</v>
          </cell>
          <cell r="AZ202">
            <v>0</v>
          </cell>
          <cell r="BA202">
            <v>5592.1502623744309</v>
          </cell>
          <cell r="BB202">
            <v>-4331.0462032034993</v>
          </cell>
          <cell r="BC202">
            <v>4201.7881971336901</v>
          </cell>
          <cell r="BD202">
            <v>4698.1802204363048</v>
          </cell>
          <cell r="BE202">
            <v>39959.604645013809</v>
          </cell>
          <cell r="BF202">
            <v>18729.246239732951</v>
          </cell>
          <cell r="BG202">
            <v>921.25356097891927</v>
          </cell>
          <cell r="BH202">
            <v>9475.9776272401214</v>
          </cell>
          <cell r="BI202">
            <v>5253.7638477571309</v>
          </cell>
          <cell r="BJ202">
            <v>8326.1960511356592</v>
          </cell>
          <cell r="BK202">
            <v>6047.7929003238678</v>
          </cell>
          <cell r="BL202">
            <v>0</v>
          </cell>
          <cell r="BM202">
            <v>0</v>
          </cell>
          <cell r="BN202">
            <v>4590.9268038794398</v>
          </cell>
          <cell r="BO202">
            <v>7471.0674945265055</v>
          </cell>
          <cell r="BP202">
            <v>5727.2188790999353</v>
          </cell>
          <cell r="BQ202">
            <v>-26583.83875964582</v>
          </cell>
          <cell r="BR202">
            <v>71075.64521086216</v>
          </cell>
          <cell r="BS202">
            <v>1926.4366734735668</v>
          </cell>
          <cell r="BT202">
            <v>3378.4483288601041</v>
          </cell>
          <cell r="BU202">
            <v>16992.006448097527</v>
          </cell>
          <cell r="BV202">
            <v>15019.753872871399</v>
          </cell>
          <cell r="BW202">
            <v>10001.963781487197</v>
          </cell>
          <cell r="BX202">
            <v>5299.4630021266639</v>
          </cell>
          <cell r="BY202">
            <v>4415.4058684073389</v>
          </cell>
          <cell r="BZ202">
            <v>0</v>
          </cell>
          <cell r="CA202">
            <v>6347.8067421093583</v>
          </cell>
          <cell r="CB202">
            <v>0</v>
          </cell>
          <cell r="CC202">
            <v>5459.1409082226455</v>
          </cell>
          <cell r="CD202">
            <v>2235.2195852547884</v>
          </cell>
          <cell r="CE202">
            <v>47955.538379043341</v>
          </cell>
          <cell r="CF202">
            <v>0</v>
          </cell>
          <cell r="CG202">
            <v>4154.8831407800317</v>
          </cell>
          <cell r="CH202">
            <v>13281.953369684517</v>
          </cell>
          <cell r="CI202">
            <v>6957.5048031844199</v>
          </cell>
          <cell r="CJ202">
            <v>3544.6147054098547</v>
          </cell>
          <cell r="CK202">
            <v>4664.5517703071237</v>
          </cell>
          <cell r="CL202">
            <v>0</v>
          </cell>
          <cell r="CM202">
            <v>0</v>
          </cell>
          <cell r="CN202">
            <v>6877.4695985466242</v>
          </cell>
          <cell r="CO202">
            <v>13.339200772345066</v>
          </cell>
          <cell r="CP202">
            <v>6905.8154001906514</v>
          </cell>
          <cell r="CQ202">
            <v>1555.4063901342452</v>
          </cell>
          <cell r="CR202">
            <v>41005.222048044205</v>
          </cell>
          <cell r="CS202">
            <v>0</v>
          </cell>
          <cell r="CT202">
            <v>150.94401048123837</v>
          </cell>
          <cell r="CU202">
            <v>6255.0628344453871</v>
          </cell>
          <cell r="CV202">
            <v>7656.2789317704737</v>
          </cell>
          <cell r="CW202">
            <v>5075.9907525479794</v>
          </cell>
          <cell r="CX202">
            <v>633.68004401028156</v>
          </cell>
          <cell r="CY202">
            <v>0</v>
          </cell>
          <cell r="CZ202">
            <v>0</v>
          </cell>
          <cell r="DA202">
            <v>6854.5668760873377</v>
          </cell>
          <cell r="DB202">
            <v>1285.3024892695248</v>
          </cell>
          <cell r="DC202">
            <v>12290.260053630918</v>
          </cell>
          <cell r="DD202">
            <v>803.13605578616261</v>
          </cell>
          <cell r="DE202">
            <v>97148.409519016743</v>
          </cell>
          <cell r="DF202">
            <v>10619.906119093299</v>
          </cell>
          <cell r="DG202">
            <v>15657.224570449442</v>
          </cell>
          <cell r="DH202">
            <v>20826.481825772673</v>
          </cell>
          <cell r="DI202">
            <v>16488.847695440054</v>
          </cell>
          <cell r="DJ202">
            <v>7247.0015177577734</v>
          </cell>
          <cell r="DK202">
            <v>4925.2288479842246</v>
          </cell>
          <cell r="DL202">
            <v>2193.6285659149289</v>
          </cell>
          <cell r="DM202">
            <v>1553.4918466769159</v>
          </cell>
          <cell r="DN202">
            <v>3068.4528921954334</v>
          </cell>
          <cell r="DO202">
            <v>3993.1921199820936</v>
          </cell>
          <cell r="DP202">
            <v>6050.5033817924559</v>
          </cell>
          <cell r="DQ202">
            <v>4524.4501359425485</v>
          </cell>
          <cell r="DR202">
            <v>448.80299210548401</v>
          </cell>
          <cell r="DS202">
            <v>0</v>
          </cell>
          <cell r="DT202">
            <v>0</v>
          </cell>
          <cell r="DU202">
            <v>40.093067288398743</v>
          </cell>
          <cell r="DV202">
            <v>329.122194185853</v>
          </cell>
          <cell r="DW202">
            <v>78.690124616026878</v>
          </cell>
          <cell r="DX202">
            <v>0</v>
          </cell>
          <cell r="DY202">
            <v>0</v>
          </cell>
          <cell r="DZ202">
            <v>0</v>
          </cell>
          <cell r="EA202">
            <v>0</v>
          </cell>
          <cell r="EB202">
            <v>0.89760598540306091</v>
          </cell>
          <cell r="EC202">
            <v>0</v>
          </cell>
          <cell r="ED202">
            <v>0</v>
          </cell>
        </row>
        <row r="203">
          <cell r="F203">
            <v>533.46154054068029</v>
          </cell>
          <cell r="G203">
            <v>5872.5814462881535</v>
          </cell>
          <cell r="H203">
            <v>12075.278417667374</v>
          </cell>
          <cell r="I203">
            <v>909.48006911575794</v>
          </cell>
          <cell r="J203">
            <v>2464.60518729873</v>
          </cell>
          <cell r="K203">
            <v>-10.29600078240037</v>
          </cell>
          <cell r="L203">
            <v>0</v>
          </cell>
          <cell r="M203">
            <v>0</v>
          </cell>
          <cell r="N203">
            <v>0</v>
          </cell>
          <cell r="O203">
            <v>0</v>
          </cell>
          <cell r="P203">
            <v>885.88506732136011</v>
          </cell>
          <cell r="Q203">
            <v>5494.2034175358713</v>
          </cell>
          <cell r="R203">
            <v>3507.6270989775658</v>
          </cell>
          <cell r="S203">
            <v>80.923250732943416</v>
          </cell>
          <cell r="T203">
            <v>0</v>
          </cell>
          <cell r="U203">
            <v>-169.32310615293682</v>
          </cell>
          <cell r="V203">
            <v>486.63900508359075</v>
          </cell>
          <cell r="W203">
            <v>1285.0964056514204</v>
          </cell>
          <cell r="X203">
            <v>0</v>
          </cell>
          <cell r="Y203">
            <v>0</v>
          </cell>
          <cell r="Z203">
            <v>0</v>
          </cell>
          <cell r="AA203">
            <v>0</v>
          </cell>
          <cell r="AB203">
            <v>0</v>
          </cell>
          <cell r="AC203">
            <v>1824.2915436830372</v>
          </cell>
          <cell r="AD203">
            <v>0</v>
          </cell>
          <cell r="AE203">
            <v>38987.423643916845</v>
          </cell>
          <cell r="AF203">
            <v>1850.8413160219789</v>
          </cell>
          <cell r="AG203">
            <v>843.18005285412073</v>
          </cell>
          <cell r="AH203">
            <v>14127.054085571319</v>
          </cell>
          <cell r="AI203">
            <v>6211.426389368251</v>
          </cell>
          <cell r="AJ203">
            <v>6750.0840231366456</v>
          </cell>
          <cell r="AK203">
            <v>847.09045309945941</v>
          </cell>
          <cell r="AL203">
            <v>0</v>
          </cell>
          <cell r="AM203">
            <v>0</v>
          </cell>
          <cell r="AN203">
            <v>4399.9334758166224</v>
          </cell>
          <cell r="AO203">
            <v>3.1772001981735229</v>
          </cell>
          <cell r="AP203">
            <v>3237.811402965337</v>
          </cell>
          <cell r="AQ203">
            <v>716.82524493709207</v>
          </cell>
          <cell r="AR203">
            <v>36947.24950504303</v>
          </cell>
          <cell r="AS203">
            <v>6151.5289170816541</v>
          </cell>
          <cell r="AT203">
            <v>8.7675005942583084</v>
          </cell>
          <cell r="AU203">
            <v>13981.658447969705</v>
          </cell>
          <cell r="AV203">
            <v>7635.7415177114308</v>
          </cell>
          <cell r="AW203">
            <v>2780.2996885050088</v>
          </cell>
          <cell r="AX203">
            <v>652.05154420994222</v>
          </cell>
          <cell r="AY203">
            <v>0</v>
          </cell>
          <cell r="AZ203">
            <v>0</v>
          </cell>
          <cell r="BA203">
            <v>1703.400115493685</v>
          </cell>
          <cell r="BB203">
            <v>4029.2927731890231</v>
          </cell>
          <cell r="BC203">
            <v>0</v>
          </cell>
          <cell r="BD203">
            <v>4.5090003050863743</v>
          </cell>
          <cell r="BE203">
            <v>42752.836967974901</v>
          </cell>
          <cell r="BF203">
            <v>2409.554544730112</v>
          </cell>
          <cell r="BG203">
            <v>33.89760203845799</v>
          </cell>
          <cell r="BH203">
            <v>10417.863025752828</v>
          </cell>
          <cell r="BI203">
            <v>14027.187242548913</v>
          </cell>
          <cell r="BJ203">
            <v>3927.2426358945668</v>
          </cell>
          <cell r="BK203">
            <v>1593.1872956939042</v>
          </cell>
          <cell r="BL203">
            <v>0</v>
          </cell>
          <cell r="BM203">
            <v>0</v>
          </cell>
          <cell r="BN203">
            <v>759.10084559395909</v>
          </cell>
          <cell r="BO203">
            <v>843.84485068544745</v>
          </cell>
          <cell r="BP203">
            <v>9395.7989643644542</v>
          </cell>
          <cell r="BQ203">
            <v>-654.84003933146596</v>
          </cell>
          <cell r="BR203">
            <v>40659.138631910086</v>
          </cell>
          <cell r="BS203">
            <v>1137.8136736508459</v>
          </cell>
          <cell r="BT203">
            <v>1256.780081352219</v>
          </cell>
          <cell r="BU203">
            <v>21840.863813783973</v>
          </cell>
          <cell r="BV203">
            <v>6606.320427633822</v>
          </cell>
          <cell r="BW203">
            <v>1014.8992656953633</v>
          </cell>
          <cell r="BX203">
            <v>1225.9856793582439</v>
          </cell>
          <cell r="BY203">
            <v>1826.6081182397902</v>
          </cell>
          <cell r="BZ203">
            <v>0</v>
          </cell>
          <cell r="CA203">
            <v>2301.9473490063101</v>
          </cell>
          <cell r="CB203">
            <v>0</v>
          </cell>
          <cell r="CC203">
            <v>3447.9202231895179</v>
          </cell>
          <cell r="CD203">
            <v>0</v>
          </cell>
          <cell r="CE203">
            <v>14094.89429795742</v>
          </cell>
          <cell r="CF203">
            <v>0</v>
          </cell>
          <cell r="CG203">
            <v>1704.3269262332469</v>
          </cell>
          <cell r="CH203">
            <v>4522.6582657061517</v>
          </cell>
          <cell r="CI203">
            <v>1541.6374950930476</v>
          </cell>
          <cell r="CJ203">
            <v>685.29213117621839</v>
          </cell>
          <cell r="CK203">
            <v>0</v>
          </cell>
          <cell r="CL203">
            <v>0</v>
          </cell>
          <cell r="CM203">
            <v>0</v>
          </cell>
          <cell r="CN203">
            <v>675.84912936761975</v>
          </cell>
          <cell r="CO203">
            <v>0</v>
          </cell>
          <cell r="CP203">
            <v>4965.1303504034877</v>
          </cell>
          <cell r="CQ203">
            <v>0</v>
          </cell>
          <cell r="CR203">
            <v>25550.538264900446</v>
          </cell>
          <cell r="CS203">
            <v>0</v>
          </cell>
          <cell r="CT203">
            <v>0</v>
          </cell>
          <cell r="CU203">
            <v>4902.3455305024981</v>
          </cell>
          <cell r="CV203">
            <v>9470.9555248916149</v>
          </cell>
          <cell r="CW203">
            <v>2736.2442960962653</v>
          </cell>
          <cell r="CX203">
            <v>17.972501941025257</v>
          </cell>
          <cell r="CY203">
            <v>0</v>
          </cell>
          <cell r="CZ203">
            <v>0</v>
          </cell>
          <cell r="DA203">
            <v>2004.0722168684006</v>
          </cell>
          <cell r="DB203">
            <v>0</v>
          </cell>
          <cell r="DC203">
            <v>4608.7024987265468</v>
          </cell>
          <cell r="DD203">
            <v>1810.2456958964467</v>
          </cell>
          <cell r="DE203">
            <v>59372.586233943701</v>
          </cell>
          <cell r="DF203">
            <v>800.60503821447492</v>
          </cell>
          <cell r="DG203">
            <v>7162.9353419020772</v>
          </cell>
          <cell r="DH203">
            <v>24042.52354760468</v>
          </cell>
          <cell r="DI203">
            <v>9492.4834530986845</v>
          </cell>
          <cell r="DJ203">
            <v>7431.8819547407329</v>
          </cell>
          <cell r="DK203">
            <v>1786.2702852599323</v>
          </cell>
          <cell r="DL203">
            <v>0</v>
          </cell>
          <cell r="DM203">
            <v>2282.7871089614928</v>
          </cell>
          <cell r="DN203">
            <v>0</v>
          </cell>
          <cell r="DO203">
            <v>4313.3482058849186</v>
          </cell>
          <cell r="DP203">
            <v>975.7462465763092</v>
          </cell>
          <cell r="DQ203">
            <v>1084.0050517395139</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row>
        <row r="204">
          <cell r="F204">
            <v>151079.9616878517</v>
          </cell>
          <cell r="G204">
            <v>84893.449474126101</v>
          </cell>
          <cell r="H204">
            <v>70834.895828731358</v>
          </cell>
          <cell r="I204">
            <v>35411.367714347318</v>
          </cell>
          <cell r="J204">
            <v>33680.32062875852</v>
          </cell>
          <cell r="K204">
            <v>36555.576518043876</v>
          </cell>
          <cell r="L204">
            <v>49938.520961254835</v>
          </cell>
          <cell r="M204">
            <v>53978.884574301541</v>
          </cell>
          <cell r="N204">
            <v>44910.902545019984</v>
          </cell>
          <cell r="O204">
            <v>110974.39675834402</v>
          </cell>
          <cell r="P204">
            <v>102187.23512997106</v>
          </cell>
          <cell r="Q204">
            <v>101333.4619272165</v>
          </cell>
          <cell r="R204">
            <v>738568.39835396409</v>
          </cell>
          <cell r="S204">
            <v>96355.015811469406</v>
          </cell>
          <cell r="T204">
            <v>82369.548951746896</v>
          </cell>
          <cell r="U204">
            <v>66774.911285150796</v>
          </cell>
          <cell r="V204">
            <v>35056.394749702886</v>
          </cell>
          <cell r="W204">
            <v>19049.844681350514</v>
          </cell>
          <cell r="X204">
            <v>29185.854524634778</v>
          </cell>
          <cell r="Y204">
            <v>29617.006326474249</v>
          </cell>
          <cell r="Z204">
            <v>40586.933773323894</v>
          </cell>
          <cell r="AA204">
            <v>46837.846400018781</v>
          </cell>
          <cell r="AB204">
            <v>93987.938801359385</v>
          </cell>
          <cell r="AC204">
            <v>90040.0769845061</v>
          </cell>
          <cell r="AD204">
            <v>108707.02606422082</v>
          </cell>
          <cell r="AE204">
            <v>829297.6091529727</v>
          </cell>
          <cell r="AF204">
            <v>154441.70380208269</v>
          </cell>
          <cell r="AG204">
            <v>85364.132332786918</v>
          </cell>
          <cell r="AH204">
            <v>82913.195023234934</v>
          </cell>
          <cell r="AI204">
            <v>53821.691009825096</v>
          </cell>
          <cell r="AJ204">
            <v>24780.751116607338</v>
          </cell>
          <cell r="AK204">
            <v>29492.396014977247</v>
          </cell>
          <cell r="AL204">
            <v>38499.534050092101</v>
          </cell>
          <cell r="AM204">
            <v>40064.952656190842</v>
          </cell>
          <cell r="AN204">
            <v>39124.472952526063</v>
          </cell>
          <cell r="AO204">
            <v>97873.579281553626</v>
          </cell>
          <cell r="AP204">
            <v>83915.101727139205</v>
          </cell>
          <cell r="AQ204">
            <v>99006.099185969681</v>
          </cell>
          <cell r="AR204">
            <v>833946.52917414904</v>
          </cell>
          <cell r="AS204">
            <v>123037.5528889522</v>
          </cell>
          <cell r="AT204">
            <v>96496.058183476329</v>
          </cell>
          <cell r="AU204">
            <v>74481.156095989048</v>
          </cell>
          <cell r="AV204">
            <v>62921.261250048876</v>
          </cell>
          <cell r="AW204">
            <v>22986.533751348034</v>
          </cell>
          <cell r="AX204">
            <v>35282.169740207493</v>
          </cell>
          <cell r="AY204">
            <v>29052.1811154522</v>
          </cell>
          <cell r="AZ204">
            <v>40125.249359458685</v>
          </cell>
          <cell r="BA204">
            <v>51859.129206089303</v>
          </cell>
          <cell r="BB204">
            <v>76511.312504056841</v>
          </cell>
          <cell r="BC204">
            <v>112457.27644690499</v>
          </cell>
          <cell r="BD204">
            <v>108736.64863212034</v>
          </cell>
          <cell r="BE204">
            <v>837812.30439707637</v>
          </cell>
          <cell r="BF204">
            <v>114786.32896541804</v>
          </cell>
          <cell r="BG204">
            <v>125359.15180828795</v>
          </cell>
          <cell r="BH204">
            <v>77430.538913954049</v>
          </cell>
          <cell r="BI204">
            <v>64149.287960100919</v>
          </cell>
          <cell r="BJ204">
            <v>17808.772572206333</v>
          </cell>
          <cell r="BK204">
            <v>30555.675423890352</v>
          </cell>
          <cell r="BL204">
            <v>30180.306922368705</v>
          </cell>
          <cell r="BM204">
            <v>39215.987259004265</v>
          </cell>
          <cell r="BN204">
            <v>52791.418414048851</v>
          </cell>
          <cell r="BO204">
            <v>72137.333492491394</v>
          </cell>
          <cell r="BP204">
            <v>112879.25315768272</v>
          </cell>
          <cell r="BQ204">
            <v>100518.24950756133</v>
          </cell>
          <cell r="BR204">
            <v>348744.44900202751</v>
          </cell>
          <cell r="BS204">
            <v>35526.149954710156</v>
          </cell>
          <cell r="BT204">
            <v>38288.768782289699</v>
          </cell>
          <cell r="BU204">
            <v>45655.636255843565</v>
          </cell>
          <cell r="BV204">
            <v>34290.03994236514</v>
          </cell>
          <cell r="BW204">
            <v>10097.660820819438</v>
          </cell>
          <cell r="BX204">
            <v>19461.594594312832</v>
          </cell>
          <cell r="BY204">
            <v>17046.479370199144</v>
          </cell>
          <cell r="BZ204">
            <v>25607.324655674398</v>
          </cell>
          <cell r="CA204">
            <v>32060.863520108163</v>
          </cell>
          <cell r="CB204">
            <v>37826.01097767055</v>
          </cell>
          <cell r="CC204">
            <v>54016.962939329445</v>
          </cell>
          <cell r="CD204">
            <v>-1133.0428113155067</v>
          </cell>
          <cell r="CE204">
            <v>316576.87052896619</v>
          </cell>
          <cell r="CF204">
            <v>13716.024054627866</v>
          </cell>
          <cell r="CG204">
            <v>14209.973660198972</v>
          </cell>
          <cell r="CH204">
            <v>37531.24752311781</v>
          </cell>
          <cell r="CI204">
            <v>34878.052893204615</v>
          </cell>
          <cell r="CJ204">
            <v>15544.208635240793</v>
          </cell>
          <cell r="CK204">
            <v>19814.017523379996</v>
          </cell>
          <cell r="CL204">
            <v>14959.463668648154</v>
          </cell>
          <cell r="CM204">
            <v>24579.703277103603</v>
          </cell>
          <cell r="CN204">
            <v>30922.530148610473</v>
          </cell>
          <cell r="CO204">
            <v>32756.639269292355</v>
          </cell>
          <cell r="CP204">
            <v>57383.453346926719</v>
          </cell>
          <cell r="CQ204">
            <v>20281.556528648362</v>
          </cell>
          <cell r="CR204">
            <v>232779.6137380898</v>
          </cell>
          <cell r="CS204">
            <v>-58244.87171530351</v>
          </cell>
          <cell r="CT204">
            <v>18234.03288654238</v>
          </cell>
          <cell r="CU204">
            <v>52566.558226069435</v>
          </cell>
          <cell r="CV204">
            <v>33522.278326794505</v>
          </cell>
          <cell r="CW204">
            <v>15497.702523542568</v>
          </cell>
          <cell r="CX204">
            <v>21870.084943681955</v>
          </cell>
          <cell r="CY204">
            <v>14599.07822942175</v>
          </cell>
          <cell r="CZ204">
            <v>16476.363858919591</v>
          </cell>
          <cell r="DA204">
            <v>29527.010664008558</v>
          </cell>
          <cell r="DB204">
            <v>35128.871952045709</v>
          </cell>
          <cell r="DC204">
            <v>42669.839070547372</v>
          </cell>
          <cell r="DD204">
            <v>10932.664771804586</v>
          </cell>
          <cell r="DE204">
            <v>391380.60774898529</v>
          </cell>
          <cell r="DF204">
            <v>45978.111340418458</v>
          </cell>
          <cell r="DG204">
            <v>29764.81088511087</v>
          </cell>
          <cell r="DH204">
            <v>65307.580625571311</v>
          </cell>
          <cell r="DI204">
            <v>46311.397443609312</v>
          </cell>
          <cell r="DJ204">
            <v>16461.484257683158</v>
          </cell>
          <cell r="DK204">
            <v>20731.220398580655</v>
          </cell>
          <cell r="DL204">
            <v>12684.741621505469</v>
          </cell>
          <cell r="DM204">
            <v>15204.069645635784</v>
          </cell>
          <cell r="DN204">
            <v>30184.323989132419</v>
          </cell>
          <cell r="DO204">
            <v>34196.503827564418</v>
          </cell>
          <cell r="DP204">
            <v>62552.06559917517</v>
          </cell>
          <cell r="DQ204">
            <v>12004.29811498709</v>
          </cell>
          <cell r="DR204">
            <v>65550.439143002033</v>
          </cell>
          <cell r="DS204">
            <v>1183.6440693922341</v>
          </cell>
          <cell r="DT204">
            <v>10646.647824179381</v>
          </cell>
          <cell r="DU204">
            <v>3969.0506326928735</v>
          </cell>
          <cell r="DV204">
            <v>7256.737325437367</v>
          </cell>
          <cell r="DW204">
            <v>9188.6135386954993</v>
          </cell>
          <cell r="DX204">
            <v>10283.100002866238</v>
          </cell>
          <cell r="DY204">
            <v>576.45003379508853</v>
          </cell>
          <cell r="DZ204">
            <v>1172.115068718791</v>
          </cell>
          <cell r="EA204">
            <v>10944.864641658962</v>
          </cell>
          <cell r="EB204">
            <v>3491.7500047087669</v>
          </cell>
          <cell r="EC204">
            <v>1462.2615857291967</v>
          </cell>
          <cell r="ED204">
            <v>5375.2044151313603</v>
          </cell>
        </row>
        <row r="205">
          <cell r="F205">
            <v>20718.237795400433</v>
          </cell>
          <cell r="G205">
            <v>20326.517968302127</v>
          </cell>
          <cell r="H205">
            <v>19310.745389897376</v>
          </cell>
          <cell r="I205">
            <v>5770.8817845652811</v>
          </cell>
          <cell r="J205">
            <v>1941.8150951843709</v>
          </cell>
          <cell r="K205">
            <v>4259.6726171826012</v>
          </cell>
          <cell r="L205">
            <v>10177.829744415358</v>
          </cell>
          <cell r="M205">
            <v>7701.5997395468876</v>
          </cell>
          <cell r="N205">
            <v>16718.072262918577</v>
          </cell>
          <cell r="O205">
            <v>15806.323846399784</v>
          </cell>
          <cell r="P205">
            <v>25520.963262421079</v>
          </cell>
          <cell r="Q205">
            <v>21401.803187784739</v>
          </cell>
          <cell r="R205">
            <v>235449.24572102726</v>
          </cell>
          <cell r="S205">
            <v>33233.59744476527</v>
          </cell>
          <cell r="T205">
            <v>26785.390958470292</v>
          </cell>
          <cell r="U205">
            <v>22589.204202312976</v>
          </cell>
          <cell r="V205">
            <v>14340.201191915199</v>
          </cell>
          <cell r="W205">
            <v>3535.327517313417</v>
          </cell>
          <cell r="X205">
            <v>4127.8415652429685</v>
          </cell>
          <cell r="Y205">
            <v>10754.363143927418</v>
          </cell>
          <cell r="Z205">
            <v>6419.5323859108612</v>
          </cell>
          <cell r="AA205">
            <v>15820.225911722519</v>
          </cell>
          <cell r="AB205">
            <v>20960.294730512425</v>
          </cell>
          <cell r="AC205">
            <v>38648.086857227609</v>
          </cell>
          <cell r="AD205">
            <v>38235.179811703041</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row>
        <row r="206">
          <cell r="F206">
            <v>26176.662734637037</v>
          </cell>
          <cell r="G206">
            <v>11875.346151812002</v>
          </cell>
          <cell r="H206">
            <v>4853.312862043269</v>
          </cell>
          <cell r="I206">
            <v>573.63320733280852</v>
          </cell>
          <cell r="J206">
            <v>0</v>
          </cell>
          <cell r="K206">
            <v>0</v>
          </cell>
          <cell r="L206">
            <v>0</v>
          </cell>
          <cell r="M206">
            <v>0</v>
          </cell>
          <cell r="N206">
            <v>0</v>
          </cell>
          <cell r="O206">
            <v>8097.5441035167314</v>
          </cell>
          <cell r="P206">
            <v>11964.388952950016</v>
          </cell>
          <cell r="Q206">
            <v>43782.304159703199</v>
          </cell>
          <cell r="R206">
            <v>69608.671206004918</v>
          </cell>
          <cell r="S206">
            <v>24819.837301328778</v>
          </cell>
          <cell r="T206">
            <v>10001.86240202561</v>
          </cell>
          <cell r="U206">
            <v>4888.3808987387456</v>
          </cell>
          <cell r="V206">
            <v>587.14561185939237</v>
          </cell>
          <cell r="W206">
            <v>0</v>
          </cell>
          <cell r="X206">
            <v>0</v>
          </cell>
          <cell r="Y206">
            <v>0</v>
          </cell>
          <cell r="Z206">
            <v>0</v>
          </cell>
          <cell r="AA206">
            <v>283.73080573044717</v>
          </cell>
          <cell r="AB206">
            <v>8486.6161714186892</v>
          </cell>
          <cell r="AC206">
            <v>12070.229043802712</v>
          </cell>
          <cell r="AD206">
            <v>8470.868971100077</v>
          </cell>
          <cell r="AE206">
            <v>3268.1894410103559</v>
          </cell>
          <cell r="AF206">
            <v>2350.272036280483</v>
          </cell>
          <cell r="AG206">
            <v>469.04570681136101</v>
          </cell>
          <cell r="AH206">
            <v>448.87169791664928</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106089.44475200772</v>
          </cell>
          <cell r="BS206">
            <v>25969.150779907592</v>
          </cell>
          <cell r="BT206">
            <v>10787.952157818712</v>
          </cell>
          <cell r="BU206">
            <v>3359.304049144499</v>
          </cell>
          <cell r="BV206">
            <v>162.49440237740055</v>
          </cell>
          <cell r="BW206">
            <v>0</v>
          </cell>
          <cell r="BX206">
            <v>0</v>
          </cell>
          <cell r="BY206">
            <v>0</v>
          </cell>
          <cell r="BZ206">
            <v>0</v>
          </cell>
          <cell r="CA206">
            <v>103.98400152055547</v>
          </cell>
          <cell r="CB206">
            <v>11003.680160974618</v>
          </cell>
          <cell r="CC206">
            <v>9857.0625442005694</v>
          </cell>
          <cell r="CD206">
            <v>44845.816656058189</v>
          </cell>
          <cell r="CE206">
            <v>104750.16879099607</v>
          </cell>
          <cell r="CF206">
            <v>25166.12018223526</v>
          </cell>
          <cell r="CG206">
            <v>10090.12215325376</v>
          </cell>
          <cell r="CH206">
            <v>3426.3776520411484</v>
          </cell>
          <cell r="CI206">
            <v>0</v>
          </cell>
          <cell r="CJ206">
            <v>0</v>
          </cell>
          <cell r="CK206">
            <v>0</v>
          </cell>
          <cell r="CL206">
            <v>0</v>
          </cell>
          <cell r="CM206">
            <v>0</v>
          </cell>
          <cell r="CN206">
            <v>1.1137000168673694</v>
          </cell>
          <cell r="CO206">
            <v>10826.118764432613</v>
          </cell>
          <cell r="CP206">
            <v>9630.004946264904</v>
          </cell>
          <cell r="CQ206">
            <v>45610.311392751522</v>
          </cell>
          <cell r="CR206">
            <v>104497.19303101301</v>
          </cell>
          <cell r="CS206">
            <v>24072.581775728613</v>
          </cell>
          <cell r="CT206">
            <v>10278.562160428148</v>
          </cell>
          <cell r="CU206">
            <v>3260.0428508832119</v>
          </cell>
          <cell r="CV206">
            <v>0</v>
          </cell>
          <cell r="CW206">
            <v>0</v>
          </cell>
          <cell r="CX206">
            <v>0</v>
          </cell>
          <cell r="CY206">
            <v>0</v>
          </cell>
          <cell r="CZ206">
            <v>0</v>
          </cell>
          <cell r="DA206">
            <v>307.76970480382442</v>
          </cell>
          <cell r="DB206">
            <v>11206.601174914278</v>
          </cell>
          <cell r="DC206">
            <v>9404.0199467795901</v>
          </cell>
          <cell r="DD206">
            <v>45967.615417469293</v>
          </cell>
          <cell r="DE206">
            <v>45743.580871991813</v>
          </cell>
          <cell r="DF206">
            <v>22750.403231557924</v>
          </cell>
          <cell r="DG206">
            <v>12299.232449554373</v>
          </cell>
          <cell r="DH206">
            <v>4142.7145514222793</v>
          </cell>
          <cell r="DI206">
            <v>0</v>
          </cell>
          <cell r="DJ206">
            <v>0</v>
          </cell>
          <cell r="DK206">
            <v>0</v>
          </cell>
          <cell r="DL206">
            <v>0</v>
          </cell>
          <cell r="DM206">
            <v>0</v>
          </cell>
          <cell r="DN206">
            <v>0</v>
          </cell>
          <cell r="DO206">
            <v>4299.04655713588</v>
          </cell>
          <cell r="DP206">
            <v>0</v>
          </cell>
          <cell r="DQ206">
            <v>2252.1840823204257</v>
          </cell>
          <cell r="DR206">
            <v>4380.6429140046239</v>
          </cell>
          <cell r="DS206">
            <v>0</v>
          </cell>
          <cell r="DT206">
            <v>0</v>
          </cell>
          <cell r="DU206">
            <v>234.30389167554677</v>
          </cell>
          <cell r="DV206">
            <v>0</v>
          </cell>
          <cell r="DW206">
            <v>0</v>
          </cell>
          <cell r="DX206">
            <v>0</v>
          </cell>
          <cell r="DY206">
            <v>0</v>
          </cell>
          <cell r="DZ206">
            <v>0</v>
          </cell>
          <cell r="EA206">
            <v>0</v>
          </cell>
          <cell r="EB206">
            <v>3615.8558147661388</v>
          </cell>
          <cell r="EC206">
            <v>0</v>
          </cell>
          <cell r="ED206">
            <v>530.48320756107569</v>
          </cell>
        </row>
        <row r="208">
          <cell r="F208">
            <v>227935.74548491836</v>
          </cell>
          <cell r="G208">
            <v>166307.19963114709</v>
          </cell>
          <cell r="H208">
            <v>151193.310009785</v>
          </cell>
          <cell r="I208">
            <v>74222.71997860074</v>
          </cell>
          <cell r="J208">
            <v>54908.379332110286</v>
          </cell>
          <cell r="K208">
            <v>58169.246033214033</v>
          </cell>
          <cell r="L208">
            <v>60294.033773422241</v>
          </cell>
          <cell r="M208">
            <v>63038.574445933104</v>
          </cell>
          <cell r="N208">
            <v>81084.148901619017</v>
          </cell>
          <cell r="O208">
            <v>137473.25276890397</v>
          </cell>
          <cell r="P208">
            <v>122762.17323315144</v>
          </cell>
          <cell r="Q208">
            <v>211772.72045413405</v>
          </cell>
          <cell r="R208">
            <v>1260085.0785030127</v>
          </cell>
          <cell r="S208">
            <v>187825.62364862859</v>
          </cell>
          <cell r="T208">
            <v>144247.80536838621</v>
          </cell>
          <cell r="U208">
            <v>137132.57053351402</v>
          </cell>
          <cell r="V208">
            <v>68414.03097782284</v>
          </cell>
          <cell r="W208">
            <v>39246.706708185375</v>
          </cell>
          <cell r="X208">
            <v>41128.337525770068</v>
          </cell>
          <cell r="Y208">
            <v>41992.549991562963</v>
          </cell>
          <cell r="Z208">
            <v>48488.797068282962</v>
          </cell>
          <cell r="AA208">
            <v>69267.723582141101</v>
          </cell>
          <cell r="AB208">
            <v>125806.07678487152</v>
          </cell>
          <cell r="AC208">
            <v>174454.48770092428</v>
          </cell>
          <cell r="AD208">
            <v>182080.36861288548</v>
          </cell>
          <cell r="AE208">
            <v>986484.17866790295</v>
          </cell>
          <cell r="AF208">
            <v>173374.63488696516</v>
          </cell>
          <cell r="AG208">
            <v>96496.290322870016</v>
          </cell>
          <cell r="AH208">
            <v>120225.76418963075</v>
          </cell>
          <cell r="AI208">
            <v>73465.395331203938</v>
          </cell>
          <cell r="AJ208">
            <v>42032.123271211982</v>
          </cell>
          <cell r="AK208">
            <v>34257.209584474564</v>
          </cell>
          <cell r="AL208">
            <v>39210.10615195334</v>
          </cell>
          <cell r="AM208">
            <v>42296.343519344926</v>
          </cell>
          <cell r="AN208">
            <v>53887.989492341876</v>
          </cell>
          <cell r="AO208">
            <v>104305.7414752543</v>
          </cell>
          <cell r="AP208">
            <v>95801.16835963726</v>
          </cell>
          <cell r="AQ208">
            <v>111131.41208304465</v>
          </cell>
          <cell r="AR208">
            <v>926486.33581316471</v>
          </cell>
          <cell r="AS208">
            <v>141830.56639915705</v>
          </cell>
          <cell r="AT208">
            <v>98558.505780428648</v>
          </cell>
          <cell r="AU208">
            <v>98835.963030651212</v>
          </cell>
          <cell r="AV208">
            <v>79296.753177821636</v>
          </cell>
          <cell r="AW208">
            <v>32067.193735457957</v>
          </cell>
          <cell r="AX208">
            <v>39655.355459004641</v>
          </cell>
          <cell r="AY208">
            <v>30051.415162339807</v>
          </cell>
          <cell r="AZ208">
            <v>40125.249359458685</v>
          </cell>
          <cell r="BA208">
            <v>59154.679583959281</v>
          </cell>
          <cell r="BB208">
            <v>76812.251628048718</v>
          </cell>
          <cell r="BC208">
            <v>116659.06464404613</v>
          </cell>
          <cell r="BD208">
            <v>113439.33785286546</v>
          </cell>
          <cell r="BE208">
            <v>922752.35250890255</v>
          </cell>
          <cell r="BF208">
            <v>135925.12974987924</v>
          </cell>
          <cell r="BG208">
            <v>126314.30297130346</v>
          </cell>
          <cell r="BH208">
            <v>98613.889746189117</v>
          </cell>
          <cell r="BI208">
            <v>83430.239050410688</v>
          </cell>
          <cell r="BJ208">
            <v>30062.211259230971</v>
          </cell>
          <cell r="BK208">
            <v>38196.655619904399</v>
          </cell>
          <cell r="BL208">
            <v>30180.306922361255</v>
          </cell>
          <cell r="BM208">
            <v>39215.98725900054</v>
          </cell>
          <cell r="BN208">
            <v>59079.542383283377</v>
          </cell>
          <cell r="BO208">
            <v>80452.245837710798</v>
          </cell>
          <cell r="BP208">
            <v>128002.27100114524</v>
          </cell>
          <cell r="BQ208">
            <v>73279.570708572865</v>
          </cell>
          <cell r="BR208">
            <v>568458.05907189846</v>
          </cell>
          <cell r="BS208">
            <v>64559.551081739366</v>
          </cell>
          <cell r="BT208">
            <v>53711.949350319803</v>
          </cell>
          <cell r="BU208">
            <v>89505.048957072198</v>
          </cell>
          <cell r="BV208">
            <v>56078.608645237982</v>
          </cell>
          <cell r="BW208">
            <v>21114.523868001997</v>
          </cell>
          <cell r="BX208">
            <v>26219.186360612512</v>
          </cell>
          <cell r="BY208">
            <v>23288.493356838822</v>
          </cell>
          <cell r="BZ208">
            <v>25607.324655674398</v>
          </cell>
          <cell r="CA208">
            <v>40814.601612746716</v>
          </cell>
          <cell r="CB208">
            <v>48829.691138640046</v>
          </cell>
          <cell r="CC208">
            <v>72781.086614944041</v>
          </cell>
          <cell r="CD208">
            <v>45947.993430003524</v>
          </cell>
          <cell r="CE208">
            <v>484288.43967008591</v>
          </cell>
          <cell r="CF208">
            <v>38882.144236855209</v>
          </cell>
          <cell r="CG208">
            <v>30159.305880472064</v>
          </cell>
          <cell r="CH208">
            <v>59673.204483561218</v>
          </cell>
          <cell r="CI208">
            <v>43377.19519148767</v>
          </cell>
          <cell r="CJ208">
            <v>19774.115471825004</v>
          </cell>
          <cell r="CK208">
            <v>24478.569293685257</v>
          </cell>
          <cell r="CL208">
            <v>14959.463668644428</v>
          </cell>
          <cell r="CM208">
            <v>24579.703277103603</v>
          </cell>
          <cell r="CN208">
            <v>38476.962576545775</v>
          </cell>
          <cell r="CO208">
            <v>43596.097234509885</v>
          </cell>
          <cell r="CP208">
            <v>78884.404043786228</v>
          </cell>
          <cell r="CQ208">
            <v>67447.27431152761</v>
          </cell>
          <cell r="CR208">
            <v>403832.56708216667</v>
          </cell>
          <cell r="CS208">
            <v>-34172.289939574897</v>
          </cell>
          <cell r="CT208">
            <v>28663.539057455957</v>
          </cell>
          <cell r="CU208">
            <v>66984.009441897273</v>
          </cell>
          <cell r="CV208">
            <v>50649.512783460319</v>
          </cell>
          <cell r="CW208">
            <v>23309.937572188675</v>
          </cell>
          <cell r="CX208">
            <v>22521.737489625812</v>
          </cell>
          <cell r="CY208">
            <v>14599.078229419887</v>
          </cell>
          <cell r="CZ208">
            <v>16476.363858923316</v>
          </cell>
          <cell r="DA208">
            <v>38693.419461764395</v>
          </cell>
          <cell r="DB208">
            <v>47620.77561622858</v>
          </cell>
          <cell r="DC208">
            <v>68972.821569681168</v>
          </cell>
          <cell r="DD208">
            <v>59513.661940954626</v>
          </cell>
          <cell r="DE208">
            <v>595436.17840898037</v>
          </cell>
          <cell r="DF208">
            <v>80752.717416346073</v>
          </cell>
          <cell r="DG208">
            <v>65070.863390371203</v>
          </cell>
          <cell r="DH208">
            <v>114492.13747569919</v>
          </cell>
          <cell r="DI208">
            <v>72292.728592157364</v>
          </cell>
          <cell r="DJ208">
            <v>31140.367730170488</v>
          </cell>
          <cell r="DK208">
            <v>27442.719531826675</v>
          </cell>
          <cell r="DL208">
            <v>14878.370187416673</v>
          </cell>
          <cell r="DM208">
            <v>19040.348601266742</v>
          </cell>
          <cell r="DN208">
            <v>33252.776881329715</v>
          </cell>
          <cell r="DO208">
            <v>46849.304472126067</v>
          </cell>
          <cell r="DP208">
            <v>69578.315227545798</v>
          </cell>
          <cell r="DQ208">
            <v>20645.528902679682</v>
          </cell>
          <cell r="DR208">
            <v>70657.355792164803</v>
          </cell>
          <cell r="DS208">
            <v>1183.6440693885088</v>
          </cell>
          <cell r="DT208">
            <v>10646.647824183106</v>
          </cell>
          <cell r="DU208">
            <v>4383.7982521057129</v>
          </cell>
          <cell r="DV208">
            <v>7585.85951962322</v>
          </cell>
          <cell r="DW208">
            <v>9267.3036633133888</v>
          </cell>
          <cell r="DX208">
            <v>10283.100002862513</v>
          </cell>
          <cell r="DY208">
            <v>576.45003379881382</v>
          </cell>
          <cell r="DZ208">
            <v>1172.115068718791</v>
          </cell>
          <cell r="EA208">
            <v>10944.864641658962</v>
          </cell>
          <cell r="EB208">
            <v>7108.5034254640341</v>
          </cell>
          <cell r="EC208">
            <v>1462.261585727334</v>
          </cell>
          <cell r="ED208">
            <v>6042.8077052682638</v>
          </cell>
        </row>
        <row r="211">
          <cell r="F211">
            <v>32709.389499999583</v>
          </cell>
          <cell r="G211">
            <v>19606.169500000775</v>
          </cell>
          <cell r="H211">
            <v>24840.346999999136</v>
          </cell>
          <cell r="I211">
            <v>8818.4205000000075</v>
          </cell>
          <cell r="J211">
            <v>0</v>
          </cell>
          <cell r="K211">
            <v>2850.3059999998659</v>
          </cell>
          <cell r="L211">
            <v>3742.4519999995828</v>
          </cell>
          <cell r="M211">
            <v>1560.5630000010133</v>
          </cell>
          <cell r="N211">
            <v>14305.753000000492</v>
          </cell>
          <cell r="O211">
            <v>3852.7295000003651</v>
          </cell>
          <cell r="P211">
            <v>2996.7640000004321</v>
          </cell>
          <cell r="Q211">
            <v>25282.627499999478</v>
          </cell>
          <cell r="R211">
            <v>146485.8314999938</v>
          </cell>
          <cell r="S211">
            <v>45853.030500000343</v>
          </cell>
          <cell r="T211">
            <v>22588.11999999918</v>
          </cell>
          <cell r="U211">
            <v>33923.960500000045</v>
          </cell>
          <cell r="V211">
            <v>10007.596999999136</v>
          </cell>
          <cell r="W211">
            <v>0</v>
          </cell>
          <cell r="X211">
            <v>300.29500000004191</v>
          </cell>
          <cell r="Y211">
            <v>2008.2779999990016</v>
          </cell>
          <cell r="Z211">
            <v>592.06900000013411</v>
          </cell>
          <cell r="AA211">
            <v>14897.109999999404</v>
          </cell>
          <cell r="AB211">
            <v>5181.992499999702</v>
          </cell>
          <cell r="AC211">
            <v>4162.0860000001267</v>
          </cell>
          <cell r="AD211">
            <v>6971.2929999995977</v>
          </cell>
          <cell r="AE211">
            <v>123809.41949999332</v>
          </cell>
          <cell r="AF211">
            <v>17220.374499998987</v>
          </cell>
          <cell r="AG211">
            <v>21015.50500000082</v>
          </cell>
          <cell r="AH211">
            <v>29843.705499999225</v>
          </cell>
          <cell r="AI211">
            <v>14545.930499998853</v>
          </cell>
          <cell r="AJ211">
            <v>0</v>
          </cell>
          <cell r="AK211">
            <v>0</v>
          </cell>
          <cell r="AL211">
            <v>1641.9820000007749</v>
          </cell>
          <cell r="AM211">
            <v>4184.3234999999404</v>
          </cell>
          <cell r="AN211">
            <v>15082.689999999478</v>
          </cell>
          <cell r="AO211">
            <v>7414.0570000000298</v>
          </cell>
          <cell r="AP211">
            <v>7135.5224999999627</v>
          </cell>
          <cell r="AQ211">
            <v>5725.3289999999106</v>
          </cell>
          <cell r="AR211">
            <v>128182.08300000429</v>
          </cell>
          <cell r="AS211">
            <v>14707.647500000894</v>
          </cell>
          <cell r="AT211">
            <v>5661.2570000002161</v>
          </cell>
          <cell r="AU211">
            <v>39935.341500001028</v>
          </cell>
          <cell r="AV211">
            <v>13950.509500000626</v>
          </cell>
          <cell r="AW211">
            <v>345.29700000002049</v>
          </cell>
          <cell r="AX211">
            <v>2743.4899999997579</v>
          </cell>
          <cell r="AY211">
            <v>3458.2819999996573</v>
          </cell>
          <cell r="AZ211">
            <v>3371.9790000002831</v>
          </cell>
          <cell r="BA211">
            <v>16790.003000000492</v>
          </cell>
          <cell r="BB211">
            <v>7122.1160000003874</v>
          </cell>
          <cell r="BC211">
            <v>6466.401999999769</v>
          </cell>
          <cell r="BD211">
            <v>13629.758500000462</v>
          </cell>
          <cell r="BE211">
            <v>121371.36999998987</v>
          </cell>
          <cell r="BF211">
            <v>19155.886499999091</v>
          </cell>
          <cell r="BG211">
            <v>5526.8540000002831</v>
          </cell>
          <cell r="BH211">
            <v>43618.357499999925</v>
          </cell>
          <cell r="BI211">
            <v>17731.289000000805</v>
          </cell>
          <cell r="BJ211">
            <v>993.19550000003073</v>
          </cell>
          <cell r="BK211">
            <v>109.13500000024214</v>
          </cell>
          <cell r="BL211">
            <v>5955.7620000001043</v>
          </cell>
          <cell r="BM211">
            <v>6602.3839999996126</v>
          </cell>
          <cell r="BN211">
            <v>7855.5579999983311</v>
          </cell>
          <cell r="BO211">
            <v>8954.2449999991804</v>
          </cell>
          <cell r="BP211">
            <v>2515.026999999769</v>
          </cell>
          <cell r="BQ211">
            <v>2353.6765000000596</v>
          </cell>
          <cell r="BR211">
            <v>107446.13800001144</v>
          </cell>
          <cell r="BS211">
            <v>9256.7459999993443</v>
          </cell>
          <cell r="BT211">
            <v>9890.3870000001043</v>
          </cell>
          <cell r="BU211">
            <v>29596.249500000849</v>
          </cell>
          <cell r="BV211">
            <v>13764.58900000155</v>
          </cell>
          <cell r="BW211">
            <v>0</v>
          </cell>
          <cell r="BX211">
            <v>3620.9504999998026</v>
          </cell>
          <cell r="BY211">
            <v>3163.867499999702</v>
          </cell>
          <cell r="BZ211">
            <v>10392.175000000745</v>
          </cell>
          <cell r="CA211">
            <v>16872.543500000611</v>
          </cell>
          <cell r="CB211">
            <v>7860.8000000007451</v>
          </cell>
          <cell r="CC211">
            <v>3027.8300000000745</v>
          </cell>
          <cell r="CD211">
            <v>0</v>
          </cell>
          <cell r="CE211">
            <v>101903.45550003648</v>
          </cell>
          <cell r="CF211">
            <v>0</v>
          </cell>
          <cell r="CG211">
            <v>13047.884999999776</v>
          </cell>
          <cell r="CH211">
            <v>8714.6940000001341</v>
          </cell>
          <cell r="CI211">
            <v>18342.843000000343</v>
          </cell>
          <cell r="CJ211">
            <v>0</v>
          </cell>
          <cell r="CK211">
            <v>22035.956999999471</v>
          </cell>
          <cell r="CL211">
            <v>4327.4809999987483</v>
          </cell>
          <cell r="CM211">
            <v>5596.0400000009686</v>
          </cell>
          <cell r="CN211">
            <v>18327.463999999687</v>
          </cell>
          <cell r="CO211">
            <v>6207.4934999998659</v>
          </cell>
          <cell r="CP211">
            <v>1625.6740000005811</v>
          </cell>
          <cell r="CQ211">
            <v>3677.9240000005811</v>
          </cell>
          <cell r="CR211">
            <v>74619.649499997497</v>
          </cell>
          <cell r="CS211">
            <v>4384.769999999553</v>
          </cell>
          <cell r="CT211">
            <v>13533.289000000805</v>
          </cell>
          <cell r="CU211">
            <v>7087.6500000003725</v>
          </cell>
          <cell r="CV211">
            <v>12992.789000000805</v>
          </cell>
          <cell r="CW211">
            <v>0</v>
          </cell>
          <cell r="CX211">
            <v>4229.3385000005364</v>
          </cell>
          <cell r="CY211">
            <v>988.24300000071526</v>
          </cell>
          <cell r="CZ211">
            <v>3354.2980000004172</v>
          </cell>
          <cell r="DA211">
            <v>17696.360999999568</v>
          </cell>
          <cell r="DB211">
            <v>9908.9790000002831</v>
          </cell>
          <cell r="DC211">
            <v>898.40500000026077</v>
          </cell>
          <cell r="DD211">
            <v>-454.47299999929965</v>
          </cell>
          <cell r="DE211">
            <v>71016.584500014782</v>
          </cell>
          <cell r="DF211">
            <v>8923.1849999986589</v>
          </cell>
          <cell r="DG211">
            <v>8457.2560000009835</v>
          </cell>
          <cell r="DH211">
            <v>10177.835000000894</v>
          </cell>
          <cell r="DI211">
            <v>4963.2785000000149</v>
          </cell>
          <cell r="DJ211">
            <v>0</v>
          </cell>
          <cell r="DK211">
            <v>4214.7030000002123</v>
          </cell>
          <cell r="DL211">
            <v>6872.8459999989718</v>
          </cell>
          <cell r="DM211">
            <v>6457.1579999998212</v>
          </cell>
          <cell r="DN211">
            <v>9125.5430000014603</v>
          </cell>
          <cell r="DO211">
            <v>11824.779999999329</v>
          </cell>
          <cell r="DP211">
            <v>0</v>
          </cell>
          <cell r="DQ211">
            <v>0</v>
          </cell>
          <cell r="DR211">
            <v>18671.009999990463</v>
          </cell>
          <cell r="DS211">
            <v>0</v>
          </cell>
          <cell r="DT211">
            <v>0</v>
          </cell>
          <cell r="DU211">
            <v>7464.7090000007302</v>
          </cell>
          <cell r="DV211">
            <v>-203.08400000073016</v>
          </cell>
          <cell r="DW211">
            <v>0</v>
          </cell>
          <cell r="DX211">
            <v>2757.0919999992475</v>
          </cell>
          <cell r="DY211">
            <v>0</v>
          </cell>
          <cell r="DZ211">
            <v>1349.0880000013858</v>
          </cell>
          <cell r="EA211">
            <v>6684.7659999988973</v>
          </cell>
          <cell r="EB211">
            <v>618.43899999931455</v>
          </cell>
          <cell r="EC211">
            <v>0</v>
          </cell>
          <cell r="ED211">
            <v>0</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row>
        <row r="213">
          <cell r="F213">
            <v>29907.987999999896</v>
          </cell>
          <cell r="G213">
            <v>21585.922770000994</v>
          </cell>
          <cell r="H213">
            <v>9655.4386499999091</v>
          </cell>
          <cell r="I213">
            <v>0</v>
          </cell>
          <cell r="J213">
            <v>1.3099000000074739</v>
          </cell>
          <cell r="K213">
            <v>4315.7218800000846</v>
          </cell>
          <cell r="L213">
            <v>1688.8603099994361</v>
          </cell>
          <cell r="M213">
            <v>558.66060000099242</v>
          </cell>
          <cell r="N213">
            <v>2334.0285000000149</v>
          </cell>
          <cell r="O213">
            <v>936.20104999933392</v>
          </cell>
          <cell r="P213">
            <v>34496.403800001368</v>
          </cell>
          <cell r="Q213">
            <v>26772.040839999914</v>
          </cell>
          <cell r="R213">
            <v>125381.89752997458</v>
          </cell>
          <cell r="S213">
            <v>29693.63599999994</v>
          </cell>
          <cell r="T213">
            <v>32643.846099998802</v>
          </cell>
          <cell r="U213">
            <v>18938.285140000284</v>
          </cell>
          <cell r="V213">
            <v>75.284999999999854</v>
          </cell>
          <cell r="W213">
            <v>38.407930000001215</v>
          </cell>
          <cell r="X213">
            <v>6146.1438000006601</v>
          </cell>
          <cell r="Y213">
            <v>641.02229999937117</v>
          </cell>
          <cell r="Z213">
            <v>235.59552999958396</v>
          </cell>
          <cell r="AA213">
            <v>4228.164979999885</v>
          </cell>
          <cell r="AB213">
            <v>2402.4674999993294</v>
          </cell>
          <cell r="AC213">
            <v>29563.150999998674</v>
          </cell>
          <cell r="AD213">
            <v>775.89224999997532</v>
          </cell>
          <cell r="AE213">
            <v>79508.851189993322</v>
          </cell>
          <cell r="AF213">
            <v>0</v>
          </cell>
          <cell r="AG213">
            <v>0</v>
          </cell>
          <cell r="AH213">
            <v>0</v>
          </cell>
          <cell r="AI213">
            <v>0</v>
          </cell>
          <cell r="AJ213">
            <v>41.496349999986705</v>
          </cell>
          <cell r="AK213">
            <v>3484.333209999837</v>
          </cell>
          <cell r="AL213">
            <v>2224.5315600000322</v>
          </cell>
          <cell r="AM213">
            <v>2217.7344000004232</v>
          </cell>
          <cell r="AN213">
            <v>13891.702670000494</v>
          </cell>
          <cell r="AO213">
            <v>3785.3370000002906</v>
          </cell>
          <cell r="AP213">
            <v>53333.548499999568</v>
          </cell>
          <cell r="AQ213">
            <v>530.16749999998137</v>
          </cell>
          <cell r="AR213">
            <v>67525.298930004239</v>
          </cell>
          <cell r="AS213">
            <v>1153.9229999999807</v>
          </cell>
          <cell r="AT213">
            <v>650.05360000001383</v>
          </cell>
          <cell r="AU213">
            <v>0</v>
          </cell>
          <cell r="AV213">
            <v>86.711350000001403</v>
          </cell>
          <cell r="AW213">
            <v>87.213599999988219</v>
          </cell>
          <cell r="AX213">
            <v>6618.7198299989104</v>
          </cell>
          <cell r="AY213">
            <v>3694.8282299991697</v>
          </cell>
          <cell r="AZ213">
            <v>4167.4486500006169</v>
          </cell>
          <cell r="BA213">
            <v>9212.5520999990404</v>
          </cell>
          <cell r="BB213">
            <v>4222.7187700001523</v>
          </cell>
          <cell r="BC213">
            <v>37291.508200000972</v>
          </cell>
          <cell r="BD213">
            <v>339.62159999998403</v>
          </cell>
          <cell r="BE213">
            <v>44174.607770003378</v>
          </cell>
          <cell r="BF213">
            <v>608.29039999999804</v>
          </cell>
          <cell r="BG213">
            <v>345.12819999997737</v>
          </cell>
          <cell r="BH213">
            <v>0</v>
          </cell>
          <cell r="BI213">
            <v>0</v>
          </cell>
          <cell r="BJ213">
            <v>0</v>
          </cell>
          <cell r="BK213">
            <v>3539.882660000585</v>
          </cell>
          <cell r="BL213">
            <v>1403.1691599991173</v>
          </cell>
          <cell r="BM213">
            <v>2573.96412999928</v>
          </cell>
          <cell r="BN213">
            <v>8052.0927200000733</v>
          </cell>
          <cell r="BO213">
            <v>849.33449999988079</v>
          </cell>
          <cell r="BP213">
            <v>26802.746000001207</v>
          </cell>
          <cell r="BQ213">
            <v>0</v>
          </cell>
          <cell r="BR213">
            <v>49811.212339997292</v>
          </cell>
          <cell r="BS213">
            <v>254.69680000000517</v>
          </cell>
          <cell r="BT213">
            <v>0</v>
          </cell>
          <cell r="BU213">
            <v>0</v>
          </cell>
          <cell r="BV213">
            <v>0</v>
          </cell>
          <cell r="BW213">
            <v>0</v>
          </cell>
          <cell r="BX213">
            <v>5950.0734599996358</v>
          </cell>
          <cell r="BY213">
            <v>602.21863000094891</v>
          </cell>
          <cell r="BZ213">
            <v>2773.2598000001162</v>
          </cell>
          <cell r="CA213">
            <v>6524.3201500009745</v>
          </cell>
          <cell r="CB213">
            <v>3341.0120000001043</v>
          </cell>
          <cell r="CC213">
            <v>30365.631500000134</v>
          </cell>
          <cell r="CD213">
            <v>0</v>
          </cell>
          <cell r="CE213">
            <v>50958.624200001359</v>
          </cell>
          <cell r="CF213">
            <v>0</v>
          </cell>
          <cell r="CG213">
            <v>0</v>
          </cell>
          <cell r="CH213">
            <v>138.79079999998794</v>
          </cell>
          <cell r="CI213">
            <v>0</v>
          </cell>
          <cell r="CJ213">
            <v>52.075400000001537</v>
          </cell>
          <cell r="CK213">
            <v>7760.4360000006855</v>
          </cell>
          <cell r="CL213">
            <v>4036.4126999992877</v>
          </cell>
          <cell r="CM213">
            <v>1007.0613000001758</v>
          </cell>
          <cell r="CN213">
            <v>12583.050200000405</v>
          </cell>
          <cell r="CO213">
            <v>688.25869999988936</v>
          </cell>
          <cell r="CP213">
            <v>24692.539099998772</v>
          </cell>
          <cell r="CQ213">
            <v>0</v>
          </cell>
          <cell r="CR213">
            <v>51653.932299993932</v>
          </cell>
          <cell r="CS213">
            <v>168.21319999999832</v>
          </cell>
          <cell r="CT213">
            <v>377.39519999999902</v>
          </cell>
          <cell r="CU213">
            <v>0</v>
          </cell>
          <cell r="CV213">
            <v>0</v>
          </cell>
          <cell r="CW213">
            <v>2.451600000000326</v>
          </cell>
          <cell r="CX213">
            <v>6514.7278999984264</v>
          </cell>
          <cell r="CY213">
            <v>5199.1401000004262</v>
          </cell>
          <cell r="CZ213">
            <v>1859.146099999547</v>
          </cell>
          <cell r="DA213">
            <v>9055.0366999991238</v>
          </cell>
          <cell r="DB213">
            <v>5255.5214999997988</v>
          </cell>
          <cell r="DC213">
            <v>23222.299999998882</v>
          </cell>
          <cell r="DD213">
            <v>0</v>
          </cell>
          <cell r="DE213">
            <v>52125.449299998581</v>
          </cell>
          <cell r="DF213">
            <v>0</v>
          </cell>
          <cell r="DG213">
            <v>406.99820000003092</v>
          </cell>
          <cell r="DH213">
            <v>0</v>
          </cell>
          <cell r="DI213">
            <v>0</v>
          </cell>
          <cell r="DJ213">
            <v>0</v>
          </cell>
          <cell r="DK213">
            <v>3780.6664999993518</v>
          </cell>
          <cell r="DL213">
            <v>4044.5781999994069</v>
          </cell>
          <cell r="DM213">
            <v>5203.9948999993503</v>
          </cell>
          <cell r="DN213">
            <v>13503.789499999955</v>
          </cell>
          <cell r="DO213">
            <v>1940.3675000006333</v>
          </cell>
          <cell r="DP213">
            <v>23245.054500000551</v>
          </cell>
          <cell r="DQ213">
            <v>0</v>
          </cell>
          <cell r="DR213">
            <v>14755.390200003982</v>
          </cell>
          <cell r="DS213">
            <v>885.53429999999935</v>
          </cell>
          <cell r="DT213">
            <v>0</v>
          </cell>
          <cell r="DU213">
            <v>0</v>
          </cell>
          <cell r="DV213">
            <v>0</v>
          </cell>
          <cell r="DW213">
            <v>0</v>
          </cell>
          <cell r="DX213">
            <v>2745.2263999991119</v>
          </cell>
          <cell r="DY213">
            <v>1026.3355000000447</v>
          </cell>
          <cell r="DZ213">
            <v>266.19260000064969</v>
          </cell>
          <cell r="EA213">
            <v>1758.2187000010163</v>
          </cell>
          <cell r="EB213">
            <v>930.7137000001967</v>
          </cell>
          <cell r="EC213">
            <v>7143.1690000016242</v>
          </cell>
          <cell r="ED213">
            <v>0</v>
          </cell>
        </row>
        <row r="214">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row>
        <row r="215">
          <cell r="F215">
            <v>-753.73330000007991</v>
          </cell>
          <cell r="G215">
            <v>-742.90090000000782</v>
          </cell>
          <cell r="H215">
            <v>-3620.2251999999862</v>
          </cell>
          <cell r="I215">
            <v>220.04719000001205</v>
          </cell>
          <cell r="J215">
            <v>0</v>
          </cell>
          <cell r="K215">
            <v>0</v>
          </cell>
          <cell r="L215">
            <v>202.19050000002608</v>
          </cell>
          <cell r="M215">
            <v>1703.5697700001765</v>
          </cell>
          <cell r="N215">
            <v>182.02220999996644</v>
          </cell>
          <cell r="O215">
            <v>-1393.0078000000212</v>
          </cell>
          <cell r="P215">
            <v>-2229.6229199999943</v>
          </cell>
          <cell r="Q215">
            <v>-798.43510000000242</v>
          </cell>
          <cell r="R215">
            <v>3029.4669599998742</v>
          </cell>
          <cell r="S215">
            <v>195.82147999992594</v>
          </cell>
          <cell r="T215">
            <v>81.77736000000732</v>
          </cell>
          <cell r="U215">
            <v>-647.43742999993265</v>
          </cell>
          <cell r="V215">
            <v>52.447799999994459</v>
          </cell>
          <cell r="W215">
            <v>-621.21869999996852</v>
          </cell>
          <cell r="X215">
            <v>23.015039999969304</v>
          </cell>
          <cell r="Y215">
            <v>1046.5954800001346</v>
          </cell>
          <cell r="Z215">
            <v>1777.1491099996492</v>
          </cell>
          <cell r="AA215">
            <v>-157.36296999990009</v>
          </cell>
          <cell r="AB215">
            <v>209.37840000004508</v>
          </cell>
          <cell r="AC215">
            <v>517.63731000002008</v>
          </cell>
          <cell r="AD215">
            <v>551.66408000001684</v>
          </cell>
          <cell r="AE215">
            <v>15223.964030001312</v>
          </cell>
          <cell r="AF215">
            <v>-226.95267000002787</v>
          </cell>
          <cell r="AG215">
            <v>207.6638399999938</v>
          </cell>
          <cell r="AH215">
            <v>-721.63669999991544</v>
          </cell>
          <cell r="AI215">
            <v>10.029599999979837</v>
          </cell>
          <cell r="AJ215">
            <v>110.90742999996291</v>
          </cell>
          <cell r="AK215">
            <v>40.135720000020228</v>
          </cell>
          <cell r="AL215">
            <v>1060.5169999999925</v>
          </cell>
          <cell r="AM215">
            <v>4164.7656999998726</v>
          </cell>
          <cell r="AN215">
            <v>5336.341999999946</v>
          </cell>
          <cell r="AO215">
            <v>253.97368999989703</v>
          </cell>
          <cell r="AP215">
            <v>5512.3709900000831</v>
          </cell>
          <cell r="AQ215">
            <v>-524.15257000003476</v>
          </cell>
          <cell r="AR215">
            <v>18642.308609999716</v>
          </cell>
          <cell r="AS215">
            <v>5674.7486400000053</v>
          </cell>
          <cell r="AT215">
            <v>318.60908999998355</v>
          </cell>
          <cell r="AU215">
            <v>-752.9664000000339</v>
          </cell>
          <cell r="AV215">
            <v>27.402520000003278</v>
          </cell>
          <cell r="AW215">
            <v>183.25378999998793</v>
          </cell>
          <cell r="AX215">
            <v>28.913850000011735</v>
          </cell>
          <cell r="AY215">
            <v>1649.0784999998286</v>
          </cell>
          <cell r="AZ215">
            <v>1892.3147899997421</v>
          </cell>
          <cell r="BA215">
            <v>2231.6107600000687</v>
          </cell>
          <cell r="BB215">
            <v>1069.1815400000196</v>
          </cell>
          <cell r="BC215">
            <v>5445.7064799999353</v>
          </cell>
          <cell r="BD215">
            <v>874.45504999998957</v>
          </cell>
          <cell r="BE215">
            <v>-5115.4014399982989</v>
          </cell>
          <cell r="BF215">
            <v>688.76780999999028</v>
          </cell>
          <cell r="BG215">
            <v>371.23689000000013</v>
          </cell>
          <cell r="BH215">
            <v>117.88730000006035</v>
          </cell>
          <cell r="BI215">
            <v>42.614839999994729</v>
          </cell>
          <cell r="BJ215">
            <v>210.6321600000374</v>
          </cell>
          <cell r="BK215">
            <v>30.152170000015758</v>
          </cell>
          <cell r="BL215">
            <v>1392.3996399999596</v>
          </cell>
          <cell r="BM215">
            <v>2124.4042199999094</v>
          </cell>
          <cell r="BN215">
            <v>2572.8136500001419</v>
          </cell>
          <cell r="BO215">
            <v>-4570.3975899999496</v>
          </cell>
          <cell r="BP215">
            <v>-1609.5910300000105</v>
          </cell>
          <cell r="BQ215">
            <v>-6486.3214999999618</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row>
        <row r="216">
          <cell r="F216">
            <v>2618.7525000004098</v>
          </cell>
          <cell r="G216">
            <v>7338.2858000006527</v>
          </cell>
          <cell r="H216">
            <v>1370.4138999991119</v>
          </cell>
          <cell r="I216">
            <v>0</v>
          </cell>
          <cell r="J216">
            <v>0</v>
          </cell>
          <cell r="K216">
            <v>0</v>
          </cell>
          <cell r="L216">
            <v>0</v>
          </cell>
          <cell r="M216">
            <v>0</v>
          </cell>
          <cell r="N216">
            <v>200.6593000004068</v>
          </cell>
          <cell r="O216">
            <v>1904.8747000005096</v>
          </cell>
          <cell r="P216">
            <v>-7517.8816000008956</v>
          </cell>
          <cell r="Q216">
            <v>4571.2807999998331</v>
          </cell>
          <cell r="R216">
            <v>21393.653300002217</v>
          </cell>
          <cell r="S216">
            <v>2768.0286999996752</v>
          </cell>
          <cell r="T216">
            <v>4740.2405000003055</v>
          </cell>
          <cell r="U216">
            <v>6475.874499999918</v>
          </cell>
          <cell r="V216">
            <v>0</v>
          </cell>
          <cell r="W216">
            <v>0</v>
          </cell>
          <cell r="X216">
            <v>0</v>
          </cell>
          <cell r="Y216">
            <v>0</v>
          </cell>
          <cell r="Z216">
            <v>0</v>
          </cell>
          <cell r="AA216">
            <v>312.51620000042021</v>
          </cell>
          <cell r="AB216">
            <v>1292.6632999982685</v>
          </cell>
          <cell r="AC216">
            <v>1388.4325000010431</v>
          </cell>
          <cell r="AD216">
            <v>4415.8975999997929</v>
          </cell>
          <cell r="AE216">
            <v>35310.437900006771</v>
          </cell>
          <cell r="AF216">
            <v>6651.9558000015095</v>
          </cell>
          <cell r="AG216">
            <v>5731.3465999998152</v>
          </cell>
          <cell r="AH216">
            <v>3127.4550000000745</v>
          </cell>
          <cell r="AI216">
            <v>3121.2717999997549</v>
          </cell>
          <cell r="AJ216">
            <v>0</v>
          </cell>
          <cell r="AK216">
            <v>0</v>
          </cell>
          <cell r="AL216">
            <v>49.521399999968708</v>
          </cell>
          <cell r="AM216">
            <v>664.93830000143498</v>
          </cell>
          <cell r="AN216">
            <v>1432.3214999986812</v>
          </cell>
          <cell r="AO216">
            <v>5100.9166000001132</v>
          </cell>
          <cell r="AP216">
            <v>5514.1622999990359</v>
          </cell>
          <cell r="AQ216">
            <v>3916.548599999398</v>
          </cell>
          <cell r="AR216">
            <v>27036.265000000596</v>
          </cell>
          <cell r="AS216">
            <v>6188.3993999995291</v>
          </cell>
          <cell r="AT216">
            <v>2142.6625999994576</v>
          </cell>
          <cell r="AU216">
            <v>3812.1645999997854</v>
          </cell>
          <cell r="AV216">
            <v>2370.7911999998614</v>
          </cell>
          <cell r="AW216">
            <v>0</v>
          </cell>
          <cell r="AX216">
            <v>617.09960000030696</v>
          </cell>
          <cell r="AY216">
            <v>0</v>
          </cell>
          <cell r="AZ216">
            <v>0</v>
          </cell>
          <cell r="BA216">
            <v>1882.8655000003055</v>
          </cell>
          <cell r="BB216">
            <v>3586.7863000007346</v>
          </cell>
          <cell r="BC216">
            <v>4769.7987999999896</v>
          </cell>
          <cell r="BD216">
            <v>1665.6969999996945</v>
          </cell>
          <cell r="BE216">
            <v>23504.759599991143</v>
          </cell>
          <cell r="BF216">
            <v>1710.6730000004172</v>
          </cell>
          <cell r="BG216">
            <v>2165.0401999996975</v>
          </cell>
          <cell r="BH216">
            <v>1755.5620000008494</v>
          </cell>
          <cell r="BI216">
            <v>1961.7247000001371</v>
          </cell>
          <cell r="BJ216">
            <v>0</v>
          </cell>
          <cell r="BK216">
            <v>652.20329999923706</v>
          </cell>
          <cell r="BL216">
            <v>0</v>
          </cell>
          <cell r="BM216">
            <v>724.65189999993891</v>
          </cell>
          <cell r="BN216">
            <v>1661.6690000006929</v>
          </cell>
          <cell r="BO216">
            <v>4575.7958000004292</v>
          </cell>
          <cell r="BP216">
            <v>8076.393399999477</v>
          </cell>
          <cell r="BQ216">
            <v>221.04630000051111</v>
          </cell>
          <cell r="BR216">
            <v>9922.3325000107288</v>
          </cell>
          <cell r="BS216">
            <v>120.62600000016391</v>
          </cell>
          <cell r="BT216">
            <v>775.03000000026077</v>
          </cell>
          <cell r="BU216">
            <v>3069.9488000003621</v>
          </cell>
          <cell r="BV216">
            <v>2334.5303999995813</v>
          </cell>
          <cell r="BW216">
            <v>0</v>
          </cell>
          <cell r="BX216">
            <v>-210.5929999994114</v>
          </cell>
          <cell r="BY216">
            <v>334.61199999973178</v>
          </cell>
          <cell r="BZ216">
            <v>308.85270000062883</v>
          </cell>
          <cell r="CA216">
            <v>1611.8785999994725</v>
          </cell>
          <cell r="CB216">
            <v>799.16299999970943</v>
          </cell>
          <cell r="CC216">
            <v>778.2839999999851</v>
          </cell>
          <cell r="CD216">
            <v>0</v>
          </cell>
          <cell r="CE216">
            <v>10219.097800001502</v>
          </cell>
          <cell r="CF216">
            <v>0</v>
          </cell>
          <cell r="CG216">
            <v>-2063.7370000006631</v>
          </cell>
          <cell r="CH216">
            <v>7732.5844999998808</v>
          </cell>
          <cell r="CI216">
            <v>1007.2231999998912</v>
          </cell>
          <cell r="CJ216">
            <v>0</v>
          </cell>
          <cell r="CK216">
            <v>-256.22300000023097</v>
          </cell>
          <cell r="CL216">
            <v>355.85699999984354</v>
          </cell>
          <cell r="CM216">
            <v>0</v>
          </cell>
          <cell r="CN216">
            <v>1255.2433999991044</v>
          </cell>
          <cell r="CO216">
            <v>1623.3847000002861</v>
          </cell>
          <cell r="CP216">
            <v>0</v>
          </cell>
          <cell r="CQ216">
            <v>564.76499999966472</v>
          </cell>
          <cell r="CR216">
            <v>1914.2796999961138</v>
          </cell>
          <cell r="CS216">
            <v>-6987.2019999986514</v>
          </cell>
          <cell r="CT216">
            <v>-191.90799999982119</v>
          </cell>
          <cell r="CU216">
            <v>4161.5170999998227</v>
          </cell>
          <cell r="CV216">
            <v>1692.3162000002339</v>
          </cell>
          <cell r="CW216">
            <v>0</v>
          </cell>
          <cell r="CX216">
            <v>811.84640000015497</v>
          </cell>
          <cell r="CY216">
            <v>-9.0650000004097819</v>
          </cell>
          <cell r="CZ216">
            <v>329.16499999910593</v>
          </cell>
          <cell r="DA216">
            <v>1237.1085999989882</v>
          </cell>
          <cell r="DB216">
            <v>1054.3704000012949</v>
          </cell>
          <cell r="DC216">
            <v>0</v>
          </cell>
          <cell r="DD216">
            <v>-183.86899999994785</v>
          </cell>
          <cell r="DE216">
            <v>90775.922899991274</v>
          </cell>
          <cell r="DF216">
            <v>1710.4249999998137</v>
          </cell>
          <cell r="DG216">
            <v>2543.875</v>
          </cell>
          <cell r="DH216">
            <v>1537.6430000001565</v>
          </cell>
          <cell r="DI216">
            <v>74106.401999999769</v>
          </cell>
          <cell r="DJ216">
            <v>0</v>
          </cell>
          <cell r="DK216">
            <v>-307.08699999982491</v>
          </cell>
          <cell r="DL216">
            <v>191.03199999965727</v>
          </cell>
          <cell r="DM216">
            <v>164.23599999956787</v>
          </cell>
          <cell r="DN216">
            <v>6522.4158999994397</v>
          </cell>
          <cell r="DO216">
            <v>2534.1940000001341</v>
          </cell>
          <cell r="DP216">
            <v>1772.7869999995455</v>
          </cell>
          <cell r="DQ216">
            <v>0</v>
          </cell>
          <cell r="DR216">
            <v>2027.5029999911785</v>
          </cell>
          <cell r="DS216">
            <v>0</v>
          </cell>
          <cell r="DT216">
            <v>761.27000000048429</v>
          </cell>
          <cell r="DU216">
            <v>673.12700000032783</v>
          </cell>
          <cell r="DV216">
            <v>0</v>
          </cell>
          <cell r="DW216">
            <v>0</v>
          </cell>
          <cell r="DX216">
            <v>439.62999999988824</v>
          </cell>
          <cell r="DY216">
            <v>0</v>
          </cell>
          <cell r="DZ216">
            <v>0</v>
          </cell>
          <cell r="EA216">
            <v>0</v>
          </cell>
          <cell r="EB216">
            <v>153.47600000072271</v>
          </cell>
          <cell r="EC216">
            <v>0</v>
          </cell>
          <cell r="ED216">
            <v>0</v>
          </cell>
        </row>
        <row r="217">
          <cell r="F217">
            <v>27908.658999999985</v>
          </cell>
          <cell r="G217">
            <v>28386.6520000007</v>
          </cell>
          <cell r="H217">
            <v>15078.953000001609</v>
          </cell>
          <cell r="I217">
            <v>2265.4220000002533</v>
          </cell>
          <cell r="J217">
            <v>4762.644999999553</v>
          </cell>
          <cell r="K217">
            <v>2385.1150000002235</v>
          </cell>
          <cell r="L217">
            <v>291.21299999952316</v>
          </cell>
          <cell r="M217">
            <v>8.9009999986737967</v>
          </cell>
          <cell r="N217">
            <v>3230.3629999998957</v>
          </cell>
          <cell r="O217">
            <v>5537.8235000008717</v>
          </cell>
          <cell r="P217">
            <v>-4869.0225000008941</v>
          </cell>
          <cell r="Q217">
            <v>24513.73900000006</v>
          </cell>
          <cell r="R217">
            <v>145189.26499998569</v>
          </cell>
          <cell r="S217">
            <v>20513.893999999389</v>
          </cell>
          <cell r="T217">
            <v>24937.374499998987</v>
          </cell>
          <cell r="U217">
            <v>19904.044500000775</v>
          </cell>
          <cell r="V217">
            <v>2827.1355000007898</v>
          </cell>
          <cell r="W217">
            <v>7123.1009999997914</v>
          </cell>
          <cell r="X217">
            <v>1747.3689999990165</v>
          </cell>
          <cell r="Y217">
            <v>747.33699999935925</v>
          </cell>
          <cell r="Z217">
            <v>0</v>
          </cell>
          <cell r="AA217">
            <v>9647.9279999993742</v>
          </cell>
          <cell r="AB217">
            <v>5969.0574999991804</v>
          </cell>
          <cell r="AC217">
            <v>21073.093500001356</v>
          </cell>
          <cell r="AD217">
            <v>30698.930499998853</v>
          </cell>
          <cell r="AE217">
            <v>198504.35299998522</v>
          </cell>
          <cell r="AF217">
            <v>26601.464499998838</v>
          </cell>
          <cell r="AG217">
            <v>26055.672000000253</v>
          </cell>
          <cell r="AH217">
            <v>15646.502499999478</v>
          </cell>
          <cell r="AI217">
            <v>3991.0120000001043</v>
          </cell>
          <cell r="AJ217">
            <v>7399.6909999996424</v>
          </cell>
          <cell r="AK217">
            <v>4733.9250000007451</v>
          </cell>
          <cell r="AL217">
            <v>885.2554999999702</v>
          </cell>
          <cell r="AM217">
            <v>2282.765000000596</v>
          </cell>
          <cell r="AN217">
            <v>10640.724999999627</v>
          </cell>
          <cell r="AO217">
            <v>11950.209999999963</v>
          </cell>
          <cell r="AP217">
            <v>53604.433000000194</v>
          </cell>
          <cell r="AQ217">
            <v>34712.697499999776</v>
          </cell>
          <cell r="AR217">
            <v>245622.30350002646</v>
          </cell>
          <cell r="AS217">
            <v>26456.48900000006</v>
          </cell>
          <cell r="AT217">
            <v>36124.865499999374</v>
          </cell>
          <cell r="AU217">
            <v>7870.8390000006184</v>
          </cell>
          <cell r="AV217">
            <v>7424.1414999999106</v>
          </cell>
          <cell r="AW217">
            <v>6319.7415000014007</v>
          </cell>
          <cell r="AX217">
            <v>8834.0574999991804</v>
          </cell>
          <cell r="AY217">
            <v>864.17599999904633</v>
          </cell>
          <cell r="AZ217">
            <v>852.11600000038743</v>
          </cell>
          <cell r="BA217">
            <v>8737.832499999553</v>
          </cell>
          <cell r="BB217">
            <v>48190.521499999799</v>
          </cell>
          <cell r="BC217">
            <v>52963.677500000224</v>
          </cell>
          <cell r="BD217">
            <v>40983.846000000834</v>
          </cell>
          <cell r="BE217">
            <v>194558.75249999762</v>
          </cell>
          <cell r="BF217">
            <v>34762.249500000849</v>
          </cell>
          <cell r="BG217">
            <v>32182.587000001222</v>
          </cell>
          <cell r="BH217">
            <v>11957.450499998406</v>
          </cell>
          <cell r="BI217">
            <v>5129.2169999992475</v>
          </cell>
          <cell r="BJ217">
            <v>7270.8025000002235</v>
          </cell>
          <cell r="BK217">
            <v>1864.3540000002831</v>
          </cell>
          <cell r="BL217">
            <v>1315.6229999996722</v>
          </cell>
          <cell r="BM217">
            <v>4042.9089999999851</v>
          </cell>
          <cell r="BN217">
            <v>3107.6789999995381</v>
          </cell>
          <cell r="BO217">
            <v>17175.950000000186</v>
          </cell>
          <cell r="BP217">
            <v>46258.685999998823</v>
          </cell>
          <cell r="BQ217">
            <v>29491.245000001043</v>
          </cell>
          <cell r="BR217">
            <v>157199.00450000167</v>
          </cell>
          <cell r="BS217">
            <v>12940.980999998748</v>
          </cell>
          <cell r="BT217">
            <v>28708.633000001311</v>
          </cell>
          <cell r="BU217">
            <v>12987.971999999136</v>
          </cell>
          <cell r="BV217">
            <v>11812.502500001341</v>
          </cell>
          <cell r="BW217">
            <v>8300.551000000909</v>
          </cell>
          <cell r="BX217">
            <v>10042.694000000134</v>
          </cell>
          <cell r="BY217">
            <v>1950.1030000001192</v>
          </cell>
          <cell r="BZ217">
            <v>3740.9474999997765</v>
          </cell>
          <cell r="CA217">
            <v>7697.0245000012219</v>
          </cell>
          <cell r="CB217">
            <v>10789.313000000082</v>
          </cell>
          <cell r="CC217">
            <v>36802.708000000566</v>
          </cell>
          <cell r="CD217">
            <v>11425.575000001118</v>
          </cell>
          <cell r="CE217">
            <v>193979.9430000484</v>
          </cell>
          <cell r="CF217">
            <v>11252.28599999845</v>
          </cell>
          <cell r="CG217">
            <v>54588.407999999821</v>
          </cell>
          <cell r="CH217">
            <v>11558.767000000924</v>
          </cell>
          <cell r="CI217">
            <v>8362.5399999991059</v>
          </cell>
          <cell r="CJ217">
            <v>13652.322499999776</v>
          </cell>
          <cell r="CK217">
            <v>7524.285000000149</v>
          </cell>
          <cell r="CL217">
            <v>4585.7670000009239</v>
          </cell>
          <cell r="CM217">
            <v>2504.1809999998659</v>
          </cell>
          <cell r="CN217">
            <v>10526.594000000507</v>
          </cell>
          <cell r="CO217">
            <v>8959.4344999995083</v>
          </cell>
          <cell r="CP217">
            <v>38608.69299999997</v>
          </cell>
          <cell r="CQ217">
            <v>21856.665000000969</v>
          </cell>
          <cell r="CR217">
            <v>138735.39699998498</v>
          </cell>
          <cell r="CS217">
            <v>17011.376000000164</v>
          </cell>
          <cell r="CT217">
            <v>10421.070000000298</v>
          </cell>
          <cell r="CU217">
            <v>16099.091500001028</v>
          </cell>
          <cell r="CV217">
            <v>4967.5509999999776</v>
          </cell>
          <cell r="CW217">
            <v>7395.8735000006855</v>
          </cell>
          <cell r="CX217">
            <v>10669.093499999493</v>
          </cell>
          <cell r="CY217">
            <v>1219.1329999994487</v>
          </cell>
          <cell r="CZ217">
            <v>702.99100000038743</v>
          </cell>
          <cell r="DA217">
            <v>5591.0494999997318</v>
          </cell>
          <cell r="DB217">
            <v>12879.225999999791</v>
          </cell>
          <cell r="DC217">
            <v>42903.01099999994</v>
          </cell>
          <cell r="DD217">
            <v>8875.9309999980032</v>
          </cell>
          <cell r="DE217">
            <v>163188.39450001717</v>
          </cell>
          <cell r="DF217">
            <v>26914.069000001997</v>
          </cell>
          <cell r="DG217">
            <v>23488.554999999702</v>
          </cell>
          <cell r="DH217">
            <v>10144.778000000864</v>
          </cell>
          <cell r="DI217">
            <v>7564.1589999999851</v>
          </cell>
          <cell r="DJ217">
            <v>7355.4804999995977</v>
          </cell>
          <cell r="DK217">
            <v>8305.5950000006706</v>
          </cell>
          <cell r="DL217">
            <v>3308.862999998033</v>
          </cell>
          <cell r="DM217">
            <v>2961.019999999553</v>
          </cell>
          <cell r="DN217">
            <v>17015.355000000447</v>
          </cell>
          <cell r="DO217">
            <v>9086.179999999702</v>
          </cell>
          <cell r="DP217">
            <v>30584.06799999997</v>
          </cell>
          <cell r="DQ217">
            <v>16460.272000003606</v>
          </cell>
          <cell r="DR217">
            <v>41042.151499986649</v>
          </cell>
          <cell r="DS217">
            <v>6615.9479999989271</v>
          </cell>
          <cell r="DT217">
            <v>2867.1409999988973</v>
          </cell>
          <cell r="DU217">
            <v>3702.9570000004023</v>
          </cell>
          <cell r="DV217">
            <v>3108.3784999996424</v>
          </cell>
          <cell r="DW217">
            <v>5179.0729999989271</v>
          </cell>
          <cell r="DX217">
            <v>587.72100000083447</v>
          </cell>
          <cell r="DY217">
            <v>67.522999998182058</v>
          </cell>
          <cell r="DZ217">
            <v>133.00899999961257</v>
          </cell>
          <cell r="EA217">
            <v>1185.3479999992996</v>
          </cell>
          <cell r="EB217">
            <v>5765.2390000000596</v>
          </cell>
          <cell r="EC217">
            <v>6754.6809999980032</v>
          </cell>
          <cell r="ED217">
            <v>5075.1330000013113</v>
          </cell>
        </row>
        <row r="218">
          <cell r="F218">
            <v>13128.787999998778</v>
          </cell>
          <cell r="G218">
            <v>28553.387000000104</v>
          </cell>
          <cell r="H218">
            <v>11224.977499999106</v>
          </cell>
          <cell r="I218">
            <v>6103.4684999994934</v>
          </cell>
          <cell r="J218">
            <v>4252.6435000002384</v>
          </cell>
          <cell r="K218">
            <v>4270.9934999998659</v>
          </cell>
          <cell r="L218">
            <v>2408.3868800010532</v>
          </cell>
          <cell r="M218">
            <v>1324.1374999992549</v>
          </cell>
          <cell r="N218">
            <v>13194.476500000805</v>
          </cell>
          <cell r="O218">
            <v>9856.2849999982864</v>
          </cell>
          <cell r="P218">
            <v>200452.94400000013</v>
          </cell>
          <cell r="Q218">
            <v>11826.498000001535</v>
          </cell>
          <cell r="R218">
            <v>133212.73510999978</v>
          </cell>
          <cell r="S218">
            <v>14868.634499998763</v>
          </cell>
          <cell r="T218">
            <v>18718.982000000775</v>
          </cell>
          <cell r="U218">
            <v>15173.454500000924</v>
          </cell>
          <cell r="V218">
            <v>13604.667500000447</v>
          </cell>
          <cell r="W218">
            <v>2373.9747999999672</v>
          </cell>
          <cell r="X218">
            <v>4318.734499999322</v>
          </cell>
          <cell r="Y218">
            <v>180.1770799998194</v>
          </cell>
          <cell r="Z218">
            <v>988.88546999916434</v>
          </cell>
          <cell r="AA218">
            <v>8766.6922599989921</v>
          </cell>
          <cell r="AB218">
            <v>13306.951000001281</v>
          </cell>
          <cell r="AC218">
            <v>24463.10899999924</v>
          </cell>
          <cell r="AD218">
            <v>16448.472500000149</v>
          </cell>
          <cell r="AE218">
            <v>250161.27219003439</v>
          </cell>
          <cell r="AF218">
            <v>13366.980000000447</v>
          </cell>
          <cell r="AG218">
            <v>12078.05150000006</v>
          </cell>
          <cell r="AH218">
            <v>5069.0170000009239</v>
          </cell>
          <cell r="AI218">
            <v>923.99799999967217</v>
          </cell>
          <cell r="AJ218">
            <v>2097.7395000001416</v>
          </cell>
          <cell r="AK218">
            <v>2575.8870000001043</v>
          </cell>
          <cell r="AL218">
            <v>6383.6396500002593</v>
          </cell>
          <cell r="AM218">
            <v>4913.0773399993777</v>
          </cell>
          <cell r="AN218">
            <v>11088.428700000048</v>
          </cell>
          <cell r="AO218">
            <v>10326.921999998391</v>
          </cell>
          <cell r="AP218">
            <v>163681.25699999928</v>
          </cell>
          <cell r="AQ218">
            <v>17656.274500001222</v>
          </cell>
          <cell r="AR218">
            <v>104707.88152998686</v>
          </cell>
          <cell r="AS218">
            <v>12859.389000000432</v>
          </cell>
          <cell r="AT218">
            <v>15988.527999999002</v>
          </cell>
          <cell r="AU218">
            <v>4863.4320000000298</v>
          </cell>
          <cell r="AV218">
            <v>2705.9480000007898</v>
          </cell>
          <cell r="AW218">
            <v>3585.2620000001043</v>
          </cell>
          <cell r="AX218">
            <v>3969.3845999995247</v>
          </cell>
          <cell r="AY218">
            <v>2659.1549700014293</v>
          </cell>
          <cell r="AZ218">
            <v>3318.573999999091</v>
          </cell>
          <cell r="BA218">
            <v>11788.857460001484</v>
          </cell>
          <cell r="BB218">
            <v>8224.1170000005513</v>
          </cell>
          <cell r="BC218">
            <v>19461.596499999985</v>
          </cell>
          <cell r="BD218">
            <v>15283.638000000268</v>
          </cell>
          <cell r="BE218">
            <v>290451.76752999425</v>
          </cell>
          <cell r="BF218">
            <v>18012.366500001401</v>
          </cell>
          <cell r="BG218">
            <v>18058.671819999814</v>
          </cell>
          <cell r="BH218">
            <v>10089.096999999136</v>
          </cell>
          <cell r="BI218">
            <v>4251.4684999994934</v>
          </cell>
          <cell r="BJ218">
            <v>3372.6614999994636</v>
          </cell>
          <cell r="BK218">
            <v>17276.986700000241</v>
          </cell>
          <cell r="BL218">
            <v>5294.4052099995315</v>
          </cell>
          <cell r="BM218">
            <v>1845.4996199999005</v>
          </cell>
          <cell r="BN218">
            <v>11321.51118000038</v>
          </cell>
          <cell r="BO218">
            <v>9238.0335000008345</v>
          </cell>
          <cell r="BP218">
            <v>13868.31750000082</v>
          </cell>
          <cell r="BQ218">
            <v>177822.74849999882</v>
          </cell>
          <cell r="BR218">
            <v>109100.49709999561</v>
          </cell>
          <cell r="BS218">
            <v>27123.270999999717</v>
          </cell>
          <cell r="BT218">
            <v>15541.745999999344</v>
          </cell>
          <cell r="BU218">
            <v>6509.0679000001401</v>
          </cell>
          <cell r="BV218">
            <v>3281.3566000014544</v>
          </cell>
          <cell r="BW218">
            <v>3165.8307099994272</v>
          </cell>
          <cell r="BX218">
            <v>3627.3534000013024</v>
          </cell>
          <cell r="BY218">
            <v>1715.51293999888</v>
          </cell>
          <cell r="BZ218">
            <v>4709.5981399994344</v>
          </cell>
          <cell r="CA218">
            <v>2577.8102000001818</v>
          </cell>
          <cell r="CB218">
            <v>4203.3752099983394</v>
          </cell>
          <cell r="CC218">
            <v>14481.498000001535</v>
          </cell>
          <cell r="CD218">
            <v>22164.076999999583</v>
          </cell>
          <cell r="CE218">
            <v>336825.75970000029</v>
          </cell>
          <cell r="CF218">
            <v>11727.342000000179</v>
          </cell>
          <cell r="CG218">
            <v>221671.78500000015</v>
          </cell>
          <cell r="CH218">
            <v>42500.374099999666</v>
          </cell>
          <cell r="CI218">
            <v>1912.0472999997437</v>
          </cell>
          <cell r="CJ218">
            <v>4316.966970000416</v>
          </cell>
          <cell r="CK218">
            <v>3928.1224000006914</v>
          </cell>
          <cell r="CL218">
            <v>1213.8838599994779</v>
          </cell>
          <cell r="CM218">
            <v>3384.8193900007755</v>
          </cell>
          <cell r="CN218">
            <v>11029.22339999862</v>
          </cell>
          <cell r="CO218">
            <v>8960.9972799997777</v>
          </cell>
          <cell r="CP218">
            <v>16046.151999998838</v>
          </cell>
          <cell r="CQ218">
            <v>10134.045999998227</v>
          </cell>
          <cell r="CR218">
            <v>305826.48313000798</v>
          </cell>
          <cell r="CS218">
            <v>186621.76300000027</v>
          </cell>
          <cell r="CT218">
            <v>12646.446800000966</v>
          </cell>
          <cell r="CU218">
            <v>12465.492200000212</v>
          </cell>
          <cell r="CV218">
            <v>3786.7395000010729</v>
          </cell>
          <cell r="CW218">
            <v>3566.0272499993443</v>
          </cell>
          <cell r="CX218">
            <v>3865.0122000016272</v>
          </cell>
          <cell r="CY218">
            <v>970.54924999922514</v>
          </cell>
          <cell r="CZ218">
            <v>2833.6274699997157</v>
          </cell>
          <cell r="DA218">
            <v>9066.9816600009799</v>
          </cell>
          <cell r="DB218">
            <v>8412.0938000008464</v>
          </cell>
          <cell r="DC218">
            <v>12398.907999999821</v>
          </cell>
          <cell r="DD218">
            <v>49192.841999998316</v>
          </cell>
          <cell r="DE218">
            <v>83497.425039947033</v>
          </cell>
          <cell r="DF218">
            <v>3316.2630000002682</v>
          </cell>
          <cell r="DG218">
            <v>16343.300499999896</v>
          </cell>
          <cell r="DH218">
            <v>8978.7960000000894</v>
          </cell>
          <cell r="DI218">
            <v>1345.6359999999404</v>
          </cell>
          <cell r="DJ218">
            <v>809.95370000042021</v>
          </cell>
          <cell r="DK218">
            <v>1487.1205000001937</v>
          </cell>
          <cell r="DL218">
            <v>2065.5758999995887</v>
          </cell>
          <cell r="DM218">
            <v>4103.0157399997115</v>
          </cell>
          <cell r="DN218">
            <v>8749.3366999998689</v>
          </cell>
          <cell r="DO218">
            <v>2290.9639999996871</v>
          </cell>
          <cell r="DP218">
            <v>25808.425999999046</v>
          </cell>
          <cell r="DQ218">
            <v>8199.0369999986142</v>
          </cell>
          <cell r="DR218">
            <v>46348.30579996109</v>
          </cell>
          <cell r="DS218">
            <v>7379.4609999991953</v>
          </cell>
          <cell r="DT218">
            <v>5307.974600000307</v>
          </cell>
          <cell r="DU218">
            <v>2733.4010000005364</v>
          </cell>
          <cell r="DV218">
            <v>1522.8147999998182</v>
          </cell>
          <cell r="DW218">
            <v>1132.8831000011414</v>
          </cell>
          <cell r="DX218">
            <v>3056.1602999996394</v>
          </cell>
          <cell r="DY218">
            <v>921.6952999997884</v>
          </cell>
          <cell r="DZ218">
            <v>1787.2693999987096</v>
          </cell>
          <cell r="EA218">
            <v>2907.8282999992371</v>
          </cell>
          <cell r="EB218">
            <v>2417.7200000006706</v>
          </cell>
          <cell r="EC218">
            <v>11317.169999999925</v>
          </cell>
          <cell r="ED218">
            <v>5863.9280000012368</v>
          </cell>
        </row>
        <row r="219">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row>
        <row r="220">
          <cell r="F220">
            <v>105519.8436999917</v>
          </cell>
          <cell r="G220">
            <v>104727.51617000252</v>
          </cell>
          <cell r="H220">
            <v>58549.904849998653</v>
          </cell>
          <cell r="I220">
            <v>17407.358189996332</v>
          </cell>
          <cell r="J220">
            <v>9016.5983999967575</v>
          </cell>
          <cell r="K220">
            <v>13822.136380001903</v>
          </cell>
          <cell r="L220">
            <v>8333.1026899963617</v>
          </cell>
          <cell r="M220">
            <v>5155.8318700045347</v>
          </cell>
          <cell r="N220">
            <v>33447.302510000765</v>
          </cell>
          <cell r="O220">
            <v>20694.905950002372</v>
          </cell>
          <cell r="P220">
            <v>223329.58478000015</v>
          </cell>
          <cell r="Q220">
            <v>92167.751040004194</v>
          </cell>
          <cell r="R220">
            <v>574692.84940004349</v>
          </cell>
          <cell r="S220">
            <v>113893.04518000036</v>
          </cell>
          <cell r="T220">
            <v>103710.34045999497</v>
          </cell>
          <cell r="U220">
            <v>93768.181710004807</v>
          </cell>
          <cell r="V220">
            <v>26567.132800005376</v>
          </cell>
          <cell r="W220">
            <v>8914.2650299966335</v>
          </cell>
          <cell r="X220">
            <v>12535.557339996099</v>
          </cell>
          <cell r="Y220">
            <v>4623.4098600000143</v>
          </cell>
          <cell r="Z220">
            <v>3593.6991100013256</v>
          </cell>
          <cell r="AA220">
            <v>37695.048469997942</v>
          </cell>
          <cell r="AB220">
            <v>28362.510200001299</v>
          </cell>
          <cell r="AC220">
            <v>81167.509310007095</v>
          </cell>
          <cell r="AD220">
            <v>59862.149930000305</v>
          </cell>
          <cell r="AE220">
            <v>702518.29781007767</v>
          </cell>
          <cell r="AF220">
            <v>63613.822130002081</v>
          </cell>
          <cell r="AG220">
            <v>65088.238940007985</v>
          </cell>
          <cell r="AH220">
            <v>52965.043299995363</v>
          </cell>
          <cell r="AI220">
            <v>22592.241899996996</v>
          </cell>
          <cell r="AJ220">
            <v>9649.8342800028622</v>
          </cell>
          <cell r="AK220">
            <v>10834.280930001289</v>
          </cell>
          <cell r="AL220">
            <v>12245.447109989822</v>
          </cell>
          <cell r="AM220">
            <v>18427.604240000248</v>
          </cell>
          <cell r="AN220">
            <v>57472.209869995713</v>
          </cell>
          <cell r="AO220">
            <v>38831.41628999263</v>
          </cell>
          <cell r="AP220">
            <v>288781.29429000616</v>
          </cell>
          <cell r="AQ220">
            <v>62016.86452999711</v>
          </cell>
          <cell r="AR220">
            <v>591716.14057004452</v>
          </cell>
          <cell r="AS220">
            <v>67040.596539996564</v>
          </cell>
          <cell r="AT220">
            <v>60885.975790001452</v>
          </cell>
          <cell r="AU220">
            <v>55728.810699999332</v>
          </cell>
          <cell r="AV220">
            <v>26565.504070002586</v>
          </cell>
          <cell r="AW220">
            <v>10520.767889998853</v>
          </cell>
          <cell r="AX220">
            <v>22811.665380001068</v>
          </cell>
          <cell r="AY220">
            <v>12325.5196999982</v>
          </cell>
          <cell r="AZ220">
            <v>13602.432439997792</v>
          </cell>
          <cell r="BA220">
            <v>50643.721320003271</v>
          </cell>
          <cell r="BB220">
            <v>72415.441110000014</v>
          </cell>
          <cell r="BC220">
            <v>126398.68948000669</v>
          </cell>
          <cell r="BD220">
            <v>72777.016149997711</v>
          </cell>
          <cell r="BE220">
            <v>668945.85596007109</v>
          </cell>
          <cell r="BF220">
            <v>74938.233709998429</v>
          </cell>
          <cell r="BG220">
            <v>58649.518109999597</v>
          </cell>
          <cell r="BH220">
            <v>67538.354299992323</v>
          </cell>
          <cell r="BI220">
            <v>29116.314040005207</v>
          </cell>
          <cell r="BJ220">
            <v>11847.291659995914</v>
          </cell>
          <cell r="BK220">
            <v>23472.713829994202</v>
          </cell>
          <cell r="BL220">
            <v>15361.359009996057</v>
          </cell>
          <cell r="BM220">
            <v>17913.812869995832</v>
          </cell>
          <cell r="BN220">
            <v>34571.323550008237</v>
          </cell>
          <cell r="BO220">
            <v>36222.961209990084</v>
          </cell>
          <cell r="BP220">
            <v>95911.578869991004</v>
          </cell>
          <cell r="BQ220">
            <v>203402.39479999989</v>
          </cell>
          <cell r="BR220">
            <v>433479.18444001675</v>
          </cell>
          <cell r="BS220">
            <v>49696.320799998939</v>
          </cell>
          <cell r="BT220">
            <v>54915.796000003815</v>
          </cell>
          <cell r="BU220">
            <v>52163.238200001419</v>
          </cell>
          <cell r="BV220">
            <v>31192.978500008583</v>
          </cell>
          <cell r="BW220">
            <v>11466.381710000336</v>
          </cell>
          <cell r="BX220">
            <v>23030.478360004723</v>
          </cell>
          <cell r="BY220">
            <v>7766.3140700086951</v>
          </cell>
          <cell r="BZ220">
            <v>21924.83313999325</v>
          </cell>
          <cell r="CA220">
            <v>35283.576949998736</v>
          </cell>
          <cell r="CB220">
            <v>26993.663209997118</v>
          </cell>
          <cell r="CC220">
            <v>85455.95150000602</v>
          </cell>
          <cell r="CD220">
            <v>33589.652000002563</v>
          </cell>
          <cell r="CE220">
            <v>693886.88020008802</v>
          </cell>
          <cell r="CF220">
            <v>22979.62800000608</v>
          </cell>
          <cell r="CG220">
            <v>287244.34099999815</v>
          </cell>
          <cell r="CH220">
            <v>70645.210399992764</v>
          </cell>
          <cell r="CI220">
            <v>29624.653499998152</v>
          </cell>
          <cell r="CJ220">
            <v>18021.364870000631</v>
          </cell>
          <cell r="CK220">
            <v>40992.577399998903</v>
          </cell>
          <cell r="CL220">
            <v>14519.401559993625</v>
          </cell>
          <cell r="CM220">
            <v>12492.101690001786</v>
          </cell>
          <cell r="CN220">
            <v>53721.57500000298</v>
          </cell>
          <cell r="CO220">
            <v>26439.568679995835</v>
          </cell>
          <cell r="CP220">
            <v>80973.058099992573</v>
          </cell>
          <cell r="CQ220">
            <v>36233.399999991059</v>
          </cell>
          <cell r="CR220">
            <v>572749.74162995815</v>
          </cell>
          <cell r="CS220">
            <v>201198.92019999772</v>
          </cell>
          <cell r="CT220">
            <v>36786.292999997735</v>
          </cell>
          <cell r="CU220">
            <v>39813.750800006092</v>
          </cell>
          <cell r="CV220">
            <v>23439.395700007677</v>
          </cell>
          <cell r="CW220">
            <v>10964.352349996567</v>
          </cell>
          <cell r="CX220">
            <v>26090.018500007689</v>
          </cell>
          <cell r="CY220">
            <v>8368.0003500059247</v>
          </cell>
          <cell r="CZ220">
            <v>9079.2275699973106</v>
          </cell>
          <cell r="DA220">
            <v>42646.537459999323</v>
          </cell>
          <cell r="DB220">
            <v>37510.190700002015</v>
          </cell>
          <cell r="DC220">
            <v>79422.623999997973</v>
          </cell>
          <cell r="DD220">
            <v>57430.430999994278</v>
          </cell>
          <cell r="DE220">
            <v>460603.77623987198</v>
          </cell>
          <cell r="DF220">
            <v>40863.942000001669</v>
          </cell>
          <cell r="DG220">
            <v>51239.984700001776</v>
          </cell>
          <cell r="DH220">
            <v>30839.052000001073</v>
          </cell>
          <cell r="DI220">
            <v>87979.475500002503</v>
          </cell>
          <cell r="DJ220">
            <v>8165.4342000000179</v>
          </cell>
          <cell r="DK220">
            <v>17480.998000003397</v>
          </cell>
          <cell r="DL220">
            <v>16482.89509999752</v>
          </cell>
          <cell r="DM220">
            <v>18889.424639999866</v>
          </cell>
          <cell r="DN220">
            <v>54916.440099999309</v>
          </cell>
          <cell r="DO220">
            <v>27676.485500000417</v>
          </cell>
          <cell r="DP220">
            <v>81410.335500001907</v>
          </cell>
          <cell r="DQ220">
            <v>24659.309000007808</v>
          </cell>
          <cell r="DR220">
            <v>122844.36049997807</v>
          </cell>
          <cell r="DS220">
            <v>14880.943300001323</v>
          </cell>
          <cell r="DT220">
            <v>8936.3856000006199</v>
          </cell>
          <cell r="DU220">
            <v>14574.193999998271</v>
          </cell>
          <cell r="DV220">
            <v>4428.1093000024557</v>
          </cell>
          <cell r="DW220">
            <v>6311.9561000019312</v>
          </cell>
          <cell r="DX220">
            <v>9585.8296999931335</v>
          </cell>
          <cell r="DY220">
            <v>2015.5538000017405</v>
          </cell>
          <cell r="DZ220">
            <v>3535.5589999854565</v>
          </cell>
          <cell r="EA220">
            <v>12536.160999991</v>
          </cell>
          <cell r="EB220">
            <v>9885.5876999944448</v>
          </cell>
          <cell r="EC220">
            <v>25215.020000003278</v>
          </cell>
          <cell r="ED220">
            <v>10939.06099999696</v>
          </cell>
        </row>
        <row r="222">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row>
        <row r="224">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row>
        <row r="226">
          <cell r="F226">
            <v>105519.8436999917</v>
          </cell>
          <cell r="G226">
            <v>104727.51617000252</v>
          </cell>
          <cell r="H226">
            <v>58549.904849998653</v>
          </cell>
          <cell r="I226">
            <v>17407.358189996332</v>
          </cell>
          <cell r="J226">
            <v>9016.5983999967575</v>
          </cell>
          <cell r="K226">
            <v>13822.136380001903</v>
          </cell>
          <cell r="L226">
            <v>8333.1026899963617</v>
          </cell>
          <cell r="M226">
            <v>5155.8318700045347</v>
          </cell>
          <cell r="N226">
            <v>33447.302510000765</v>
          </cell>
          <cell r="O226">
            <v>20694.905950002372</v>
          </cell>
          <cell r="P226">
            <v>223329.58478000015</v>
          </cell>
          <cell r="Q226">
            <v>92167.751040004194</v>
          </cell>
          <cell r="R226">
            <v>574692.84940004349</v>
          </cell>
          <cell r="S226">
            <v>113893.04518000036</v>
          </cell>
          <cell r="T226">
            <v>103710.34045999497</v>
          </cell>
          <cell r="U226">
            <v>93768.181710004807</v>
          </cell>
          <cell r="V226">
            <v>26567.132800005376</v>
          </cell>
          <cell r="W226">
            <v>8914.2650299966335</v>
          </cell>
          <cell r="X226">
            <v>12535.557339996099</v>
          </cell>
          <cell r="Y226">
            <v>4623.4098600000143</v>
          </cell>
          <cell r="Z226">
            <v>3593.6991100013256</v>
          </cell>
          <cell r="AA226">
            <v>37695.048469997942</v>
          </cell>
          <cell r="AB226">
            <v>28362.510200001299</v>
          </cell>
          <cell r="AC226">
            <v>81167.509310007095</v>
          </cell>
          <cell r="AD226">
            <v>59862.149930000305</v>
          </cell>
          <cell r="AE226">
            <v>702518.29781007767</v>
          </cell>
          <cell r="AF226">
            <v>63613.822130002081</v>
          </cell>
          <cell r="AG226">
            <v>65088.238940007985</v>
          </cell>
          <cell r="AH226">
            <v>52965.043299995363</v>
          </cell>
          <cell r="AI226">
            <v>22592.241899996996</v>
          </cell>
          <cell r="AJ226">
            <v>9649.8342800028622</v>
          </cell>
          <cell r="AK226">
            <v>10834.280930001289</v>
          </cell>
          <cell r="AL226">
            <v>12245.447109989822</v>
          </cell>
          <cell r="AM226">
            <v>18427.604240000248</v>
          </cell>
          <cell r="AN226">
            <v>57472.209869995713</v>
          </cell>
          <cell r="AO226">
            <v>38831.41628999263</v>
          </cell>
          <cell r="AP226">
            <v>288781.29429000616</v>
          </cell>
          <cell r="AQ226">
            <v>62016.86452999711</v>
          </cell>
          <cell r="AR226">
            <v>591716.14057004452</v>
          </cell>
          <cell r="AS226">
            <v>67040.596539996564</v>
          </cell>
          <cell r="AT226">
            <v>60885.975790001452</v>
          </cell>
          <cell r="AU226">
            <v>55728.810699999332</v>
          </cell>
          <cell r="AV226">
            <v>26565.504070002586</v>
          </cell>
          <cell r="AW226">
            <v>10520.767889998853</v>
          </cell>
          <cell r="AX226">
            <v>22811.665380001068</v>
          </cell>
          <cell r="AY226">
            <v>12325.5196999982</v>
          </cell>
          <cell r="AZ226">
            <v>13602.432439997792</v>
          </cell>
          <cell r="BA226">
            <v>50643.721320003271</v>
          </cell>
          <cell r="BB226">
            <v>72415.441110000014</v>
          </cell>
          <cell r="BC226">
            <v>126398.68948000669</v>
          </cell>
          <cell r="BD226">
            <v>72777.016149997711</v>
          </cell>
          <cell r="BE226">
            <v>668945.85596001148</v>
          </cell>
          <cell r="BF226">
            <v>74938.233709998429</v>
          </cell>
          <cell r="BG226">
            <v>58649.518109999597</v>
          </cell>
          <cell r="BH226">
            <v>67538.354299992323</v>
          </cell>
          <cell r="BI226">
            <v>29116.314040005207</v>
          </cell>
          <cell r="BJ226">
            <v>11847.291659995914</v>
          </cell>
          <cell r="BK226">
            <v>23472.713829994202</v>
          </cell>
          <cell r="BL226">
            <v>15361.359009996057</v>
          </cell>
          <cell r="BM226">
            <v>17913.812869995832</v>
          </cell>
          <cell r="BN226">
            <v>34571.323550008237</v>
          </cell>
          <cell r="BO226">
            <v>36222.961209990084</v>
          </cell>
          <cell r="BP226">
            <v>95911.578869991004</v>
          </cell>
          <cell r="BQ226">
            <v>203402.39479999989</v>
          </cell>
          <cell r="BR226">
            <v>433479.18444001675</v>
          </cell>
          <cell r="BS226">
            <v>49696.320799998939</v>
          </cell>
          <cell r="BT226">
            <v>54915.796000003815</v>
          </cell>
          <cell r="BU226">
            <v>52163.238200001419</v>
          </cell>
          <cell r="BV226">
            <v>31192.978500008583</v>
          </cell>
          <cell r="BW226">
            <v>11466.381710000336</v>
          </cell>
          <cell r="BX226">
            <v>23030.478360004723</v>
          </cell>
          <cell r="BY226">
            <v>7766.3140700086951</v>
          </cell>
          <cell r="BZ226">
            <v>21924.83313999325</v>
          </cell>
          <cell r="CA226">
            <v>35283.576949998736</v>
          </cell>
          <cell r="CB226">
            <v>26993.663209997118</v>
          </cell>
          <cell r="CC226">
            <v>85455.95150000602</v>
          </cell>
          <cell r="CD226">
            <v>33589.652000002563</v>
          </cell>
          <cell r="CE226">
            <v>693886.88020014763</v>
          </cell>
          <cell r="CF226">
            <v>22979.62800000608</v>
          </cell>
          <cell r="CG226">
            <v>287244.34099999815</v>
          </cell>
          <cell r="CH226">
            <v>70645.210399992764</v>
          </cell>
          <cell r="CI226">
            <v>29624.653499998152</v>
          </cell>
          <cell r="CJ226">
            <v>18021.364870000631</v>
          </cell>
          <cell r="CK226">
            <v>40992.577399998903</v>
          </cell>
          <cell r="CL226">
            <v>14519.401559993625</v>
          </cell>
          <cell r="CM226">
            <v>12492.101690001786</v>
          </cell>
          <cell r="CN226">
            <v>53721.57500000298</v>
          </cell>
          <cell r="CO226">
            <v>26439.568679995835</v>
          </cell>
          <cell r="CP226">
            <v>80973.058099992573</v>
          </cell>
          <cell r="CQ226">
            <v>36233.399999991059</v>
          </cell>
          <cell r="CR226">
            <v>572749.74162995815</v>
          </cell>
          <cell r="CS226">
            <v>201198.92019999772</v>
          </cell>
          <cell r="CT226">
            <v>36786.292999997735</v>
          </cell>
          <cell r="CU226">
            <v>39813.750800006092</v>
          </cell>
          <cell r="CV226">
            <v>23439.395700007677</v>
          </cell>
          <cell r="CW226">
            <v>10964.352349996567</v>
          </cell>
          <cell r="CX226">
            <v>26090.018500007689</v>
          </cell>
          <cell r="CY226">
            <v>8368.0003500059247</v>
          </cell>
          <cell r="CZ226">
            <v>9079.2275699973106</v>
          </cell>
          <cell r="DA226">
            <v>42646.537459999323</v>
          </cell>
          <cell r="DB226">
            <v>37510.190700002015</v>
          </cell>
          <cell r="DC226">
            <v>79422.623999997973</v>
          </cell>
          <cell r="DD226">
            <v>57430.430999994278</v>
          </cell>
          <cell r="DE226">
            <v>460603.77623987198</v>
          </cell>
          <cell r="DF226">
            <v>40863.942000001669</v>
          </cell>
          <cell r="DG226">
            <v>51239.984700001776</v>
          </cell>
          <cell r="DH226">
            <v>30839.052000001073</v>
          </cell>
          <cell r="DI226">
            <v>87979.475500002503</v>
          </cell>
          <cell r="DJ226">
            <v>8165.4342000000179</v>
          </cell>
          <cell r="DK226">
            <v>17480.998000003397</v>
          </cell>
          <cell r="DL226">
            <v>16482.89509999752</v>
          </cell>
          <cell r="DM226">
            <v>18889.424639999866</v>
          </cell>
          <cell r="DN226">
            <v>54916.440099999309</v>
          </cell>
          <cell r="DO226">
            <v>27676.485500000417</v>
          </cell>
          <cell r="DP226">
            <v>81410.335500001907</v>
          </cell>
          <cell r="DQ226">
            <v>24659.309000007808</v>
          </cell>
          <cell r="DR226">
            <v>122844.36049997807</v>
          </cell>
          <cell r="DS226">
            <v>14880.943300001323</v>
          </cell>
          <cell r="DT226">
            <v>8936.3856000006199</v>
          </cell>
          <cell r="DU226">
            <v>14574.193999998271</v>
          </cell>
          <cell r="DV226">
            <v>4428.1093000024557</v>
          </cell>
          <cell r="DW226">
            <v>6311.9561000019312</v>
          </cell>
          <cell r="DX226">
            <v>9585.8296999931335</v>
          </cell>
          <cell r="DY226">
            <v>2015.5538000017405</v>
          </cell>
          <cell r="DZ226">
            <v>3535.5589999854565</v>
          </cell>
          <cell r="EA226">
            <v>12536.160999991</v>
          </cell>
          <cell r="EB226">
            <v>9885.5876999944448</v>
          </cell>
          <cell r="EC226">
            <v>25215.020000003278</v>
          </cell>
          <cell r="ED226">
            <v>10939.06099999696</v>
          </cell>
        </row>
        <row r="229">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row>
        <row r="230">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row>
        <row r="231">
          <cell r="F231">
            <v>-2416.3069615999411</v>
          </cell>
          <cell r="G231">
            <v>-1607.0185450999707</v>
          </cell>
          <cell r="H231">
            <v>-987.63719501000014</v>
          </cell>
          <cell r="I231">
            <v>-275.03741363997688</v>
          </cell>
          <cell r="J231">
            <v>680.96252479997929</v>
          </cell>
          <cell r="K231">
            <v>937.84665565998876</v>
          </cell>
          <cell r="L231">
            <v>1042.4877401220438</v>
          </cell>
          <cell r="M231">
            <v>993.60651421998045</v>
          </cell>
          <cell r="N231">
            <v>422.1855214619718</v>
          </cell>
          <cell r="O231">
            <v>-573.74358362000203</v>
          </cell>
          <cell r="P231">
            <v>-2087.0185460999492</v>
          </cell>
          <cell r="Q231">
            <v>-2369.8675711000396</v>
          </cell>
          <cell r="R231">
            <v>-6029.0001787059009</v>
          </cell>
          <cell r="S231">
            <v>-2408.768381599948</v>
          </cell>
          <cell r="T231">
            <v>-1543.2327339000185</v>
          </cell>
          <cell r="U231">
            <v>-974.58681500999955</v>
          </cell>
          <cell r="V231">
            <v>-259.92851363998489</v>
          </cell>
          <cell r="W231">
            <v>698.36933479999425</v>
          </cell>
          <cell r="X231">
            <v>956.46915566001553</v>
          </cell>
          <cell r="Y231">
            <v>1059.2934601219895</v>
          </cell>
          <cell r="Z231">
            <v>1010.458424219978</v>
          </cell>
          <cell r="AA231">
            <v>437.12432146203355</v>
          </cell>
          <cell r="AB231">
            <v>-561.71434362002765</v>
          </cell>
          <cell r="AC231">
            <v>-2078.8639461000275</v>
          </cell>
          <cell r="AD231">
            <v>-2363.6201410999929</v>
          </cell>
          <cell r="AE231">
            <v>-6764.6829054802656</v>
          </cell>
          <cell r="AF231">
            <v>-2555.8018479999446</v>
          </cell>
          <cell r="AG231">
            <v>-1647.0774019999953</v>
          </cell>
          <cell r="AH231">
            <v>-1061.1787958000205</v>
          </cell>
          <cell r="AI231">
            <v>-314.36025120000704</v>
          </cell>
          <cell r="AJ231">
            <v>687.98228399996879</v>
          </cell>
          <cell r="AK231">
            <v>956.66424279997591</v>
          </cell>
          <cell r="AL231">
            <v>1069.6385627600248</v>
          </cell>
          <cell r="AM231">
            <v>1018.1773476000235</v>
          </cell>
          <cell r="AN231">
            <v>420.00066995999077</v>
          </cell>
          <cell r="AO231">
            <v>-623.75990960001945</v>
          </cell>
          <cell r="AP231">
            <v>-2210.1283380000095</v>
          </cell>
          <cell r="AQ231">
            <v>-2504.8394679999619</v>
          </cell>
          <cell r="AR231">
            <v>-6616.0866554798558</v>
          </cell>
          <cell r="AS231">
            <v>-2548.585047999979</v>
          </cell>
          <cell r="AT231">
            <v>-1639.0573620000214</v>
          </cell>
          <cell r="AU231">
            <v>-1048.6033358000277</v>
          </cell>
          <cell r="AV231">
            <v>-299.90715119993547</v>
          </cell>
          <cell r="AW231">
            <v>704.76878399998532</v>
          </cell>
          <cell r="AX231">
            <v>974.43414280001889</v>
          </cell>
          <cell r="AY231">
            <v>1085.8090927599696</v>
          </cell>
          <cell r="AZ231">
            <v>1034.2638675999769</v>
          </cell>
          <cell r="BA231">
            <v>434.25096995997592</v>
          </cell>
          <cell r="BB231">
            <v>-612.2040396000375</v>
          </cell>
          <cell r="BC231">
            <v>-2202.3514380000124</v>
          </cell>
          <cell r="BD231">
            <v>-2498.9051380000019</v>
          </cell>
          <cell r="BE231">
            <v>-7425.9522630539723</v>
          </cell>
          <cell r="BF231">
            <v>-2696.1858143999125</v>
          </cell>
          <cell r="BG231">
            <v>-1805.8160408999538</v>
          </cell>
          <cell r="BH231">
            <v>-1136.196616590023</v>
          </cell>
          <cell r="BI231">
            <v>-355.45938875994761</v>
          </cell>
          <cell r="BJ231">
            <v>692.91109320000396</v>
          </cell>
          <cell r="BK231">
            <v>973.21862994000548</v>
          </cell>
          <cell r="BL231">
            <v>1094.8686253979977</v>
          </cell>
          <cell r="BM231">
            <v>1040.7465109799814</v>
          </cell>
          <cell r="BN231">
            <v>416.02331845799927</v>
          </cell>
          <cell r="BO231">
            <v>-675.1380655799876</v>
          </cell>
          <cell r="BP231">
            <v>-2334.2848298999888</v>
          </cell>
          <cell r="BQ231">
            <v>-2640.6396848999721</v>
          </cell>
          <cell r="BR231">
            <v>-7220.5700489026494</v>
          </cell>
          <cell r="BS231">
            <v>-2689.3118744000094</v>
          </cell>
          <cell r="BT231">
            <v>-1735.8451900999644</v>
          </cell>
          <cell r="BU231">
            <v>-1124.2120165899396</v>
          </cell>
          <cell r="BV231">
            <v>-340.57446540851379</v>
          </cell>
          <cell r="BW231">
            <v>708.99575319999713</v>
          </cell>
          <cell r="BX231">
            <v>990.25112994000665</v>
          </cell>
          <cell r="BY231">
            <v>1110.318405397993</v>
          </cell>
          <cell r="BZ231">
            <v>1056.1869909800007</v>
          </cell>
          <cell r="CA231">
            <v>429.64481845794944</v>
          </cell>
          <cell r="CB231">
            <v>-664.20405558001949</v>
          </cell>
          <cell r="CC231">
            <v>-2326.8829299000208</v>
          </cell>
          <cell r="CD231">
            <v>-2634.9366148999543</v>
          </cell>
          <cell r="CE231">
            <v>-7970.7567144939676</v>
          </cell>
          <cell r="CF231">
            <v>-2837.5004008000251</v>
          </cell>
          <cell r="CG231">
            <v>-1840.9949381999613</v>
          </cell>
          <cell r="CH231">
            <v>-1212.8227173800115</v>
          </cell>
          <cell r="CI231">
            <v>-388.8621917210985</v>
          </cell>
          <cell r="CJ231">
            <v>696.44686233639368</v>
          </cell>
          <cell r="CK231">
            <v>987.67511708001257</v>
          </cell>
          <cell r="CL231">
            <v>1118.1379380359722</v>
          </cell>
          <cell r="CM231">
            <v>1061.3474843599834</v>
          </cell>
          <cell r="CN231">
            <v>410.3878669560072</v>
          </cell>
          <cell r="CO231">
            <v>-728.0138315600343</v>
          </cell>
          <cell r="CP231">
            <v>-2459.4025217999879</v>
          </cell>
          <cell r="CQ231">
            <v>-2777.1553817999957</v>
          </cell>
          <cell r="CR231">
            <v>-7593.7818385385908</v>
          </cell>
          <cell r="CS231">
            <v>-2818.817010800034</v>
          </cell>
          <cell r="CT231">
            <v>-1820.1461382000125</v>
          </cell>
          <cell r="CU231">
            <v>-1180.289147380041</v>
          </cell>
          <cell r="CV231">
            <v>-359.21085583046079</v>
          </cell>
          <cell r="CW231">
            <v>739.39137239998672</v>
          </cell>
          <cell r="CX231">
            <v>1033.8457170800248</v>
          </cell>
          <cell r="CY231">
            <v>1159.948568035994</v>
          </cell>
          <cell r="CZ231">
            <v>1103.2179443599889</v>
          </cell>
          <cell r="DA231">
            <v>447.2911669559835</v>
          </cell>
          <cell r="DB231">
            <v>-698.13603155998862</v>
          </cell>
          <cell r="DC231">
            <v>-2439.2524217999598</v>
          </cell>
          <cell r="DD231">
            <v>-2761.6250018000137</v>
          </cell>
          <cell r="DE231">
            <v>-8685.2222162014805</v>
          </cell>
          <cell r="DF231">
            <v>-2979.7087171999738</v>
          </cell>
          <cell r="DG231">
            <v>-2008.7251567000058</v>
          </cell>
          <cell r="DH231">
            <v>-1290.8655181700015</v>
          </cell>
          <cell r="DI231">
            <v>-443.05646387999877</v>
          </cell>
          <cell r="DJ231">
            <v>696.83593160001328</v>
          </cell>
          <cell r="DK231">
            <v>999.93800422002096</v>
          </cell>
          <cell r="DL231">
            <v>1139.4799806739902</v>
          </cell>
          <cell r="DM231">
            <v>1080.0431977399858</v>
          </cell>
          <cell r="DN231">
            <v>402.96291545400163</v>
          </cell>
          <cell r="DO231">
            <v>-782.28769754001405</v>
          </cell>
          <cell r="DP231">
            <v>-2585.4670136999921</v>
          </cell>
          <cell r="DQ231">
            <v>-2914.3716787000303</v>
          </cell>
          <cell r="DR231">
            <v>-8239.2475658021867</v>
          </cell>
          <cell r="DS231">
            <v>-2961.3905071999761</v>
          </cell>
          <cell r="DT231">
            <v>-1918.9925263000187</v>
          </cell>
          <cell r="DU231">
            <v>-1259.0861781700514</v>
          </cell>
          <cell r="DV231">
            <v>-406.34096388000762</v>
          </cell>
          <cell r="DW231">
            <v>739.32205159997102</v>
          </cell>
          <cell r="DX231">
            <v>1045.0511042200087</v>
          </cell>
          <cell r="DY231">
            <v>1180.2939606739965</v>
          </cell>
          <cell r="DZ231">
            <v>1120.9145277399803</v>
          </cell>
          <cell r="EA231">
            <v>438.96321545398678</v>
          </cell>
          <cell r="EB231">
            <v>-753.01129753998248</v>
          </cell>
          <cell r="EC231">
            <v>-2565.7843137000455</v>
          </cell>
          <cell r="ED231">
            <v>-2899.1866386999027</v>
          </cell>
        </row>
        <row r="233">
          <cell r="F233">
            <v>-2416.3069615999411</v>
          </cell>
          <cell r="G233">
            <v>-1607.0185450999707</v>
          </cell>
          <cell r="H233">
            <v>-987.63719501000014</v>
          </cell>
          <cell r="I233">
            <v>-275.03741363997688</v>
          </cell>
          <cell r="J233">
            <v>680.96252479997929</v>
          </cell>
          <cell r="K233">
            <v>937.84665565998876</v>
          </cell>
          <cell r="L233">
            <v>1042.4877401220438</v>
          </cell>
          <cell r="M233">
            <v>993.60651421998045</v>
          </cell>
          <cell r="N233">
            <v>422.1855214619718</v>
          </cell>
          <cell r="O233">
            <v>-573.74358362000203</v>
          </cell>
          <cell r="P233">
            <v>-2087.0185460999492</v>
          </cell>
          <cell r="Q233">
            <v>-2369.8675711000396</v>
          </cell>
          <cell r="R233">
            <v>-6029.0001787059009</v>
          </cell>
          <cell r="S233">
            <v>-2408.768381599948</v>
          </cell>
          <cell r="T233">
            <v>-1543.2327339000185</v>
          </cell>
          <cell r="U233">
            <v>-974.58681500999955</v>
          </cell>
          <cell r="V233">
            <v>-259.92851363998489</v>
          </cell>
          <cell r="W233">
            <v>698.36933479999425</v>
          </cell>
          <cell r="X233">
            <v>956.46915566001553</v>
          </cell>
          <cell r="Y233">
            <v>1059.2934601219895</v>
          </cell>
          <cell r="Z233">
            <v>1010.458424219978</v>
          </cell>
          <cell r="AA233">
            <v>437.12432146203355</v>
          </cell>
          <cell r="AB233">
            <v>-561.71434362002765</v>
          </cell>
          <cell r="AC233">
            <v>-2078.8639461000275</v>
          </cell>
          <cell r="AD233">
            <v>-2363.6201410999929</v>
          </cell>
          <cell r="AE233">
            <v>-6764.6829054802656</v>
          </cell>
          <cell r="AF233">
            <v>-2555.8018479999446</v>
          </cell>
          <cell r="AG233">
            <v>-1647.0774019999953</v>
          </cell>
          <cell r="AH233">
            <v>-1061.1787958000205</v>
          </cell>
          <cell r="AI233">
            <v>-314.36025120000704</v>
          </cell>
          <cell r="AJ233">
            <v>687.98228399996879</v>
          </cell>
          <cell r="AK233">
            <v>956.66424279997591</v>
          </cell>
          <cell r="AL233">
            <v>1069.6385627600248</v>
          </cell>
          <cell r="AM233">
            <v>1018.1773476000235</v>
          </cell>
          <cell r="AN233">
            <v>420.00066995999077</v>
          </cell>
          <cell r="AO233">
            <v>-623.75990960001945</v>
          </cell>
          <cell r="AP233">
            <v>-2210.1283380000095</v>
          </cell>
          <cell r="AQ233">
            <v>-2504.8394679999619</v>
          </cell>
          <cell r="AR233">
            <v>-6616.0866554798558</v>
          </cell>
          <cell r="AS233">
            <v>-2548.585047999979</v>
          </cell>
          <cell r="AT233">
            <v>-1639.0573620000214</v>
          </cell>
          <cell r="AU233">
            <v>-1048.6033358000277</v>
          </cell>
          <cell r="AV233">
            <v>-299.90715119993547</v>
          </cell>
          <cell r="AW233">
            <v>704.76878399998532</v>
          </cell>
          <cell r="AX233">
            <v>974.43414280001889</v>
          </cell>
          <cell r="AY233">
            <v>1085.8090927599696</v>
          </cell>
          <cell r="AZ233">
            <v>1034.2638675999769</v>
          </cell>
          <cell r="BA233">
            <v>434.25096995997592</v>
          </cell>
          <cell r="BB233">
            <v>-612.2040396000375</v>
          </cell>
          <cell r="BC233">
            <v>-2202.3514380000124</v>
          </cell>
          <cell r="BD233">
            <v>-2498.9051380000019</v>
          </cell>
          <cell r="BE233">
            <v>-7425.9522630539723</v>
          </cell>
          <cell r="BF233">
            <v>-2696.1858143999125</v>
          </cell>
          <cell r="BG233">
            <v>-1805.8160408999538</v>
          </cell>
          <cell r="BH233">
            <v>-1136.196616590023</v>
          </cell>
          <cell r="BI233">
            <v>-355.45938875994761</v>
          </cell>
          <cell r="BJ233">
            <v>692.91109320000396</v>
          </cell>
          <cell r="BK233">
            <v>973.21862994000548</v>
          </cell>
          <cell r="BL233">
            <v>1094.8686253979977</v>
          </cell>
          <cell r="BM233">
            <v>1040.7465109799814</v>
          </cell>
          <cell r="BN233">
            <v>416.02331845799927</v>
          </cell>
          <cell r="BO233">
            <v>-675.1380655799876</v>
          </cell>
          <cell r="BP233">
            <v>-2334.2848298999888</v>
          </cell>
          <cell r="BQ233">
            <v>-2640.6396848999721</v>
          </cell>
          <cell r="BR233">
            <v>-7220.5700489026494</v>
          </cell>
          <cell r="BS233">
            <v>-2689.3118744000094</v>
          </cell>
          <cell r="BT233">
            <v>-1735.8451900999644</v>
          </cell>
          <cell r="BU233">
            <v>-1124.2120165899396</v>
          </cell>
          <cell r="BV233">
            <v>-340.57446540851379</v>
          </cell>
          <cell r="BW233">
            <v>708.99575319999713</v>
          </cell>
          <cell r="BX233">
            <v>990.25112994000665</v>
          </cell>
          <cell r="BY233">
            <v>1110.318405397993</v>
          </cell>
          <cell r="BZ233">
            <v>1056.1869909800007</v>
          </cell>
          <cell r="CA233">
            <v>429.64481845794944</v>
          </cell>
          <cell r="CB233">
            <v>-664.20405558001949</v>
          </cell>
          <cell r="CC233">
            <v>-2326.8829299000208</v>
          </cell>
          <cell r="CD233">
            <v>-2634.9366148999543</v>
          </cell>
          <cell r="CE233">
            <v>-7970.7567144939676</v>
          </cell>
          <cell r="CF233">
            <v>-2837.5004008000251</v>
          </cell>
          <cell r="CG233">
            <v>-1840.9949381999613</v>
          </cell>
          <cell r="CH233">
            <v>-1212.8227173800115</v>
          </cell>
          <cell r="CI233">
            <v>-388.8621917210985</v>
          </cell>
          <cell r="CJ233">
            <v>696.44686233639368</v>
          </cell>
          <cell r="CK233">
            <v>987.67511708001257</v>
          </cell>
          <cell r="CL233">
            <v>1118.1379380359722</v>
          </cell>
          <cell r="CM233">
            <v>1061.3474843599834</v>
          </cell>
          <cell r="CN233">
            <v>410.3878669560072</v>
          </cell>
          <cell r="CO233">
            <v>-728.0138315600343</v>
          </cell>
          <cell r="CP233">
            <v>-2459.4025217999879</v>
          </cell>
          <cell r="CQ233">
            <v>-2777.1553817999957</v>
          </cell>
          <cell r="CR233">
            <v>-7593.7818385385908</v>
          </cell>
          <cell r="CS233">
            <v>-2818.817010800034</v>
          </cell>
          <cell r="CT233">
            <v>-1820.1461382000125</v>
          </cell>
          <cell r="CU233">
            <v>-1180.289147380041</v>
          </cell>
          <cell r="CV233">
            <v>-359.21085583046079</v>
          </cell>
          <cell r="CW233">
            <v>739.39137239998672</v>
          </cell>
          <cell r="CX233">
            <v>1033.8457170800248</v>
          </cell>
          <cell r="CY233">
            <v>1159.948568035994</v>
          </cell>
          <cell r="CZ233">
            <v>1103.2179443599889</v>
          </cell>
          <cell r="DA233">
            <v>447.2911669559835</v>
          </cell>
          <cell r="DB233">
            <v>-698.13603155998862</v>
          </cell>
          <cell r="DC233">
            <v>-2439.2524217999598</v>
          </cell>
          <cell r="DD233">
            <v>-2761.6250018000137</v>
          </cell>
          <cell r="DE233">
            <v>-8685.2222162014805</v>
          </cell>
          <cell r="DF233">
            <v>-2979.7087171999738</v>
          </cell>
          <cell r="DG233">
            <v>-2008.7251567000058</v>
          </cell>
          <cell r="DH233">
            <v>-1290.8655181700015</v>
          </cell>
          <cell r="DI233">
            <v>-443.05646387999877</v>
          </cell>
          <cell r="DJ233">
            <v>696.83593160001328</v>
          </cell>
          <cell r="DK233">
            <v>999.93800422002096</v>
          </cell>
          <cell r="DL233">
            <v>1139.4799806739902</v>
          </cell>
          <cell r="DM233">
            <v>1080.0431977399858</v>
          </cell>
          <cell r="DN233">
            <v>402.96291545400163</v>
          </cell>
          <cell r="DO233">
            <v>-782.28769754001405</v>
          </cell>
          <cell r="DP233">
            <v>-2585.4670136999921</v>
          </cell>
          <cell r="DQ233">
            <v>-2914.3716787000303</v>
          </cell>
          <cell r="DR233">
            <v>-8239.2475658021867</v>
          </cell>
          <cell r="DS233">
            <v>-2961.3905071999761</v>
          </cell>
          <cell r="DT233">
            <v>-1918.9925263000187</v>
          </cell>
          <cell r="DU233">
            <v>-1259.0861781700514</v>
          </cell>
          <cell r="DV233">
            <v>-406.34096388000762</v>
          </cell>
          <cell r="DW233">
            <v>739.32205159997102</v>
          </cell>
          <cell r="DX233">
            <v>1045.0511042200087</v>
          </cell>
          <cell r="DY233">
            <v>1180.2939606739965</v>
          </cell>
          <cell r="DZ233">
            <v>1120.9145277399803</v>
          </cell>
          <cell r="EA233">
            <v>438.96321545398678</v>
          </cell>
          <cell r="EB233">
            <v>-753.01129753998248</v>
          </cell>
          <cell r="EC233">
            <v>-2565.7843137000455</v>
          </cell>
          <cell r="ED233">
            <v>-2899.1866386999027</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row>
        <row r="239">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row>
        <row r="240">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row>
        <row r="241">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row>
        <row r="242">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row>
        <row r="243">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row>
        <row r="244">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row>
        <row r="245">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row>
        <row r="246">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row>
        <row r="247">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row>
        <row r="248">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row>
        <row r="249">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row>
        <row r="250">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row>
        <row r="251">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row>
        <row r="252">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row>
        <row r="253">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146096.13562001288</v>
          </cell>
          <cell r="AF253">
            <v>25053.691139999777</v>
          </cell>
          <cell r="AG253">
            <v>22079.029929999262</v>
          </cell>
          <cell r="AH253">
            <v>26966.169099999592</v>
          </cell>
          <cell r="AI253">
            <v>0</v>
          </cell>
          <cell r="AJ253">
            <v>0</v>
          </cell>
          <cell r="AK253">
            <v>0</v>
          </cell>
          <cell r="AL253">
            <v>1763.9478000001982</v>
          </cell>
          <cell r="AM253">
            <v>1156.0353600010276</v>
          </cell>
          <cell r="AN253">
            <v>2268.9499699994922</v>
          </cell>
          <cell r="AO253">
            <v>4546.4803600013256</v>
          </cell>
          <cell r="AP253">
            <v>20729.486259998754</v>
          </cell>
          <cell r="AQ253">
            <v>41532.345700001344</v>
          </cell>
          <cell r="AR253">
            <v>116126.20915998518</v>
          </cell>
          <cell r="AS253">
            <v>27474.171380000189</v>
          </cell>
          <cell r="AT253">
            <v>12521.016429999843</v>
          </cell>
          <cell r="AU253">
            <v>25996.622400000691</v>
          </cell>
          <cell r="AV253">
            <v>230.24878000002354</v>
          </cell>
          <cell r="AW253">
            <v>0</v>
          </cell>
          <cell r="AX253">
            <v>130.76504000090063</v>
          </cell>
          <cell r="AY253">
            <v>1446.003180000931</v>
          </cell>
          <cell r="AZ253">
            <v>2743.4581800010055</v>
          </cell>
          <cell r="BA253">
            <v>1172.5860500000417</v>
          </cell>
          <cell r="BB253">
            <v>1975.5260800011456</v>
          </cell>
          <cell r="BC253">
            <v>27515.259220000356</v>
          </cell>
          <cell r="BD253">
            <v>14920.552419999614</v>
          </cell>
          <cell r="BE253">
            <v>83766.857409983873</v>
          </cell>
          <cell r="BF253">
            <v>27597.314199998975</v>
          </cell>
          <cell r="BG253">
            <v>10427.781999999657</v>
          </cell>
          <cell r="BH253">
            <v>19482.441129999235</v>
          </cell>
          <cell r="BI253">
            <v>38.668630000203848</v>
          </cell>
          <cell r="BJ253">
            <v>0</v>
          </cell>
          <cell r="BK253">
            <v>1153.4629200007766</v>
          </cell>
          <cell r="BL253">
            <v>172.24860999919474</v>
          </cell>
          <cell r="BM253">
            <v>1412.4376400001347</v>
          </cell>
          <cell r="BN253">
            <v>2082.8939999993891</v>
          </cell>
          <cell r="BO253">
            <v>17897.345939999446</v>
          </cell>
          <cell r="BP253">
            <v>30653.376199999824</v>
          </cell>
          <cell r="BQ253">
            <v>-27151.113859999925</v>
          </cell>
          <cell r="BR253">
            <v>76644.321200028062</v>
          </cell>
          <cell r="BS253">
            <v>11304.786700000986</v>
          </cell>
          <cell r="BT253">
            <v>11218.534799998626</v>
          </cell>
          <cell r="BU253">
            <v>3797.1991300005466</v>
          </cell>
          <cell r="BV253">
            <v>11180.310200000182</v>
          </cell>
          <cell r="BW253">
            <v>3532.4612000002526</v>
          </cell>
          <cell r="BX253">
            <v>73.587700000032783</v>
          </cell>
          <cell r="BY253">
            <v>610.98430000059307</v>
          </cell>
          <cell r="BZ253">
            <v>2726.1084000002593</v>
          </cell>
          <cell r="CA253">
            <v>2295.2811000011861</v>
          </cell>
          <cell r="CB253">
            <v>7414.0886700004339</v>
          </cell>
          <cell r="CC253">
            <v>23219.826700000092</v>
          </cell>
          <cell r="CD253">
            <v>-728.84769999980927</v>
          </cell>
          <cell r="CE253">
            <v>60744.206800043583</v>
          </cell>
          <cell r="CF253">
            <v>1088.5720000006258</v>
          </cell>
          <cell r="CG253">
            <v>5666.3990000002086</v>
          </cell>
          <cell r="CH253">
            <v>6354.2426999993622</v>
          </cell>
          <cell r="CI253">
            <v>9770.3314999993891</v>
          </cell>
          <cell r="CJ253">
            <v>5051.224400000181</v>
          </cell>
          <cell r="CK253">
            <v>-4249.9133999999613</v>
          </cell>
          <cell r="CL253">
            <v>1693.3502400014549</v>
          </cell>
          <cell r="CM253">
            <v>923.72970000095665</v>
          </cell>
          <cell r="CN253">
            <v>4983.2790400013328</v>
          </cell>
          <cell r="CO253">
            <v>4499.2978199999779</v>
          </cell>
          <cell r="CP253">
            <v>19710.373800000176</v>
          </cell>
          <cell r="CQ253">
            <v>5253.3199999984354</v>
          </cell>
          <cell r="CR253">
            <v>68995.637159988284</v>
          </cell>
          <cell r="CS253">
            <v>558.16200000047684</v>
          </cell>
          <cell r="CT253">
            <v>5575.5449999999255</v>
          </cell>
          <cell r="CU253">
            <v>14066.761499999091</v>
          </cell>
          <cell r="CV253">
            <v>9907.2440699990839</v>
          </cell>
          <cell r="CW253">
            <v>2111.7392600001767</v>
          </cell>
          <cell r="CX253">
            <v>5521.2740000002086</v>
          </cell>
          <cell r="CY253">
            <v>419.94399999827147</v>
          </cell>
          <cell r="CZ253">
            <v>1216.6537200007588</v>
          </cell>
          <cell r="DA253">
            <v>9757.4031799994409</v>
          </cell>
          <cell r="DB253">
            <v>6085.8579000011086</v>
          </cell>
          <cell r="DC253">
            <v>11357.819529999048</v>
          </cell>
          <cell r="DD253">
            <v>2417.2329999990761</v>
          </cell>
          <cell r="DE253">
            <v>118494.74559001625</v>
          </cell>
          <cell r="DF253">
            <v>9305.7250000014901</v>
          </cell>
          <cell r="DG253">
            <v>12298.228000000119</v>
          </cell>
          <cell r="DH253">
            <v>25912.483500000089</v>
          </cell>
          <cell r="DI253">
            <v>8579.2065000012517</v>
          </cell>
          <cell r="DJ253">
            <v>3621.0685999998823</v>
          </cell>
          <cell r="DK253">
            <v>5747.2261000005528</v>
          </cell>
          <cell r="DL253">
            <v>3452.8406100012362</v>
          </cell>
          <cell r="DM253">
            <v>1558.7446499988437</v>
          </cell>
          <cell r="DN253">
            <v>13504.056299999356</v>
          </cell>
          <cell r="DO253">
            <v>13310.332829998806</v>
          </cell>
          <cell r="DP253">
            <v>15631.50549999997</v>
          </cell>
          <cell r="DQ253">
            <v>5573.3279999997467</v>
          </cell>
          <cell r="DR253">
            <v>4598.3853799700737</v>
          </cell>
          <cell r="DS253">
            <v>0</v>
          </cell>
          <cell r="DT253">
            <v>0</v>
          </cell>
          <cell r="DU253">
            <v>-459.15800000168383</v>
          </cell>
          <cell r="DV253">
            <v>0</v>
          </cell>
          <cell r="DW253">
            <v>2.0000152289867401E-5</v>
          </cell>
          <cell r="DX253">
            <v>0</v>
          </cell>
          <cell r="DY253">
            <v>0</v>
          </cell>
          <cell r="DZ253">
            <v>0</v>
          </cell>
          <cell r="EA253">
            <v>2384.3631999995559</v>
          </cell>
          <cell r="EB253">
            <v>1625.2422000002116</v>
          </cell>
          <cell r="EC253">
            <v>1047.9379600007087</v>
          </cell>
          <cell r="ED253">
            <v>0</v>
          </cell>
        </row>
        <row r="254">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row>
        <row r="255">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row>
        <row r="256">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616718.35392999649</v>
          </cell>
          <cell r="BS256">
            <v>135307.7871899996</v>
          </cell>
          <cell r="BT256">
            <v>88583.609699999914</v>
          </cell>
          <cell r="BU256">
            <v>41875.695800000802</v>
          </cell>
          <cell r="BV256">
            <v>21868.181199999526</v>
          </cell>
          <cell r="BW256">
            <v>5944.7640000004321</v>
          </cell>
          <cell r="BX256">
            <v>9071.6330000013113</v>
          </cell>
          <cell r="BY256">
            <v>4771.1784000005573</v>
          </cell>
          <cell r="BZ256">
            <v>2775.6890000011772</v>
          </cell>
          <cell r="CA256">
            <v>19137.483500000089</v>
          </cell>
          <cell r="CB256">
            <v>40066.478900000453</v>
          </cell>
          <cell r="CC256">
            <v>99482.832100000232</v>
          </cell>
          <cell r="CD256">
            <v>147833.02113999985</v>
          </cell>
          <cell r="CE256">
            <v>649352.70215001702</v>
          </cell>
          <cell r="CF256">
            <v>145285.88090999983</v>
          </cell>
          <cell r="CG256">
            <v>111457.19345000014</v>
          </cell>
          <cell r="CH256">
            <v>51833.660700000823</v>
          </cell>
          <cell r="CI256">
            <v>12873.910500000231</v>
          </cell>
          <cell r="CJ256">
            <v>9143.8273999989033</v>
          </cell>
          <cell r="CK256">
            <v>9714.0780000016093</v>
          </cell>
          <cell r="CL256">
            <v>6891.3504999987781</v>
          </cell>
          <cell r="CM256">
            <v>2048.1439999993891</v>
          </cell>
          <cell r="CN256">
            <v>14755.809799998999</v>
          </cell>
          <cell r="CO256">
            <v>40906.694299999624</v>
          </cell>
          <cell r="CP256">
            <v>96097.452279999852</v>
          </cell>
          <cell r="CQ256">
            <v>148344.70031000115</v>
          </cell>
          <cell r="CR256">
            <v>659121.36560998857</v>
          </cell>
          <cell r="CS256">
            <v>146150.80598999932</v>
          </cell>
          <cell r="CT256">
            <v>107137.74476999976</v>
          </cell>
          <cell r="CU256">
            <v>63349.400000000373</v>
          </cell>
          <cell r="CV256">
            <v>15150.327999999747</v>
          </cell>
          <cell r="CW256">
            <v>11713.708999998868</v>
          </cell>
          <cell r="CX256">
            <v>8558.7162999995053</v>
          </cell>
          <cell r="CY256">
            <v>7506.1589999999851</v>
          </cell>
          <cell r="CZ256">
            <v>2383.7129999995232</v>
          </cell>
          <cell r="DA256">
            <v>13988.007500000298</v>
          </cell>
          <cell r="DB256">
            <v>42778.352500000969</v>
          </cell>
          <cell r="DC256">
            <v>88587.18971000053</v>
          </cell>
          <cell r="DD256">
            <v>151817.23984000087</v>
          </cell>
          <cell r="DE256">
            <v>734200.42100000381</v>
          </cell>
          <cell r="DF256">
            <v>157199.27549999952</v>
          </cell>
          <cell r="DG256">
            <v>91142.470499999821</v>
          </cell>
          <cell r="DH256">
            <v>55816.164000000805</v>
          </cell>
          <cell r="DI256">
            <v>7445.0470000002533</v>
          </cell>
          <cell r="DJ256">
            <v>12336.594000000507</v>
          </cell>
          <cell r="DK256">
            <v>12696.857000000775</v>
          </cell>
          <cell r="DL256">
            <v>4901.6659999992698</v>
          </cell>
          <cell r="DM256">
            <v>8870.8780000004917</v>
          </cell>
          <cell r="DN256">
            <v>25844.549999998882</v>
          </cell>
          <cell r="DO256">
            <v>51120.273500001058</v>
          </cell>
          <cell r="DP256">
            <v>107669.43099999987</v>
          </cell>
          <cell r="DQ256">
            <v>199157.2145000007</v>
          </cell>
          <cell r="DR256">
            <v>756961.08061000705</v>
          </cell>
          <cell r="DS256">
            <v>181795.4849999994</v>
          </cell>
          <cell r="DT256">
            <v>111478.52154999971</v>
          </cell>
          <cell r="DU256">
            <v>57236.473999999464</v>
          </cell>
          <cell r="DV256">
            <v>6722.339999999851</v>
          </cell>
          <cell r="DW256">
            <v>2760.3734999988228</v>
          </cell>
          <cell r="DX256">
            <v>7218.0329999998212</v>
          </cell>
          <cell r="DY256">
            <v>1572.0879999995232</v>
          </cell>
          <cell r="DZ256">
            <v>3911.6909999996424</v>
          </cell>
          <cell r="EA256">
            <v>11288.225999999791</v>
          </cell>
          <cell r="EB256">
            <v>50513.690500000492</v>
          </cell>
          <cell r="EC256">
            <v>112908.33306000009</v>
          </cell>
          <cell r="ED256">
            <v>209555.82500000112</v>
          </cell>
        </row>
        <row r="257">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row>
        <row r="258">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row>
        <row r="260">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146096.13561999798</v>
          </cell>
          <cell r="AF260">
            <v>25053.691139999777</v>
          </cell>
          <cell r="AG260">
            <v>22079.029929999262</v>
          </cell>
          <cell r="AH260">
            <v>26966.169099999592</v>
          </cell>
          <cell r="AI260">
            <v>0</v>
          </cell>
          <cell r="AJ260">
            <v>0</v>
          </cell>
          <cell r="AK260">
            <v>0</v>
          </cell>
          <cell r="AL260">
            <v>1763.9478000029922</v>
          </cell>
          <cell r="AM260">
            <v>1156.0353600010276</v>
          </cell>
          <cell r="AN260">
            <v>2268.9499699994922</v>
          </cell>
          <cell r="AO260">
            <v>4546.4803600013256</v>
          </cell>
          <cell r="AP260">
            <v>20729.486259998754</v>
          </cell>
          <cell r="AQ260">
            <v>41532.345700003207</v>
          </cell>
          <cell r="AR260">
            <v>116126.20916002989</v>
          </cell>
          <cell r="AS260">
            <v>27474.171380000189</v>
          </cell>
          <cell r="AT260">
            <v>12521.016429999843</v>
          </cell>
          <cell r="AU260">
            <v>25996.622400000691</v>
          </cell>
          <cell r="AV260">
            <v>230.24878000002354</v>
          </cell>
          <cell r="AW260">
            <v>0</v>
          </cell>
          <cell r="AX260">
            <v>130.76504000090063</v>
          </cell>
          <cell r="AY260">
            <v>1446.0031799972057</v>
          </cell>
          <cell r="AZ260">
            <v>2743.4581800010055</v>
          </cell>
          <cell r="BA260">
            <v>1172.5860500000417</v>
          </cell>
          <cell r="BB260">
            <v>1975.5260800011456</v>
          </cell>
          <cell r="BC260">
            <v>27515.259220000356</v>
          </cell>
          <cell r="BD260">
            <v>14920.552420001477</v>
          </cell>
          <cell r="BE260">
            <v>83766.857410013676</v>
          </cell>
          <cell r="BF260">
            <v>27597.314199998975</v>
          </cell>
          <cell r="BG260">
            <v>10427.781999999657</v>
          </cell>
          <cell r="BH260">
            <v>19482.441129999235</v>
          </cell>
          <cell r="BI260">
            <v>38.668630000203848</v>
          </cell>
          <cell r="BJ260">
            <v>0</v>
          </cell>
          <cell r="BK260">
            <v>1153.4629200007766</v>
          </cell>
          <cell r="BL260">
            <v>172.24861000478268</v>
          </cell>
          <cell r="BM260">
            <v>1412.4376400001347</v>
          </cell>
          <cell r="BN260">
            <v>2082.8939999993891</v>
          </cell>
          <cell r="BO260">
            <v>17897.345939999446</v>
          </cell>
          <cell r="BP260">
            <v>30653.376199999824</v>
          </cell>
          <cell r="BQ260">
            <v>-27151.11386000365</v>
          </cell>
          <cell r="BR260">
            <v>693362.67513006926</v>
          </cell>
          <cell r="BS260">
            <v>146612.57389000058</v>
          </cell>
          <cell r="BT260">
            <v>99802.144499994814</v>
          </cell>
          <cell r="BU260">
            <v>45672.894929997623</v>
          </cell>
          <cell r="BV260">
            <v>33048.491399999708</v>
          </cell>
          <cell r="BW260">
            <v>9477.2252000011504</v>
          </cell>
          <cell r="BX260">
            <v>9145.2207000032067</v>
          </cell>
          <cell r="BY260">
            <v>5382.1627000048757</v>
          </cell>
          <cell r="BZ260">
            <v>5501.7974000014365</v>
          </cell>
          <cell r="CA260">
            <v>21432.764600001276</v>
          </cell>
          <cell r="CB260">
            <v>47480.567570000887</v>
          </cell>
          <cell r="CC260">
            <v>122702.65879999846</v>
          </cell>
          <cell r="CD260">
            <v>147104.1734400019</v>
          </cell>
          <cell r="CE260">
            <v>710096.9089500308</v>
          </cell>
          <cell r="CF260">
            <v>146374.45291000232</v>
          </cell>
          <cell r="CG260">
            <v>117123.59245000035</v>
          </cell>
          <cell r="CH260">
            <v>58187.90340000391</v>
          </cell>
          <cell r="CI260">
            <v>22644.241999998689</v>
          </cell>
          <cell r="CJ260">
            <v>14195.05179999955</v>
          </cell>
          <cell r="CK260">
            <v>5464.1646000016481</v>
          </cell>
          <cell r="CL260">
            <v>8584.7007400020957</v>
          </cell>
          <cell r="CM260">
            <v>2971.8737000003457</v>
          </cell>
          <cell r="CN260">
            <v>19739.088840000331</v>
          </cell>
          <cell r="CO260">
            <v>45405.992120001465</v>
          </cell>
          <cell r="CP260">
            <v>115807.82607999817</v>
          </cell>
          <cell r="CQ260">
            <v>153598.02030999959</v>
          </cell>
          <cell r="CR260">
            <v>728117.00277000666</v>
          </cell>
          <cell r="CS260">
            <v>146708.9679899998</v>
          </cell>
          <cell r="CT260">
            <v>112713.28976999968</v>
          </cell>
          <cell r="CU260">
            <v>77416.161499999464</v>
          </cell>
          <cell r="CV260">
            <v>25057.572069998831</v>
          </cell>
          <cell r="CW260">
            <v>13825.448259998113</v>
          </cell>
          <cell r="CX260">
            <v>14079.990299999714</v>
          </cell>
          <cell r="CY260">
            <v>7926.1030000001192</v>
          </cell>
          <cell r="CZ260">
            <v>3600.3667199984193</v>
          </cell>
          <cell r="DA260">
            <v>23745.410679999739</v>
          </cell>
          <cell r="DB260">
            <v>48864.21040000394</v>
          </cell>
          <cell r="DC260">
            <v>99945.009239997715</v>
          </cell>
          <cell r="DD260">
            <v>154234.47284000367</v>
          </cell>
          <cell r="DE260">
            <v>852695.16659003496</v>
          </cell>
          <cell r="DF260">
            <v>166505.00050000101</v>
          </cell>
          <cell r="DG260">
            <v>103440.69849999994</v>
          </cell>
          <cell r="DH260">
            <v>81728.647500000894</v>
          </cell>
          <cell r="DI260">
            <v>16024.253500001505</v>
          </cell>
          <cell r="DJ260">
            <v>15957.66260000132</v>
          </cell>
          <cell r="DK260">
            <v>18444.083100002259</v>
          </cell>
          <cell r="DL260">
            <v>8354.506610006094</v>
          </cell>
          <cell r="DM260">
            <v>10429.622649997473</v>
          </cell>
          <cell r="DN260">
            <v>39348.606299996376</v>
          </cell>
          <cell r="DO260">
            <v>64430.606329999864</v>
          </cell>
          <cell r="DP260">
            <v>123300.93649999797</v>
          </cell>
          <cell r="DQ260">
            <v>204730.54249999672</v>
          </cell>
          <cell r="DR260">
            <v>761559.46599000692</v>
          </cell>
          <cell r="DS260">
            <v>181795.4849999994</v>
          </cell>
          <cell r="DT260">
            <v>111478.52154999971</v>
          </cell>
          <cell r="DU260">
            <v>56777.315999999642</v>
          </cell>
          <cell r="DV260">
            <v>6722.3400000035763</v>
          </cell>
          <cell r="DW260">
            <v>2760.3735199999064</v>
          </cell>
          <cell r="DX260">
            <v>7218.0329999998212</v>
          </cell>
          <cell r="DY260">
            <v>1572.0879999995232</v>
          </cell>
          <cell r="DZ260">
            <v>3911.6909999996424</v>
          </cell>
          <cell r="EA260">
            <v>13672.589199997485</v>
          </cell>
          <cell r="EB260">
            <v>52138.932700000703</v>
          </cell>
          <cell r="EC260">
            <v>113956.27101999894</v>
          </cell>
          <cell r="ED260">
            <v>209555.82499999925</v>
          </cell>
        </row>
        <row r="263">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row>
        <row r="264">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-12.05000000000291</v>
          </cell>
          <cell r="DS264">
            <v>0</v>
          </cell>
          <cell r="DT264">
            <v>0</v>
          </cell>
          <cell r="DU264">
            <v>0</v>
          </cell>
          <cell r="DV264">
            <v>0</v>
          </cell>
          <cell r="DW264">
            <v>0</v>
          </cell>
          <cell r="DX264">
            <v>0</v>
          </cell>
          <cell r="DY264">
            <v>0</v>
          </cell>
          <cell r="DZ264">
            <v>-12.050000000001091</v>
          </cell>
          <cell r="EA264">
            <v>0</v>
          </cell>
          <cell r="EB264">
            <v>0</v>
          </cell>
          <cell r="EC264">
            <v>0</v>
          </cell>
          <cell r="ED264">
            <v>0</v>
          </cell>
        </row>
        <row r="265">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-481.1900000000096</v>
          </cell>
          <cell r="DS265">
            <v>0</v>
          </cell>
          <cell r="DT265">
            <v>0</v>
          </cell>
          <cell r="DU265">
            <v>0</v>
          </cell>
          <cell r="DV265">
            <v>0</v>
          </cell>
          <cell r="DW265">
            <v>0</v>
          </cell>
          <cell r="DX265">
            <v>-42.400000000001455</v>
          </cell>
          <cell r="DY265">
            <v>-413.54500000000189</v>
          </cell>
          <cell r="DZ265">
            <v>-3.8549999999995634</v>
          </cell>
          <cell r="EA265">
            <v>-21.389999999999418</v>
          </cell>
          <cell r="EB265">
            <v>0</v>
          </cell>
          <cell r="EC265">
            <v>0</v>
          </cell>
          <cell r="ED265">
            <v>0</v>
          </cell>
        </row>
        <row r="266">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row>
        <row r="267">
          <cell r="F267">
            <v>0</v>
          </cell>
          <cell r="G267">
            <v>0</v>
          </cell>
          <cell r="H267">
            <v>0</v>
          </cell>
          <cell r="I267">
            <v>0</v>
          </cell>
          <cell r="J267">
            <v>91.988500000001295</v>
          </cell>
          <cell r="K267">
            <v>0</v>
          </cell>
          <cell r="L267">
            <v>0</v>
          </cell>
          <cell r="M267">
            <v>0</v>
          </cell>
          <cell r="N267">
            <v>397.39459999999599</v>
          </cell>
          <cell r="O267">
            <v>822.19599999999991</v>
          </cell>
          <cell r="P267">
            <v>0</v>
          </cell>
          <cell r="Q267">
            <v>0</v>
          </cell>
          <cell r="R267">
            <v>5649.9728999999352</v>
          </cell>
          <cell r="S267">
            <v>0</v>
          </cell>
          <cell r="T267">
            <v>0</v>
          </cell>
          <cell r="U267">
            <v>857.32099999999991</v>
          </cell>
          <cell r="V267">
            <v>0</v>
          </cell>
          <cell r="W267">
            <v>722.99739999999292</v>
          </cell>
          <cell r="X267">
            <v>1507.0449999999255</v>
          </cell>
          <cell r="Y267">
            <v>-1514.2250000000058</v>
          </cell>
          <cell r="Z267">
            <v>0</v>
          </cell>
          <cell r="AA267">
            <v>645.41900000000169</v>
          </cell>
          <cell r="AB267">
            <v>2719.6688999999897</v>
          </cell>
          <cell r="AC267">
            <v>0</v>
          </cell>
          <cell r="AD267">
            <v>711.74659999999994</v>
          </cell>
          <cell r="AE267">
            <v>25063.581400000025</v>
          </cell>
          <cell r="AF267">
            <v>0</v>
          </cell>
          <cell r="AG267">
            <v>3158.5302000000083</v>
          </cell>
          <cell r="AH267">
            <v>6786.9139999999898</v>
          </cell>
          <cell r="AI267">
            <v>2763.6563999999998</v>
          </cell>
          <cell r="AJ267">
            <v>3271.5719999999856</v>
          </cell>
          <cell r="AK267">
            <v>2927.936800000025</v>
          </cell>
          <cell r="AL267">
            <v>-1677.4569999999949</v>
          </cell>
          <cell r="AM267">
            <v>-1008.0319999999992</v>
          </cell>
          <cell r="AN267">
            <v>2173.4500000000116</v>
          </cell>
          <cell r="AO267">
            <v>6667.0109999999986</v>
          </cell>
          <cell r="AP267">
            <v>0</v>
          </cell>
          <cell r="AQ267">
            <v>0</v>
          </cell>
          <cell r="AR267">
            <v>24613.66594999982</v>
          </cell>
          <cell r="AS267">
            <v>0</v>
          </cell>
          <cell r="AT267">
            <v>1426.6519999999982</v>
          </cell>
          <cell r="AU267">
            <v>6812.0800000000163</v>
          </cell>
          <cell r="AV267">
            <v>6345.04899999997</v>
          </cell>
          <cell r="AW267">
            <v>2225.4150000000081</v>
          </cell>
          <cell r="AX267">
            <v>1281.8980000000156</v>
          </cell>
          <cell r="AY267">
            <v>-879.07999999995809</v>
          </cell>
          <cell r="AZ267">
            <v>-1414.1560000000027</v>
          </cell>
          <cell r="BA267">
            <v>1807.4400000000023</v>
          </cell>
          <cell r="BB267">
            <v>6845.2200000000012</v>
          </cell>
          <cell r="BC267">
            <v>0</v>
          </cell>
          <cell r="BD267">
            <v>163.14795000000001</v>
          </cell>
          <cell r="BE267">
            <v>31095.84656999982</v>
          </cell>
          <cell r="BF267">
            <v>866.74567000000013</v>
          </cell>
          <cell r="BG267">
            <v>1837.9574000000002</v>
          </cell>
          <cell r="BH267">
            <v>7937.6900000000023</v>
          </cell>
          <cell r="BI267">
            <v>3137.1589999999997</v>
          </cell>
          <cell r="BJ267">
            <v>3689.5699999999924</v>
          </cell>
          <cell r="BK267">
            <v>133.55449999999473</v>
          </cell>
          <cell r="BL267">
            <v>35.120000000053551</v>
          </cell>
          <cell r="BM267">
            <v>659.0570000000007</v>
          </cell>
          <cell r="BN267">
            <v>3686.109999999986</v>
          </cell>
          <cell r="BO267">
            <v>4151.5590000000084</v>
          </cell>
          <cell r="BP267">
            <v>0</v>
          </cell>
          <cell r="BQ267">
            <v>4961.3239999999932</v>
          </cell>
          <cell r="BR267">
            <v>40449.658600000665</v>
          </cell>
          <cell r="BS267">
            <v>2522.9589999999953</v>
          </cell>
          <cell r="BT267">
            <v>1973.9729999999981</v>
          </cell>
          <cell r="BU267">
            <v>3295.601999999999</v>
          </cell>
          <cell r="BV267">
            <v>3035.0980000000127</v>
          </cell>
          <cell r="BW267">
            <v>6093.8699999999953</v>
          </cell>
          <cell r="BX267">
            <v>850.10559999999896</v>
          </cell>
          <cell r="BY267">
            <v>3140.4600000001956</v>
          </cell>
          <cell r="BZ267">
            <v>2831.7799999999988</v>
          </cell>
          <cell r="CA267">
            <v>2656.8839999999618</v>
          </cell>
          <cell r="CB267">
            <v>6294.5939999999828</v>
          </cell>
          <cell r="CC267">
            <v>0</v>
          </cell>
          <cell r="CD267">
            <v>7754.3329999999842</v>
          </cell>
          <cell r="CE267">
            <v>54223.090049999766</v>
          </cell>
          <cell r="CF267">
            <v>2558.9362700000001</v>
          </cell>
          <cell r="CG267">
            <v>2366.9006800000061</v>
          </cell>
          <cell r="CH267">
            <v>2293.5489999999991</v>
          </cell>
          <cell r="CI267">
            <v>9012.3420000000042</v>
          </cell>
          <cell r="CJ267">
            <v>6430.9199999999837</v>
          </cell>
          <cell r="CK267">
            <v>1862.6229999999996</v>
          </cell>
          <cell r="CL267">
            <v>5482.2600000000093</v>
          </cell>
          <cell r="CM267">
            <v>1544.8499999999767</v>
          </cell>
          <cell r="CN267">
            <v>2827.8830000000307</v>
          </cell>
          <cell r="CO267">
            <v>10887.061999999976</v>
          </cell>
          <cell r="CP267">
            <v>0</v>
          </cell>
          <cell r="CQ267">
            <v>8955.7641000000003</v>
          </cell>
          <cell r="CR267">
            <v>82833.262199999765</v>
          </cell>
          <cell r="CS267">
            <v>970.59249999999975</v>
          </cell>
          <cell r="CT267">
            <v>3877.5970000000088</v>
          </cell>
          <cell r="CU267">
            <v>4329.0739999999932</v>
          </cell>
          <cell r="CV267">
            <v>19077.104999999981</v>
          </cell>
          <cell r="CW267">
            <v>9846.0677000000142</v>
          </cell>
          <cell r="CX267">
            <v>3130.3670000000275</v>
          </cell>
          <cell r="CY267">
            <v>10308.130000000121</v>
          </cell>
          <cell r="CZ267">
            <v>5417.9199999999837</v>
          </cell>
          <cell r="DA267">
            <v>4096.9129999999423</v>
          </cell>
          <cell r="DB267">
            <v>11815.81600000005</v>
          </cell>
          <cell r="DC267">
            <v>0</v>
          </cell>
          <cell r="DD267">
            <v>9963.6800000000221</v>
          </cell>
          <cell r="DE267">
            <v>60075.771999999881</v>
          </cell>
          <cell r="DF267">
            <v>4287.0539999999964</v>
          </cell>
          <cell r="DG267">
            <v>1806.3480000000127</v>
          </cell>
          <cell r="DH267">
            <v>2963.6739999999991</v>
          </cell>
          <cell r="DI267">
            <v>13916.469999999972</v>
          </cell>
          <cell r="DJ267">
            <v>5026.670999999973</v>
          </cell>
          <cell r="DK267">
            <v>4630.6599999999162</v>
          </cell>
          <cell r="DL267">
            <v>-468.02000000001863</v>
          </cell>
          <cell r="DM267">
            <v>2045.4600000000792</v>
          </cell>
          <cell r="DN267">
            <v>5097.0500000000466</v>
          </cell>
          <cell r="DO267">
            <v>8855.8950000000186</v>
          </cell>
          <cell r="DP267">
            <v>0</v>
          </cell>
          <cell r="DQ267">
            <v>11914.510000000009</v>
          </cell>
          <cell r="DR267">
            <v>730075.79900000989</v>
          </cell>
          <cell r="DS267">
            <v>141130.60000000009</v>
          </cell>
          <cell r="DT267">
            <v>99322.300000000745</v>
          </cell>
          <cell r="DU267">
            <v>81103.200000000186</v>
          </cell>
          <cell r="DV267">
            <v>51113.149999999907</v>
          </cell>
          <cell r="DW267">
            <v>34936.5</v>
          </cell>
          <cell r="DX267">
            <v>29288.600000000093</v>
          </cell>
          <cell r="DY267">
            <v>74774.5</v>
          </cell>
          <cell r="DZ267">
            <v>41989.919999999925</v>
          </cell>
          <cell r="EA267">
            <v>18165.599999999627</v>
          </cell>
          <cell r="EB267">
            <v>55178.700000000186</v>
          </cell>
          <cell r="EC267">
            <v>5457.5290000000005</v>
          </cell>
          <cell r="ED267">
            <v>97615.200000000186</v>
          </cell>
        </row>
        <row r="268">
          <cell r="F268">
            <v>0</v>
          </cell>
          <cell r="G268">
            <v>0</v>
          </cell>
          <cell r="H268">
            <v>0</v>
          </cell>
          <cell r="I268">
            <v>0</v>
          </cell>
          <cell r="J268">
            <v>0</v>
          </cell>
          <cell r="K268">
            <v>0</v>
          </cell>
          <cell r="L268">
            <v>0</v>
          </cell>
          <cell r="M268">
            <v>0</v>
          </cell>
          <cell r="N268">
            <v>0</v>
          </cell>
          <cell r="O268">
            <v>0</v>
          </cell>
          <cell r="P268">
            <v>0</v>
          </cell>
          <cell r="Q268">
            <v>0</v>
          </cell>
          <cell r="R268">
            <v>259.74999999994179</v>
          </cell>
          <cell r="S268">
            <v>0</v>
          </cell>
          <cell r="T268">
            <v>0</v>
          </cell>
          <cell r="U268">
            <v>0</v>
          </cell>
          <cell r="V268">
            <v>0</v>
          </cell>
          <cell r="W268">
            <v>0</v>
          </cell>
          <cell r="X268">
            <v>259.74999999994179</v>
          </cell>
          <cell r="Y268">
            <v>0</v>
          </cell>
          <cell r="Z268">
            <v>0</v>
          </cell>
          <cell r="AA268">
            <v>0</v>
          </cell>
          <cell r="AB268">
            <v>0</v>
          </cell>
          <cell r="AC268">
            <v>0</v>
          </cell>
          <cell r="AD268">
            <v>0</v>
          </cell>
          <cell r="AE268">
            <v>189.75599999999395</v>
          </cell>
          <cell r="AF268">
            <v>0</v>
          </cell>
          <cell r="AG268">
            <v>0</v>
          </cell>
          <cell r="AH268">
            <v>0</v>
          </cell>
          <cell r="AI268">
            <v>0</v>
          </cell>
          <cell r="AJ268">
            <v>0</v>
          </cell>
          <cell r="AK268">
            <v>189.75599999999395</v>
          </cell>
          <cell r="AL268">
            <v>0</v>
          </cell>
          <cell r="AM268">
            <v>0</v>
          </cell>
          <cell r="AN268">
            <v>0</v>
          </cell>
          <cell r="AO268">
            <v>0</v>
          </cell>
          <cell r="AP268">
            <v>0</v>
          </cell>
          <cell r="AQ268">
            <v>0</v>
          </cell>
          <cell r="AR268">
            <v>-61.389999999999418</v>
          </cell>
          <cell r="AS268">
            <v>0</v>
          </cell>
          <cell r="AT268">
            <v>0</v>
          </cell>
          <cell r="AU268">
            <v>0</v>
          </cell>
          <cell r="AV268">
            <v>0</v>
          </cell>
          <cell r="AW268">
            <v>0</v>
          </cell>
          <cell r="AX268">
            <v>-61.389999999999418</v>
          </cell>
          <cell r="AY268">
            <v>0</v>
          </cell>
          <cell r="AZ268">
            <v>0</v>
          </cell>
          <cell r="BA268">
            <v>0</v>
          </cell>
          <cell r="BB268">
            <v>0</v>
          </cell>
          <cell r="BC268">
            <v>0</v>
          </cell>
          <cell r="BD268">
            <v>0</v>
          </cell>
          <cell r="BE268">
            <v>220.46054000000004</v>
          </cell>
          <cell r="BF268">
            <v>0</v>
          </cell>
          <cell r="BG268">
            <v>0</v>
          </cell>
          <cell r="BH268">
            <v>0</v>
          </cell>
          <cell r="BI268">
            <v>0</v>
          </cell>
          <cell r="BJ268">
            <v>20.280539999999974</v>
          </cell>
          <cell r="BK268">
            <v>200.18000000000757</v>
          </cell>
          <cell r="BL268">
            <v>0</v>
          </cell>
          <cell r="BM268">
            <v>0</v>
          </cell>
          <cell r="BN268">
            <v>0</v>
          </cell>
          <cell r="BO268">
            <v>0</v>
          </cell>
          <cell r="BP268">
            <v>0</v>
          </cell>
          <cell r="BQ268">
            <v>0</v>
          </cell>
          <cell r="BR268">
            <v>165.66999999999825</v>
          </cell>
          <cell r="BS268">
            <v>0</v>
          </cell>
          <cell r="BT268">
            <v>0</v>
          </cell>
          <cell r="BU268">
            <v>0</v>
          </cell>
          <cell r="BV268">
            <v>0</v>
          </cell>
          <cell r="BW268">
            <v>0</v>
          </cell>
          <cell r="BX268">
            <v>165.66999999999825</v>
          </cell>
          <cell r="BY268">
            <v>0</v>
          </cell>
          <cell r="BZ268">
            <v>0</v>
          </cell>
          <cell r="CA268">
            <v>0</v>
          </cell>
          <cell r="CB268">
            <v>0</v>
          </cell>
          <cell r="CC268">
            <v>0</v>
          </cell>
          <cell r="CD268">
            <v>0</v>
          </cell>
          <cell r="CE268">
            <v>355.57360000000335</v>
          </cell>
          <cell r="CF268">
            <v>0</v>
          </cell>
          <cell r="CG268">
            <v>0</v>
          </cell>
          <cell r="CH268">
            <v>0</v>
          </cell>
          <cell r="CI268">
            <v>0</v>
          </cell>
          <cell r="CJ268">
            <v>0</v>
          </cell>
          <cell r="CK268">
            <v>355.57360000000335</v>
          </cell>
          <cell r="CL268">
            <v>0</v>
          </cell>
          <cell r="CM268">
            <v>0</v>
          </cell>
          <cell r="CN268">
            <v>0</v>
          </cell>
          <cell r="CO268">
            <v>0</v>
          </cell>
          <cell r="CP268">
            <v>0</v>
          </cell>
          <cell r="CQ268">
            <v>0</v>
          </cell>
          <cell r="CR268">
            <v>1894.9770000000135</v>
          </cell>
          <cell r="CS268">
            <v>0</v>
          </cell>
          <cell r="CT268">
            <v>0</v>
          </cell>
          <cell r="CU268">
            <v>0</v>
          </cell>
          <cell r="CV268">
            <v>907.08320000000003</v>
          </cell>
          <cell r="CW268">
            <v>0</v>
          </cell>
          <cell r="CX268">
            <v>420.24900000006892</v>
          </cell>
          <cell r="CY268">
            <v>567.64480000000003</v>
          </cell>
          <cell r="CZ268">
            <v>0</v>
          </cell>
          <cell r="DA268">
            <v>0</v>
          </cell>
          <cell r="DB268">
            <v>0</v>
          </cell>
          <cell r="DC268">
            <v>0</v>
          </cell>
          <cell r="DD268">
            <v>0</v>
          </cell>
          <cell r="DE268">
            <v>229.54999999998836</v>
          </cell>
          <cell r="DF268">
            <v>0</v>
          </cell>
          <cell r="DG268">
            <v>0</v>
          </cell>
          <cell r="DH268">
            <v>0</v>
          </cell>
          <cell r="DI268">
            <v>0</v>
          </cell>
          <cell r="DJ268">
            <v>0</v>
          </cell>
          <cell r="DK268">
            <v>229.55000000001746</v>
          </cell>
          <cell r="DL268">
            <v>0</v>
          </cell>
          <cell r="DM268">
            <v>0</v>
          </cell>
          <cell r="DN268">
            <v>0</v>
          </cell>
          <cell r="DO268">
            <v>0</v>
          </cell>
          <cell r="DP268">
            <v>0</v>
          </cell>
          <cell r="DQ268">
            <v>0</v>
          </cell>
          <cell r="DR268">
            <v>2931.9790999999968</v>
          </cell>
          <cell r="DS268">
            <v>1807.1641</v>
          </cell>
          <cell r="DT268">
            <v>0</v>
          </cell>
          <cell r="DU268">
            <v>0</v>
          </cell>
          <cell r="DV268">
            <v>467.17199999999866</v>
          </cell>
          <cell r="DW268">
            <v>509.25</v>
          </cell>
          <cell r="DX268">
            <v>148.39299999998184</v>
          </cell>
          <cell r="DY268">
            <v>0</v>
          </cell>
          <cell r="DZ268">
            <v>0</v>
          </cell>
          <cell r="EA268">
            <v>0</v>
          </cell>
          <cell r="EB268">
            <v>0</v>
          </cell>
          <cell r="EC268">
            <v>0</v>
          </cell>
          <cell r="ED268">
            <v>0</v>
          </cell>
        </row>
        <row r="269">
          <cell r="F269">
            <v>0</v>
          </cell>
          <cell r="G269">
            <v>0</v>
          </cell>
          <cell r="H269">
            <v>0</v>
          </cell>
          <cell r="I269">
            <v>0</v>
          </cell>
          <cell r="J269">
            <v>0</v>
          </cell>
          <cell r="K269">
            <v>0</v>
          </cell>
          <cell r="L269">
            <v>0</v>
          </cell>
          <cell r="M269">
            <v>0</v>
          </cell>
          <cell r="N269">
            <v>0</v>
          </cell>
          <cell r="O269">
            <v>0</v>
          </cell>
          <cell r="P269">
            <v>0</v>
          </cell>
          <cell r="Q269">
            <v>0</v>
          </cell>
          <cell r="R269">
            <v>424.76000000000931</v>
          </cell>
          <cell r="S269">
            <v>0</v>
          </cell>
          <cell r="T269">
            <v>0</v>
          </cell>
          <cell r="U269">
            <v>0</v>
          </cell>
          <cell r="V269">
            <v>0</v>
          </cell>
          <cell r="W269">
            <v>0</v>
          </cell>
          <cell r="X269">
            <v>424.76000000000931</v>
          </cell>
          <cell r="Y269">
            <v>0</v>
          </cell>
          <cell r="Z269">
            <v>0</v>
          </cell>
          <cell r="AA269">
            <v>0</v>
          </cell>
          <cell r="AB269">
            <v>0</v>
          </cell>
          <cell r="AC269">
            <v>0</v>
          </cell>
          <cell r="AD269">
            <v>0</v>
          </cell>
          <cell r="AE269">
            <v>389.12000000002445</v>
          </cell>
          <cell r="AF269">
            <v>0</v>
          </cell>
          <cell r="AG269">
            <v>0</v>
          </cell>
          <cell r="AH269">
            <v>0</v>
          </cell>
          <cell r="AI269">
            <v>0</v>
          </cell>
          <cell r="AJ269">
            <v>0</v>
          </cell>
          <cell r="AK269">
            <v>389.12000000002445</v>
          </cell>
          <cell r="AL269">
            <v>0</v>
          </cell>
          <cell r="AM269">
            <v>0</v>
          </cell>
          <cell r="AN269">
            <v>0</v>
          </cell>
          <cell r="AO269">
            <v>0</v>
          </cell>
          <cell r="AP269">
            <v>0</v>
          </cell>
          <cell r="AQ269">
            <v>0</v>
          </cell>
          <cell r="AR269">
            <v>1130.5800000000017</v>
          </cell>
          <cell r="AS269">
            <v>0</v>
          </cell>
          <cell r="AT269">
            <v>0</v>
          </cell>
          <cell r="AU269">
            <v>0</v>
          </cell>
          <cell r="AV269">
            <v>0</v>
          </cell>
          <cell r="AW269">
            <v>0</v>
          </cell>
          <cell r="AX269">
            <v>1130.5800000000017</v>
          </cell>
          <cell r="AY269">
            <v>0</v>
          </cell>
          <cell r="AZ269">
            <v>0</v>
          </cell>
          <cell r="BA269">
            <v>0</v>
          </cell>
          <cell r="BB269">
            <v>0</v>
          </cell>
          <cell r="BC269">
            <v>0</v>
          </cell>
          <cell r="BD269">
            <v>0</v>
          </cell>
          <cell r="BE269">
            <v>929.503999999999</v>
          </cell>
          <cell r="BF269">
            <v>0</v>
          </cell>
          <cell r="BG269">
            <v>0</v>
          </cell>
          <cell r="BH269">
            <v>0</v>
          </cell>
          <cell r="BI269">
            <v>0</v>
          </cell>
          <cell r="BJ269">
            <v>0</v>
          </cell>
          <cell r="BK269">
            <v>929.503999999999</v>
          </cell>
          <cell r="BL269">
            <v>0</v>
          </cell>
          <cell r="BM269">
            <v>0</v>
          </cell>
          <cell r="BN269">
            <v>0</v>
          </cell>
          <cell r="BO269">
            <v>0</v>
          </cell>
          <cell r="BP269">
            <v>0</v>
          </cell>
          <cell r="BQ269">
            <v>0</v>
          </cell>
          <cell r="BR269">
            <v>30.853399999999965</v>
          </cell>
          <cell r="BS269">
            <v>0</v>
          </cell>
          <cell r="BT269">
            <v>0</v>
          </cell>
          <cell r="BU269">
            <v>0</v>
          </cell>
          <cell r="BV269">
            <v>0</v>
          </cell>
          <cell r="BW269">
            <v>0</v>
          </cell>
          <cell r="BX269">
            <v>30.853399999999965</v>
          </cell>
          <cell r="BY269">
            <v>0</v>
          </cell>
          <cell r="BZ269">
            <v>0</v>
          </cell>
          <cell r="CA269">
            <v>0</v>
          </cell>
          <cell r="CB269">
            <v>0</v>
          </cell>
          <cell r="CC269">
            <v>0</v>
          </cell>
          <cell r="CD269">
            <v>0</v>
          </cell>
          <cell r="CE269">
            <v>33.77100000000064</v>
          </cell>
          <cell r="CF269">
            <v>0</v>
          </cell>
          <cell r="CG269">
            <v>0</v>
          </cell>
          <cell r="CH269">
            <v>0</v>
          </cell>
          <cell r="CI269">
            <v>0</v>
          </cell>
          <cell r="CJ269">
            <v>0</v>
          </cell>
          <cell r="CK269">
            <v>33.77100000000064</v>
          </cell>
          <cell r="CL269">
            <v>0</v>
          </cell>
          <cell r="CM269">
            <v>0</v>
          </cell>
          <cell r="CN269">
            <v>0</v>
          </cell>
          <cell r="CO269">
            <v>0</v>
          </cell>
          <cell r="CP269">
            <v>0</v>
          </cell>
          <cell r="CQ269">
            <v>0</v>
          </cell>
          <cell r="CR269">
            <v>572.94000000000233</v>
          </cell>
          <cell r="CS269">
            <v>0</v>
          </cell>
          <cell r="CT269">
            <v>0</v>
          </cell>
          <cell r="CU269">
            <v>0</v>
          </cell>
          <cell r="CV269">
            <v>0</v>
          </cell>
          <cell r="CW269">
            <v>0</v>
          </cell>
          <cell r="CX269">
            <v>572.94000000000233</v>
          </cell>
          <cell r="CY269">
            <v>0</v>
          </cell>
          <cell r="CZ269">
            <v>0</v>
          </cell>
          <cell r="DA269">
            <v>0</v>
          </cell>
          <cell r="DB269">
            <v>0</v>
          </cell>
          <cell r="DC269">
            <v>0</v>
          </cell>
          <cell r="DD269">
            <v>0</v>
          </cell>
          <cell r="DE269">
            <v>381.80999999999767</v>
          </cell>
          <cell r="DF269">
            <v>0</v>
          </cell>
          <cell r="DG269">
            <v>0</v>
          </cell>
          <cell r="DH269">
            <v>0</v>
          </cell>
          <cell r="DI269">
            <v>0</v>
          </cell>
          <cell r="DJ269">
            <v>0</v>
          </cell>
          <cell r="DK269">
            <v>381.80999999999767</v>
          </cell>
          <cell r="DL269">
            <v>0</v>
          </cell>
          <cell r="DM269">
            <v>0</v>
          </cell>
          <cell r="DN269">
            <v>0</v>
          </cell>
          <cell r="DO269">
            <v>0</v>
          </cell>
          <cell r="DP269">
            <v>0</v>
          </cell>
          <cell r="DQ269">
            <v>0</v>
          </cell>
          <cell r="DR269">
            <v>6035.0230000000447</v>
          </cell>
          <cell r="DS269">
            <v>3985.7649999999994</v>
          </cell>
          <cell r="DT269">
            <v>0</v>
          </cell>
          <cell r="DU269">
            <v>0</v>
          </cell>
          <cell r="DV269">
            <v>0</v>
          </cell>
          <cell r="DW269">
            <v>1246.5780000000086</v>
          </cell>
          <cell r="DX269">
            <v>802.68000000005122</v>
          </cell>
          <cell r="DY269">
            <v>0</v>
          </cell>
          <cell r="DZ269">
            <v>0</v>
          </cell>
          <cell r="EA269">
            <v>0</v>
          </cell>
          <cell r="EB269">
            <v>0</v>
          </cell>
          <cell r="EC269">
            <v>0</v>
          </cell>
          <cell r="ED269">
            <v>0</v>
          </cell>
        </row>
        <row r="271">
          <cell r="F271">
            <v>0</v>
          </cell>
          <cell r="G271">
            <v>0</v>
          </cell>
          <cell r="H271">
            <v>0</v>
          </cell>
          <cell r="I271">
            <v>0</v>
          </cell>
          <cell r="J271">
            <v>91.988500000001295</v>
          </cell>
          <cell r="K271">
            <v>0</v>
          </cell>
          <cell r="L271">
            <v>0</v>
          </cell>
          <cell r="M271">
            <v>0</v>
          </cell>
          <cell r="N271">
            <v>397.39459999999599</v>
          </cell>
          <cell r="O271">
            <v>822.19599999999991</v>
          </cell>
          <cell r="P271">
            <v>0</v>
          </cell>
          <cell r="Q271">
            <v>0</v>
          </cell>
          <cell r="R271">
            <v>6334.4829000004102</v>
          </cell>
          <cell r="S271">
            <v>0</v>
          </cell>
          <cell r="T271">
            <v>0</v>
          </cell>
          <cell r="U271">
            <v>857.32099999999991</v>
          </cell>
          <cell r="V271">
            <v>0</v>
          </cell>
          <cell r="W271">
            <v>722.99739999999292</v>
          </cell>
          <cell r="X271">
            <v>2191.5549999999348</v>
          </cell>
          <cell r="Y271">
            <v>-1514.2250000000058</v>
          </cell>
          <cell r="Z271">
            <v>0</v>
          </cell>
          <cell r="AA271">
            <v>645.41900000000169</v>
          </cell>
          <cell r="AB271">
            <v>2719.6688999999897</v>
          </cell>
          <cell r="AC271">
            <v>0</v>
          </cell>
          <cell r="AD271">
            <v>711.74659999999994</v>
          </cell>
          <cell r="AE271">
            <v>25642.457399999723</v>
          </cell>
          <cell r="AF271">
            <v>0</v>
          </cell>
          <cell r="AG271">
            <v>3158.5302000000083</v>
          </cell>
          <cell r="AH271">
            <v>6786.9139999999898</v>
          </cell>
          <cell r="AI271">
            <v>2763.6563999999926</v>
          </cell>
          <cell r="AJ271">
            <v>3271.5719999999856</v>
          </cell>
          <cell r="AK271">
            <v>3506.8128000000725</v>
          </cell>
          <cell r="AL271">
            <v>-1677.4569999999949</v>
          </cell>
          <cell r="AM271">
            <v>-1008.0319999999992</v>
          </cell>
          <cell r="AN271">
            <v>2173.4500000000116</v>
          </cell>
          <cell r="AO271">
            <v>6667.0109999999986</v>
          </cell>
          <cell r="AP271">
            <v>0</v>
          </cell>
          <cell r="AQ271">
            <v>0</v>
          </cell>
          <cell r="AR271">
            <v>25682.85595000023</v>
          </cell>
          <cell r="AS271">
            <v>0</v>
          </cell>
          <cell r="AT271">
            <v>1426.6519999999982</v>
          </cell>
          <cell r="AU271">
            <v>6812.0800000000163</v>
          </cell>
          <cell r="AV271">
            <v>6345.04899999997</v>
          </cell>
          <cell r="AW271">
            <v>2225.4150000000081</v>
          </cell>
          <cell r="AX271">
            <v>2351.0879999999888</v>
          </cell>
          <cell r="AY271">
            <v>-879.07999999995809</v>
          </cell>
          <cell r="AZ271">
            <v>-1414.1560000000027</v>
          </cell>
          <cell r="BA271">
            <v>1807.4400000000023</v>
          </cell>
          <cell r="BB271">
            <v>6845.2200000000012</v>
          </cell>
          <cell r="BC271">
            <v>0</v>
          </cell>
          <cell r="BD271">
            <v>163.14795000000001</v>
          </cell>
          <cell r="BE271">
            <v>32245.811110000126</v>
          </cell>
          <cell r="BF271">
            <v>866.74567000000013</v>
          </cell>
          <cell r="BG271">
            <v>1837.9574000000002</v>
          </cell>
          <cell r="BH271">
            <v>7937.6900000000023</v>
          </cell>
          <cell r="BI271">
            <v>3137.1589999999997</v>
          </cell>
          <cell r="BJ271">
            <v>3709.8505399999849</v>
          </cell>
          <cell r="BK271">
            <v>1263.2385000000068</v>
          </cell>
          <cell r="BL271">
            <v>35.120000000053551</v>
          </cell>
          <cell r="BM271">
            <v>659.0570000000007</v>
          </cell>
          <cell r="BN271">
            <v>3686.109999999986</v>
          </cell>
          <cell r="BO271">
            <v>4151.5590000000084</v>
          </cell>
          <cell r="BP271">
            <v>0</v>
          </cell>
          <cell r="BQ271">
            <v>4961.3239999999932</v>
          </cell>
          <cell r="BR271">
            <v>40646.18200000003</v>
          </cell>
          <cell r="BS271">
            <v>2522.9589999999953</v>
          </cell>
          <cell r="BT271">
            <v>1973.9729999999981</v>
          </cell>
          <cell r="BU271">
            <v>3295.601999999999</v>
          </cell>
          <cell r="BV271">
            <v>3035.0980000000127</v>
          </cell>
          <cell r="BW271">
            <v>6093.8699999999953</v>
          </cell>
          <cell r="BX271">
            <v>1046.6289999999863</v>
          </cell>
          <cell r="BY271">
            <v>3140.4600000001956</v>
          </cell>
          <cell r="BZ271">
            <v>2831.7799999999988</v>
          </cell>
          <cell r="CA271">
            <v>2656.8839999999618</v>
          </cell>
          <cell r="CB271">
            <v>6294.5939999999828</v>
          </cell>
          <cell r="CC271">
            <v>0</v>
          </cell>
          <cell r="CD271">
            <v>7754.3329999999842</v>
          </cell>
          <cell r="CE271">
            <v>54612.434650000185</v>
          </cell>
          <cell r="CF271">
            <v>2558.9362700000001</v>
          </cell>
          <cell r="CG271">
            <v>2366.9006800000061</v>
          </cell>
          <cell r="CH271">
            <v>2293.5489999999991</v>
          </cell>
          <cell r="CI271">
            <v>9012.3420000000042</v>
          </cell>
          <cell r="CJ271">
            <v>6430.9199999999837</v>
          </cell>
          <cell r="CK271">
            <v>2251.9676000000327</v>
          </cell>
          <cell r="CL271">
            <v>5482.2600000000093</v>
          </cell>
          <cell r="CM271">
            <v>1544.8499999999767</v>
          </cell>
          <cell r="CN271">
            <v>2827.8830000000307</v>
          </cell>
          <cell r="CO271">
            <v>10887.061999999976</v>
          </cell>
          <cell r="CP271">
            <v>0</v>
          </cell>
          <cell r="CQ271">
            <v>8955.7641000000003</v>
          </cell>
          <cell r="CR271">
            <v>85301.17920000013</v>
          </cell>
          <cell r="CS271">
            <v>970.59249999999975</v>
          </cell>
          <cell r="CT271">
            <v>3877.5970000000088</v>
          </cell>
          <cell r="CU271">
            <v>4329.0739999999932</v>
          </cell>
          <cell r="CV271">
            <v>19984.188199999975</v>
          </cell>
          <cell r="CW271">
            <v>9846.0677000000142</v>
          </cell>
          <cell r="CX271">
            <v>4123.5560000000987</v>
          </cell>
          <cell r="CY271">
            <v>10875.774800000014</v>
          </cell>
          <cell r="CZ271">
            <v>5417.9199999999837</v>
          </cell>
          <cell r="DA271">
            <v>4096.9129999999423</v>
          </cell>
          <cell r="DB271">
            <v>11815.81600000005</v>
          </cell>
          <cell r="DC271">
            <v>0</v>
          </cell>
          <cell r="DD271">
            <v>9963.6800000000221</v>
          </cell>
          <cell r="DE271">
            <v>60687.131999998353</v>
          </cell>
          <cell r="DF271">
            <v>4287.0539999999964</v>
          </cell>
          <cell r="DG271">
            <v>1806.3480000000127</v>
          </cell>
          <cell r="DH271">
            <v>2963.6739999999991</v>
          </cell>
          <cell r="DI271">
            <v>13916.469999999972</v>
          </cell>
          <cell r="DJ271">
            <v>5026.670999999973</v>
          </cell>
          <cell r="DK271">
            <v>5242.0199999997858</v>
          </cell>
          <cell r="DL271">
            <v>-468.02000000001863</v>
          </cell>
          <cell r="DM271">
            <v>2045.4600000000792</v>
          </cell>
          <cell r="DN271">
            <v>5097.0500000000466</v>
          </cell>
          <cell r="DO271">
            <v>8855.8950000000186</v>
          </cell>
          <cell r="DP271">
            <v>0</v>
          </cell>
          <cell r="DQ271">
            <v>11914.510000000009</v>
          </cell>
          <cell r="DR271">
            <v>738549.56110001355</v>
          </cell>
          <cell r="DS271">
            <v>146923.52909999993</v>
          </cell>
          <cell r="DT271">
            <v>99322.300000000745</v>
          </cell>
          <cell r="DU271">
            <v>81103.200000000186</v>
          </cell>
          <cell r="DV271">
            <v>51580.321999999695</v>
          </cell>
          <cell r="DW271">
            <v>36692.327999999747</v>
          </cell>
          <cell r="DX271">
            <v>30197.273000000045</v>
          </cell>
          <cell r="DY271">
            <v>74360.955000000075</v>
          </cell>
          <cell r="DZ271">
            <v>41974.014999998733</v>
          </cell>
          <cell r="EA271">
            <v>18144.209999999497</v>
          </cell>
          <cell r="EB271">
            <v>55178.700000000186</v>
          </cell>
          <cell r="EC271">
            <v>5457.5290000000005</v>
          </cell>
          <cell r="ED271">
            <v>97615.200000000186</v>
          </cell>
        </row>
        <row r="272">
          <cell r="F272" t="str">
            <v>=</v>
          </cell>
          <cell r="G272" t="str">
            <v>=</v>
          </cell>
          <cell r="H272" t="str">
            <v>=</v>
          </cell>
          <cell r="I272" t="str">
            <v>=</v>
          </cell>
          <cell r="J272" t="str">
            <v>=</v>
          </cell>
          <cell r="K272" t="str">
            <v>=</v>
          </cell>
          <cell r="L272" t="str">
            <v>=</v>
          </cell>
          <cell r="M272" t="str">
            <v>=</v>
          </cell>
          <cell r="N272" t="str">
            <v>=</v>
          </cell>
          <cell r="O272" t="str">
            <v>=</v>
          </cell>
          <cell r="P272" t="str">
            <v>=</v>
          </cell>
          <cell r="Q272" t="str">
            <v>=</v>
          </cell>
          <cell r="R272" t="str">
            <v>=</v>
          </cell>
          <cell r="S272" t="str">
            <v>=</v>
          </cell>
          <cell r="T272" t="str">
            <v>=</v>
          </cell>
          <cell r="U272" t="str">
            <v>=</v>
          </cell>
          <cell r="V272" t="str">
            <v>=</v>
          </cell>
          <cell r="W272" t="str">
            <v>=</v>
          </cell>
          <cell r="X272" t="str">
            <v>=</v>
          </cell>
          <cell r="Y272" t="str">
            <v>=</v>
          </cell>
          <cell r="Z272" t="str">
            <v>=</v>
          </cell>
          <cell r="AA272" t="str">
            <v>=</v>
          </cell>
          <cell r="AB272" t="str">
            <v>=</v>
          </cell>
          <cell r="AC272" t="str">
            <v>=</v>
          </cell>
          <cell r="AD272" t="str">
            <v>=</v>
          </cell>
          <cell r="AE272" t="str">
            <v>=</v>
          </cell>
          <cell r="AF272" t="str">
            <v>=</v>
          </cell>
          <cell r="AG272" t="str">
            <v>=</v>
          </cell>
          <cell r="AH272" t="str">
            <v>=</v>
          </cell>
          <cell r="AI272" t="str">
            <v>=</v>
          </cell>
          <cell r="AJ272" t="str">
            <v>=</v>
          </cell>
          <cell r="AK272" t="str">
            <v>=</v>
          </cell>
          <cell r="AL272" t="str">
            <v>=</v>
          </cell>
          <cell r="AM272" t="str">
            <v>=</v>
          </cell>
          <cell r="AN272" t="str">
            <v>=</v>
          </cell>
          <cell r="AO272" t="str">
            <v>=</v>
          </cell>
          <cell r="AP272" t="str">
            <v>=</v>
          </cell>
          <cell r="AQ272" t="str">
            <v>=</v>
          </cell>
          <cell r="AR272" t="str">
            <v>=</v>
          </cell>
          <cell r="AS272" t="str">
            <v>=</v>
          </cell>
          <cell r="AT272" t="str">
            <v>=</v>
          </cell>
          <cell r="AU272" t="str">
            <v>=</v>
          </cell>
          <cell r="AV272" t="str">
            <v>=</v>
          </cell>
          <cell r="AW272" t="str">
            <v>=</v>
          </cell>
          <cell r="AX272" t="str">
            <v>=</v>
          </cell>
          <cell r="AY272" t="str">
            <v>=</v>
          </cell>
          <cell r="AZ272" t="str">
            <v>=</v>
          </cell>
          <cell r="BA272" t="str">
            <v>=</v>
          </cell>
          <cell r="BB272" t="str">
            <v>=</v>
          </cell>
          <cell r="BC272" t="str">
            <v>=</v>
          </cell>
          <cell r="BD272" t="str">
            <v>=</v>
          </cell>
          <cell r="BE272" t="str">
            <v>=</v>
          </cell>
          <cell r="BF272" t="str">
            <v>=</v>
          </cell>
          <cell r="BG272" t="str">
            <v>=</v>
          </cell>
          <cell r="BH272" t="str">
            <v>=</v>
          </cell>
          <cell r="BI272" t="str">
            <v>=</v>
          </cell>
          <cell r="BJ272" t="str">
            <v>=</v>
          </cell>
          <cell r="BK272" t="str">
            <v>=</v>
          </cell>
          <cell r="BL272" t="str">
            <v>=</v>
          </cell>
          <cell r="BM272" t="str">
            <v>=</v>
          </cell>
          <cell r="BN272" t="str">
            <v>=</v>
          </cell>
          <cell r="BO272" t="str">
            <v>=</v>
          </cell>
          <cell r="BP272" t="str">
            <v>=</v>
          </cell>
          <cell r="BQ272" t="str">
            <v>=</v>
          </cell>
          <cell r="BR272" t="str">
            <v>=</v>
          </cell>
          <cell r="BS272" t="str">
            <v>=</v>
          </cell>
          <cell r="BT272" t="str">
            <v>=</v>
          </cell>
          <cell r="BU272" t="str">
            <v>=</v>
          </cell>
          <cell r="BV272" t="str">
            <v>=</v>
          </cell>
          <cell r="BW272" t="str">
            <v>=</v>
          </cell>
          <cell r="BX272" t="str">
            <v>=</v>
          </cell>
          <cell r="BY272" t="str">
            <v>=</v>
          </cell>
          <cell r="BZ272" t="str">
            <v>=</v>
          </cell>
          <cell r="CA272" t="str">
            <v>=</v>
          </cell>
          <cell r="CB272" t="str">
            <v>=</v>
          </cell>
          <cell r="CC272" t="str">
            <v>=</v>
          </cell>
          <cell r="CD272" t="str">
            <v>=</v>
          </cell>
          <cell r="CE272" t="str">
            <v>=</v>
          </cell>
          <cell r="CF272" t="str">
            <v>=</v>
          </cell>
          <cell r="CG272" t="str">
            <v>=</v>
          </cell>
          <cell r="CH272" t="str">
            <v>=</v>
          </cell>
          <cell r="CI272" t="str">
            <v>=</v>
          </cell>
          <cell r="CJ272" t="str">
            <v>=</v>
          </cell>
          <cell r="CK272" t="str">
            <v>=</v>
          </cell>
          <cell r="CL272" t="str">
            <v>=</v>
          </cell>
          <cell r="CM272" t="str">
            <v>=</v>
          </cell>
          <cell r="CN272" t="str">
            <v>=</v>
          </cell>
          <cell r="CO272" t="str">
            <v>=</v>
          </cell>
          <cell r="CP272" t="str">
            <v>=</v>
          </cell>
          <cell r="CQ272" t="str">
            <v>=</v>
          </cell>
          <cell r="CR272" t="str">
            <v>=</v>
          </cell>
          <cell r="CS272" t="str">
            <v>=</v>
          </cell>
          <cell r="CT272" t="str">
            <v>=</v>
          </cell>
          <cell r="CU272" t="str">
            <v>=</v>
          </cell>
          <cell r="CV272" t="str">
            <v>=</v>
          </cell>
          <cell r="CW272" t="str">
            <v>=</v>
          </cell>
          <cell r="CX272" t="str">
            <v>=</v>
          </cell>
          <cell r="CY272" t="str">
            <v>=</v>
          </cell>
          <cell r="CZ272" t="str">
            <v>=</v>
          </cell>
          <cell r="DA272" t="str">
            <v>=</v>
          </cell>
          <cell r="DB272" t="str">
            <v>=</v>
          </cell>
          <cell r="DC272" t="str">
            <v>=</v>
          </cell>
          <cell r="DD272" t="str">
            <v>=</v>
          </cell>
          <cell r="DE272" t="str">
            <v>=</v>
          </cell>
          <cell r="DF272" t="str">
            <v>=</v>
          </cell>
          <cell r="DG272" t="str">
            <v>=</v>
          </cell>
          <cell r="DH272" t="str">
            <v>=</v>
          </cell>
          <cell r="DI272" t="str">
            <v>=</v>
          </cell>
          <cell r="DJ272" t="str">
            <v>=</v>
          </cell>
          <cell r="DK272" t="str">
            <v>=</v>
          </cell>
          <cell r="DL272" t="str">
            <v>=</v>
          </cell>
          <cell r="DM272" t="str">
            <v>=</v>
          </cell>
          <cell r="DN272" t="str">
            <v>=</v>
          </cell>
          <cell r="DO272" t="str">
            <v>=</v>
          </cell>
          <cell r="DP272" t="str">
            <v>=</v>
          </cell>
          <cell r="DQ272" t="str">
            <v>=</v>
          </cell>
          <cell r="DR272" t="str">
            <v>=</v>
          </cell>
          <cell r="DS272" t="str">
            <v>=</v>
          </cell>
          <cell r="DT272" t="str">
            <v>=</v>
          </cell>
          <cell r="DU272" t="str">
            <v>=</v>
          </cell>
          <cell r="DV272" t="str">
            <v>=</v>
          </cell>
          <cell r="DW272" t="str">
            <v>=</v>
          </cell>
          <cell r="DX272" t="str">
            <v>=</v>
          </cell>
          <cell r="DY272" t="str">
            <v>=</v>
          </cell>
          <cell r="DZ272" t="str">
            <v>=</v>
          </cell>
          <cell r="EA272" t="str">
            <v>=</v>
          </cell>
          <cell r="EB272" t="str">
            <v>=</v>
          </cell>
          <cell r="EC272" t="str">
            <v>=</v>
          </cell>
          <cell r="ED272" t="str">
            <v>=</v>
          </cell>
        </row>
        <row r="273">
          <cell r="F273">
            <v>487371.41822332144</v>
          </cell>
          <cell r="G273">
            <v>382864.50725603104</v>
          </cell>
          <cell r="H273">
            <v>352000.52066478133</v>
          </cell>
          <cell r="I273">
            <v>257178.46575498581</v>
          </cell>
          <cell r="J273">
            <v>163456.7437569201</v>
          </cell>
          <cell r="K273">
            <v>139042.70166885853</v>
          </cell>
          <cell r="L273">
            <v>119777.13110351562</v>
          </cell>
          <cell r="M273">
            <v>136883.9447901845</v>
          </cell>
          <cell r="N273">
            <v>166295.32273307443</v>
          </cell>
          <cell r="O273">
            <v>285711.25813528895</v>
          </cell>
          <cell r="P273">
            <v>497399.35476708412</v>
          </cell>
          <cell r="Q273">
            <v>449980.20292305946</v>
          </cell>
          <cell r="R273">
            <v>3987816.9875848293</v>
          </cell>
          <cell r="S273">
            <v>562898.15729704499</v>
          </cell>
          <cell r="T273">
            <v>434692.01323449612</v>
          </cell>
          <cell r="U273">
            <v>388685.87544855475</v>
          </cell>
          <cell r="V273">
            <v>285563.30891419947</v>
          </cell>
          <cell r="W273">
            <v>177080.38943296671</v>
          </cell>
          <cell r="X273">
            <v>159243.8379714191</v>
          </cell>
          <cell r="Y273">
            <v>149987.15331164002</v>
          </cell>
          <cell r="Z273">
            <v>162309.6331525445</v>
          </cell>
          <cell r="AA273">
            <v>192488.01837360859</v>
          </cell>
          <cell r="AB273">
            <v>325084.77165126801</v>
          </cell>
          <cell r="AC273">
            <v>542208.97458484769</v>
          </cell>
          <cell r="AD273">
            <v>607574.85421177745</v>
          </cell>
          <cell r="AE273">
            <v>4379485.6239624023</v>
          </cell>
          <cell r="AF273">
            <v>661015.13620895147</v>
          </cell>
          <cell r="AG273">
            <v>506807.79839086533</v>
          </cell>
          <cell r="AH273">
            <v>429026.59579378366</v>
          </cell>
          <cell r="AI273">
            <v>302089.46037992835</v>
          </cell>
          <cell r="AJ273">
            <v>188176.90861526132</v>
          </cell>
          <cell r="AK273">
            <v>171817.15822723508</v>
          </cell>
          <cell r="AL273">
            <v>156714.87038472295</v>
          </cell>
          <cell r="AM273">
            <v>162077.13372692466</v>
          </cell>
          <cell r="AN273">
            <v>199505.30620223284</v>
          </cell>
          <cell r="AO273">
            <v>367853.97551566362</v>
          </cell>
          <cell r="AP273">
            <v>566583.69023165107</v>
          </cell>
          <cell r="AQ273">
            <v>667817.59028503299</v>
          </cell>
          <cell r="AR273">
            <v>4687033.1539151669</v>
          </cell>
          <cell r="AS273">
            <v>720064.0309111774</v>
          </cell>
          <cell r="AT273">
            <v>554908.58793845773</v>
          </cell>
          <cell r="AU273">
            <v>459542.71639487147</v>
          </cell>
          <cell r="AV273">
            <v>321513.65537661314</v>
          </cell>
          <cell r="AW273">
            <v>204178.03264945745</v>
          </cell>
          <cell r="AX273">
            <v>172192.96094182134</v>
          </cell>
          <cell r="AY273">
            <v>162388.7722351253</v>
          </cell>
          <cell r="AZ273">
            <v>175047.76094701886</v>
          </cell>
          <cell r="BA273">
            <v>209100.24810391665</v>
          </cell>
          <cell r="BB273">
            <v>385938.18583840132</v>
          </cell>
          <cell r="BC273">
            <v>609165.61146602035</v>
          </cell>
          <cell r="BD273">
            <v>712992.5911128521</v>
          </cell>
          <cell r="BE273">
            <v>4968314.0148360729</v>
          </cell>
          <cell r="BF273">
            <v>742063.73461547494</v>
          </cell>
          <cell r="BG273">
            <v>585903.30744037032</v>
          </cell>
          <cell r="BH273">
            <v>473221.79675957561</v>
          </cell>
          <cell r="BI273">
            <v>333657.92153164744</v>
          </cell>
          <cell r="BJ273">
            <v>212110.05635246634</v>
          </cell>
          <cell r="BK273">
            <v>185799.04227986932</v>
          </cell>
          <cell r="BL273">
            <v>169370.97096773982</v>
          </cell>
          <cell r="BM273">
            <v>180358.51640000939</v>
          </cell>
          <cell r="BN273">
            <v>237578.52925178409</v>
          </cell>
          <cell r="BO273">
            <v>402401.04992210865</v>
          </cell>
          <cell r="BP273">
            <v>647701.05894130468</v>
          </cell>
          <cell r="BQ273">
            <v>798148.03037366271</v>
          </cell>
          <cell r="BR273">
            <v>4781559.220413208</v>
          </cell>
          <cell r="BS273">
            <v>692749.15679731965</v>
          </cell>
          <cell r="BT273">
            <v>545839.05966022611</v>
          </cell>
          <cell r="BU273">
            <v>477036.42147049308</v>
          </cell>
          <cell r="BV273">
            <v>343248.6389798373</v>
          </cell>
          <cell r="BW273">
            <v>225371.07907122374</v>
          </cell>
          <cell r="BX273">
            <v>194527.47463053465</v>
          </cell>
          <cell r="BY273">
            <v>190479.95553228259</v>
          </cell>
          <cell r="BZ273">
            <v>197271.64519664645</v>
          </cell>
          <cell r="CA273">
            <v>240520.02278122306</v>
          </cell>
          <cell r="CB273">
            <v>396882.0753030777</v>
          </cell>
          <cell r="CC273">
            <v>626892.87661507726</v>
          </cell>
          <cell r="CD273">
            <v>650740.81437507272</v>
          </cell>
          <cell r="CE273">
            <v>5005959.7906756401</v>
          </cell>
          <cell r="CF273">
            <v>758920.41001608968</v>
          </cell>
          <cell r="CG273">
            <v>504789.00019222498</v>
          </cell>
          <cell r="CH273">
            <v>529685.50836619735</v>
          </cell>
          <cell r="CI273">
            <v>386785.52833983302</v>
          </cell>
          <cell r="CJ273">
            <v>240038.55756413937</v>
          </cell>
          <cell r="CK273">
            <v>206384.77647081017</v>
          </cell>
          <cell r="CL273">
            <v>201480.34020671248</v>
          </cell>
          <cell r="CM273">
            <v>214839.43629145622</v>
          </cell>
          <cell r="CN273">
            <v>241201.11008358002</v>
          </cell>
          <cell r="CO273">
            <v>413151.3191229403</v>
          </cell>
          <cell r="CP273">
            <v>659967.33998200297</v>
          </cell>
          <cell r="CQ273">
            <v>648716.46403968334</v>
          </cell>
          <cell r="CR273">
            <v>5366256.0954630375</v>
          </cell>
          <cell r="CS273">
            <v>797390.25401964784</v>
          </cell>
          <cell r="CT273">
            <v>611731.76368924975</v>
          </cell>
          <cell r="CU273">
            <v>543633.09159445763</v>
          </cell>
          <cell r="CV273">
            <v>406572.10947757959</v>
          </cell>
          <cell r="CW273">
            <v>250264.89183461666</v>
          </cell>
          <cell r="CX273">
            <v>219905.6497566998</v>
          </cell>
          <cell r="CY273">
            <v>214281.45094746351</v>
          </cell>
          <cell r="CZ273">
            <v>230660.75284329057</v>
          </cell>
          <cell r="DA273">
            <v>262714.33026871085</v>
          </cell>
          <cell r="DB273">
            <v>429754.13608461618</v>
          </cell>
          <cell r="DC273">
            <v>705414.95180788636</v>
          </cell>
          <cell r="DD273">
            <v>693932.71313920617</v>
          </cell>
          <cell r="DE273">
            <v>5645357.4391829967</v>
          </cell>
          <cell r="DF273">
            <v>788155.16611915827</v>
          </cell>
          <cell r="DG273">
            <v>638545.92805367708</v>
          </cell>
          <cell r="DH273">
            <v>537629.72045749426</v>
          </cell>
          <cell r="DI273">
            <v>415336.25767824054</v>
          </cell>
          <cell r="DJ273">
            <v>255705.11972177029</v>
          </cell>
          <cell r="DK273">
            <v>226584.01227608323</v>
          </cell>
          <cell r="DL273">
            <v>220087.27417808771</v>
          </cell>
          <cell r="DM273">
            <v>224113.51918897033</v>
          </cell>
          <cell r="DN273">
            <v>271740.04420676827</v>
          </cell>
          <cell r="DO273">
            <v>474760.58210456371</v>
          </cell>
          <cell r="DP273">
            <v>780131.68183383346</v>
          </cell>
          <cell r="DQ273">
            <v>812568.13336399198</v>
          </cell>
          <cell r="DR273">
            <v>6650602.4190158844</v>
          </cell>
          <cell r="DS273">
            <v>962628.47032222152</v>
          </cell>
          <cell r="DT273">
            <v>757098.60664790869</v>
          </cell>
          <cell r="DU273">
            <v>687244.69183391333</v>
          </cell>
          <cell r="DV273">
            <v>503196.72405573726</v>
          </cell>
          <cell r="DW273">
            <v>310263.40609490871</v>
          </cell>
          <cell r="DX273">
            <v>275666.60860711336</v>
          </cell>
          <cell r="DY273">
            <v>267768.00751447678</v>
          </cell>
          <cell r="DZ273">
            <v>265351.52619645</v>
          </cell>
          <cell r="EA273">
            <v>344430.14085707068</v>
          </cell>
          <cell r="EB273">
            <v>529704.56288790703</v>
          </cell>
          <cell r="EC273">
            <v>879309.04669201374</v>
          </cell>
          <cell r="ED273">
            <v>867940.62730655074</v>
          </cell>
        </row>
        <row r="274">
          <cell r="F274" t="str">
            <v>=</v>
          </cell>
          <cell r="G274" t="str">
            <v>=</v>
          </cell>
          <cell r="H274" t="str">
            <v>=</v>
          </cell>
          <cell r="I274" t="str">
            <v>=</v>
          </cell>
          <cell r="J274" t="str">
            <v>=</v>
          </cell>
          <cell r="K274" t="str">
            <v>=</v>
          </cell>
          <cell r="L274" t="str">
            <v>=</v>
          </cell>
          <cell r="M274" t="str">
            <v>=</v>
          </cell>
          <cell r="N274" t="str">
            <v>=</v>
          </cell>
          <cell r="O274" t="str">
            <v>=</v>
          </cell>
          <cell r="P274" t="str">
            <v>=</v>
          </cell>
          <cell r="Q274" t="str">
            <v>=</v>
          </cell>
          <cell r="R274" t="str">
            <v>=</v>
          </cell>
          <cell r="S274" t="str">
            <v>=</v>
          </cell>
          <cell r="T274" t="str">
            <v>=</v>
          </cell>
          <cell r="U274" t="str">
            <v>=</v>
          </cell>
          <cell r="V274" t="str">
            <v>=</v>
          </cell>
          <cell r="W274" t="str">
            <v>=</v>
          </cell>
          <cell r="X274" t="str">
            <v>=</v>
          </cell>
          <cell r="Y274" t="str">
            <v>=</v>
          </cell>
          <cell r="Z274" t="str">
            <v>=</v>
          </cell>
          <cell r="AA274" t="str">
            <v>=</v>
          </cell>
          <cell r="AB274" t="str">
            <v>=</v>
          </cell>
          <cell r="AC274" t="str">
            <v>=</v>
          </cell>
          <cell r="AD274" t="str">
            <v>=</v>
          </cell>
          <cell r="AE274" t="str">
            <v>=</v>
          </cell>
          <cell r="AF274" t="str">
            <v>=</v>
          </cell>
          <cell r="AG274" t="str">
            <v>=</v>
          </cell>
          <cell r="AH274" t="str">
            <v>=</v>
          </cell>
          <cell r="AI274" t="str">
            <v>=</v>
          </cell>
          <cell r="AJ274" t="str">
            <v>=</v>
          </cell>
          <cell r="AK274" t="str">
            <v>=</v>
          </cell>
          <cell r="AL274" t="str">
            <v>=</v>
          </cell>
          <cell r="AM274" t="str">
            <v>=</v>
          </cell>
          <cell r="AN274" t="str">
            <v>=</v>
          </cell>
          <cell r="AO274" t="str">
            <v>=</v>
          </cell>
          <cell r="AP274" t="str">
            <v>=</v>
          </cell>
          <cell r="AQ274" t="str">
            <v>=</v>
          </cell>
          <cell r="AR274" t="str">
            <v>=</v>
          </cell>
          <cell r="AS274" t="str">
            <v>=</v>
          </cell>
          <cell r="AT274" t="str">
            <v>=</v>
          </cell>
          <cell r="AU274" t="str">
            <v>=</v>
          </cell>
          <cell r="AV274" t="str">
            <v>=</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t="str">
            <v>=</v>
          </cell>
          <cell r="BJ274" t="str">
            <v>=</v>
          </cell>
          <cell r="BK274" t="str">
            <v>=</v>
          </cell>
          <cell r="BL274" t="str">
            <v>=</v>
          </cell>
          <cell r="BM274" t="str">
            <v>=</v>
          </cell>
          <cell r="BN274" t="str">
            <v>=</v>
          </cell>
          <cell r="BO274" t="str">
            <v>=</v>
          </cell>
          <cell r="BP274" t="str">
            <v>=</v>
          </cell>
          <cell r="BQ274" t="str">
            <v>=</v>
          </cell>
          <cell r="BR274" t="str">
            <v>=</v>
          </cell>
          <cell r="BS274" t="str">
            <v>=</v>
          </cell>
          <cell r="BT274" t="str">
            <v>=</v>
          </cell>
          <cell r="BU274" t="str">
            <v>=</v>
          </cell>
          <cell r="BV274" t="str">
            <v>=</v>
          </cell>
          <cell r="BW274" t="str">
            <v>=</v>
          </cell>
          <cell r="BX274" t="str">
            <v>=</v>
          </cell>
          <cell r="BY274" t="str">
            <v>=</v>
          </cell>
          <cell r="BZ274" t="str">
            <v>=</v>
          </cell>
          <cell r="CA274" t="str">
            <v>=</v>
          </cell>
          <cell r="CB274" t="str">
            <v>=</v>
          </cell>
          <cell r="CC274" t="str">
            <v>=</v>
          </cell>
          <cell r="CD274" t="str">
            <v>=</v>
          </cell>
          <cell r="CE274" t="str">
            <v>=</v>
          </cell>
          <cell r="CF274" t="str">
            <v>=</v>
          </cell>
          <cell r="CG274" t="str">
            <v>=</v>
          </cell>
          <cell r="CH274" t="str">
            <v>=</v>
          </cell>
          <cell r="CI274" t="str">
            <v>=</v>
          </cell>
          <cell r="CJ274" t="str">
            <v>=</v>
          </cell>
          <cell r="CK274" t="str">
            <v>=</v>
          </cell>
          <cell r="CL274" t="str">
            <v>=</v>
          </cell>
          <cell r="CM274" t="str">
            <v>=</v>
          </cell>
          <cell r="CN274" t="str">
            <v>=</v>
          </cell>
          <cell r="CO274" t="str">
            <v>=</v>
          </cell>
          <cell r="CP274" t="str">
            <v>=</v>
          </cell>
          <cell r="CQ274" t="str">
            <v>=</v>
          </cell>
          <cell r="CR274" t="str">
            <v>=</v>
          </cell>
          <cell r="CS274" t="str">
            <v>=</v>
          </cell>
          <cell r="CT274" t="str">
            <v>=</v>
          </cell>
          <cell r="CU274" t="str">
            <v>=</v>
          </cell>
          <cell r="CV274" t="str">
            <v>=</v>
          </cell>
          <cell r="CW274" t="str">
            <v>=</v>
          </cell>
          <cell r="CX274" t="str">
            <v>=</v>
          </cell>
          <cell r="CY274" t="str">
            <v>=</v>
          </cell>
          <cell r="CZ274" t="str">
            <v>=</v>
          </cell>
          <cell r="DA274" t="str">
            <v>=</v>
          </cell>
          <cell r="DB274" t="str">
            <v>=</v>
          </cell>
          <cell r="DC274" t="str">
            <v>=</v>
          </cell>
          <cell r="DD274" t="str">
            <v>=</v>
          </cell>
          <cell r="DE274" t="str">
            <v>=</v>
          </cell>
          <cell r="DF274" t="str">
            <v>=</v>
          </cell>
          <cell r="DG274" t="str">
            <v>=</v>
          </cell>
          <cell r="DH274" t="str">
            <v>=</v>
          </cell>
          <cell r="DI274" t="str">
            <v>=</v>
          </cell>
          <cell r="DJ274" t="str">
            <v>=</v>
          </cell>
          <cell r="DK274" t="str">
            <v>=</v>
          </cell>
          <cell r="DL274" t="str">
            <v>=</v>
          </cell>
          <cell r="DM274" t="str">
            <v>=</v>
          </cell>
          <cell r="DN274" t="str">
            <v>=</v>
          </cell>
          <cell r="DO274" t="str">
            <v>=</v>
          </cell>
          <cell r="DP274" t="str">
            <v>=</v>
          </cell>
          <cell r="DQ274" t="str">
            <v>=</v>
          </cell>
          <cell r="DR274" t="str">
            <v>=</v>
          </cell>
          <cell r="DS274" t="str">
            <v>=</v>
          </cell>
          <cell r="DT274" t="str">
            <v>=</v>
          </cell>
          <cell r="DU274" t="str">
            <v>=</v>
          </cell>
          <cell r="DV274" t="str">
            <v>=</v>
          </cell>
          <cell r="DW274" t="str">
            <v>=</v>
          </cell>
          <cell r="DX274" t="str">
            <v>=</v>
          </cell>
          <cell r="DY274" t="str">
            <v>=</v>
          </cell>
          <cell r="DZ274" t="str">
            <v>=</v>
          </cell>
          <cell r="EA274" t="str">
            <v>=</v>
          </cell>
          <cell r="EB274" t="str">
            <v>=</v>
          </cell>
          <cell r="EC274" t="str">
            <v>=</v>
          </cell>
          <cell r="ED274" t="str">
            <v>=</v>
          </cell>
        </row>
        <row r="275">
          <cell r="F275">
            <v>9.1180055259993509E-2</v>
          </cell>
          <cell r="G275">
            <v>7.9098628918103486E-2</v>
          </cell>
          <cell r="H275">
            <v>7.3201015142647208E-2</v>
          </cell>
          <cell r="I275">
            <v>5.7178500702882218E-2</v>
          </cell>
          <cell r="J275">
            <v>3.4861393856033374E-2</v>
          </cell>
          <cell r="K275">
            <v>2.8259320412981737E-2</v>
          </cell>
          <cell r="L275">
            <v>2.1303116288876822E-2</v>
          </cell>
          <cell r="M275">
            <v>2.5358341315573796E-2</v>
          </cell>
          <cell r="N275">
            <v>3.4886239946914088E-2</v>
          </cell>
          <cell r="O275">
            <v>6.077478675281256E-2</v>
          </cell>
          <cell r="P275">
            <v>0.10340494873704742</v>
          </cell>
          <cell r="Q275">
            <v>8.4562920878997971E-2</v>
          </cell>
          <cell r="R275">
            <v>6.6515124596488562E-2</v>
          </cell>
          <cell r="S275">
            <v>0.10477708454792278</v>
          </cell>
          <cell r="T275">
            <v>9.1555038794471244E-2</v>
          </cell>
          <cell r="U275">
            <v>8.0400826223304023E-2</v>
          </cell>
          <cell r="V275">
            <v>6.3221826454132213E-2</v>
          </cell>
          <cell r="W275">
            <v>3.7608365164839341E-2</v>
          </cell>
          <cell r="X275">
            <v>3.2164470359997921E-2</v>
          </cell>
          <cell r="Y275">
            <v>2.6500741977223186E-2</v>
          </cell>
          <cell r="Z275">
            <v>2.9880316137859353E-2</v>
          </cell>
          <cell r="AA275">
            <v>3.9958450957993108E-2</v>
          </cell>
          <cell r="AB275">
            <v>6.8834569221600361E-2</v>
          </cell>
          <cell r="AC275">
            <v>0.112072479544711</v>
          </cell>
          <cell r="AD275">
            <v>0.11350146230318359</v>
          </cell>
          <cell r="AE275">
            <v>7.2844310796195799E-2</v>
          </cell>
          <cell r="AF275">
            <v>0.12249991489496637</v>
          </cell>
          <cell r="AG275">
            <v>0.10632459607410283</v>
          </cell>
          <cell r="AH275">
            <v>8.8409494934488464E-2</v>
          </cell>
          <cell r="AI275">
            <v>6.6676185795586207E-2</v>
          </cell>
          <cell r="AJ275">
            <v>3.9848437676823778E-2</v>
          </cell>
          <cell r="AK275">
            <v>3.4637457742569211E-2</v>
          </cell>
          <cell r="AL275">
            <v>2.7672473704605238E-2</v>
          </cell>
          <cell r="AM275">
            <v>2.9772067116780931E-2</v>
          </cell>
          <cell r="AN275">
            <v>4.1516477062462087E-2</v>
          </cell>
          <cell r="AO275">
            <v>7.7609322121329427E-2</v>
          </cell>
          <cell r="AP275">
            <v>0.11656269594951851</v>
          </cell>
          <cell r="AQ275">
            <v>0.12414859747841334</v>
          </cell>
          <cell r="AR275">
            <v>7.7634675087566052E-2</v>
          </cell>
          <cell r="AS275">
            <v>0.13278287637677977</v>
          </cell>
          <cell r="AT275">
            <v>0.11591657792728327</v>
          </cell>
          <cell r="AU275">
            <v>9.4336749124067865E-2</v>
          </cell>
          <cell r="AV275">
            <v>7.0710129819023138E-2</v>
          </cell>
          <cell r="AW275">
            <v>4.3078759937397848E-2</v>
          </cell>
          <cell r="AX275">
            <v>3.4599165048849301E-2</v>
          </cell>
          <cell r="AY275">
            <v>2.8563237202014591E-2</v>
          </cell>
          <cell r="AZ275">
            <v>3.2016067567099071E-2</v>
          </cell>
          <cell r="BA275">
            <v>4.3364028054782011E-2</v>
          </cell>
          <cell r="BB275">
            <v>8.1073163988225616E-2</v>
          </cell>
          <cell r="BC275">
            <v>0.1246564764565008</v>
          </cell>
          <cell r="BD275">
            <v>0.1318786378811474</v>
          </cell>
          <cell r="BE275">
            <v>8.161561464083178E-2</v>
          </cell>
          <cell r="BF275">
            <v>0.13599100395531494</v>
          </cell>
          <cell r="BG275">
            <v>0.1186959519747397</v>
          </cell>
          <cell r="BH275">
            <v>9.6706930210817887E-2</v>
          </cell>
          <cell r="BI275">
            <v>7.3030085346903917E-2</v>
          </cell>
          <cell r="BJ275">
            <v>4.453934932968906E-2</v>
          </cell>
          <cell r="BK275">
            <v>3.7112339981682396E-2</v>
          </cell>
          <cell r="BL275">
            <v>2.9551542673715403E-2</v>
          </cell>
          <cell r="BM275">
            <v>3.2784644335492885E-2</v>
          </cell>
          <cell r="BN275">
            <v>4.8741574617071848E-2</v>
          </cell>
          <cell r="BO275">
            <v>8.400744059179388E-2</v>
          </cell>
          <cell r="BP275">
            <v>0.13180738058863284</v>
          </cell>
          <cell r="BQ275">
            <v>0.14672268609891859</v>
          </cell>
          <cell r="BR275">
            <v>7.8353273328090722E-2</v>
          </cell>
          <cell r="BS275">
            <v>0.12617372598807819</v>
          </cell>
          <cell r="BT275">
            <v>0.11276705697079237</v>
          </cell>
          <cell r="BU275">
            <v>9.6974905082699792E-2</v>
          </cell>
          <cell r="BV275">
            <v>7.4718746899925748E-2</v>
          </cell>
          <cell r="BW275">
            <v>4.7136617988428497E-2</v>
          </cell>
          <cell r="BX275">
            <v>3.8721561519778902E-2</v>
          </cell>
          <cell r="BY275">
            <v>3.3135650140181383E-2</v>
          </cell>
          <cell r="BZ275">
            <v>3.5744713941596729E-2</v>
          </cell>
          <cell r="CA275">
            <v>4.9360006734460171E-2</v>
          </cell>
          <cell r="CB275">
            <v>8.240336174414864E-2</v>
          </cell>
          <cell r="CC275">
            <v>0.12678462477564523</v>
          </cell>
          <cell r="CD275">
            <v>0.1188412415265816</v>
          </cell>
          <cell r="CE275">
            <v>8.1512510938381411E-2</v>
          </cell>
          <cell r="CF275">
            <v>0.13732914988881006</v>
          </cell>
          <cell r="CG275">
            <v>0.10362545969257297</v>
          </cell>
          <cell r="CH275">
            <v>0.1070092149020887</v>
          </cell>
          <cell r="CI275">
            <v>8.3685021334154897E-2</v>
          </cell>
          <cell r="CJ275">
            <v>4.9952574734504651E-2</v>
          </cell>
          <cell r="CK275">
            <v>4.0838800230506678E-2</v>
          </cell>
          <cell r="CL275">
            <v>3.4846405629764376E-2</v>
          </cell>
          <cell r="CM275">
            <v>3.8688327142345713E-2</v>
          </cell>
          <cell r="CN275">
            <v>4.9172739106634111E-2</v>
          </cell>
          <cell r="CO275">
            <v>8.5254621615312942E-2</v>
          </cell>
          <cell r="CP275">
            <v>0.13250257780337193</v>
          </cell>
          <cell r="CQ275">
            <v>0.11756519817550526</v>
          </cell>
          <cell r="CR275">
            <v>8.6686882953117106E-2</v>
          </cell>
          <cell r="CS275">
            <v>0.143247295075696</v>
          </cell>
          <cell r="CT275">
            <v>0.12469247773645975</v>
          </cell>
          <cell r="CU275">
            <v>0.10904087892648207</v>
          </cell>
          <cell r="CV275">
            <v>8.7429445507034131E-2</v>
          </cell>
          <cell r="CW275">
            <v>5.17501807369527E-2</v>
          </cell>
          <cell r="CX275">
            <v>4.3153671959526463E-2</v>
          </cell>
          <cell r="CY275">
            <v>3.6736153719587605E-2</v>
          </cell>
          <cell r="CZ275">
            <v>4.1179614060389724E-2</v>
          </cell>
          <cell r="DA275">
            <v>5.2887384633230283E-2</v>
          </cell>
          <cell r="DB275">
            <v>8.80655001054933E-2</v>
          </cell>
          <cell r="DC275">
            <v>0.14052387666116317</v>
          </cell>
          <cell r="DD275">
            <v>0.12476100106105292</v>
          </cell>
          <cell r="DE275">
            <v>9.0408292516066524E-2</v>
          </cell>
          <cell r="DF275">
            <v>0.14046664606161485</v>
          </cell>
          <cell r="DG275">
            <v>0.12594099247488444</v>
          </cell>
          <cell r="DH275">
            <v>0.10702689495157358</v>
          </cell>
          <cell r="DI275">
            <v>8.8685692204403921E-2</v>
          </cell>
          <cell r="DJ275">
            <v>5.2473782678493563E-2</v>
          </cell>
          <cell r="DK275">
            <v>4.4222054207850192E-2</v>
          </cell>
          <cell r="DL275">
            <v>3.75600926528179E-2</v>
          </cell>
          <cell r="DM275">
            <v>3.9752076428797523E-2</v>
          </cell>
          <cell r="DN275">
            <v>5.4631342909722491E-2</v>
          </cell>
          <cell r="DO275">
            <v>9.6528915911342494E-2</v>
          </cell>
          <cell r="DP275">
            <v>0.15410925770644113</v>
          </cell>
          <cell r="DQ275">
            <v>0.14493520867110021</v>
          </cell>
          <cell r="DR275">
            <v>0.10562950421313388</v>
          </cell>
          <cell r="DS275">
            <v>0.16986304302248811</v>
          </cell>
          <cell r="DT275">
            <v>0.15170139081638467</v>
          </cell>
          <cell r="DU275">
            <v>0.13545093625081961</v>
          </cell>
          <cell r="DV275">
            <v>0.10632071857575198</v>
          </cell>
          <cell r="DW275">
            <v>6.2968029002107073E-2</v>
          </cell>
          <cell r="DX275">
            <v>5.3253912942494708E-2</v>
          </cell>
          <cell r="DY275">
            <v>4.5213777121681176E-2</v>
          </cell>
          <cell r="DZ275">
            <v>4.6571540911415354E-2</v>
          </cell>
          <cell r="EA275">
            <v>6.8501427664898529E-2</v>
          </cell>
          <cell r="EB275">
            <v>0.10651476446751218</v>
          </cell>
          <cell r="EC275">
            <v>0.17200097797177705</v>
          </cell>
          <cell r="ED275">
            <v>0.15334375621416996</v>
          </cell>
        </row>
        <row r="276">
          <cell r="F276">
            <v>-389.16923244628964</v>
          </cell>
          <cell r="G276">
            <v>-263.73855104356949</v>
          </cell>
          <cell r="H276">
            <v>-161.24933263250202</v>
          </cell>
          <cell r="I276">
            <v>-102.00273104442005</v>
          </cell>
          <cell r="J276">
            <v>-56.003634435184971</v>
          </cell>
          <cell r="K276">
            <v>-44.843081827635665</v>
          </cell>
          <cell r="L276">
            <v>-42.678593455287107</v>
          </cell>
          <cell r="M276">
            <v>-48.693895328282842</v>
          </cell>
          <cell r="N276">
            <v>-67.11193549852068</v>
          </cell>
          <cell r="O276">
            <v>-142.22103879255212</v>
          </cell>
          <cell r="P276">
            <v>-367.61071553891486</v>
          </cell>
          <cell r="Q276">
            <v>-431.07208793017804</v>
          </cell>
          <cell r="R276">
            <v>-154.87093131391336</v>
          </cell>
          <cell r="S276">
            <v>-451.72537935911203</v>
          </cell>
          <cell r="T276">
            <v>-311.70370554501187</v>
          </cell>
          <cell r="U276">
            <v>-178.95429959362258</v>
          </cell>
          <cell r="V276">
            <v>-113.83101293686649</v>
          </cell>
          <cell r="W276">
            <v>-60.979019459305412</v>
          </cell>
          <cell r="X276">
            <v>-51.615903814512357</v>
          </cell>
          <cell r="Y276">
            <v>-53.712285664839584</v>
          </cell>
          <cell r="Z276">
            <v>-58.029133383843153</v>
          </cell>
          <cell r="AA276">
            <v>-78.070076157986591</v>
          </cell>
          <cell r="AB276">
            <v>-162.63598283375484</v>
          </cell>
          <cell r="AC276">
            <v>-402.72811814612038</v>
          </cell>
          <cell r="AD276">
            <v>-584.98056487408098</v>
          </cell>
          <cell r="AE276">
            <v>-170.93489944597721</v>
          </cell>
          <cell r="AF276">
            <v>-533.13003575272967</v>
          </cell>
          <cell r="AG276">
            <v>-365.22687128391362</v>
          </cell>
          <cell r="AH276">
            <v>-198.51920139786967</v>
          </cell>
          <cell r="AI276">
            <v>-121.02215827571594</v>
          </cell>
          <cell r="AJ276">
            <v>-65.124158980332751</v>
          </cell>
          <cell r="AK276">
            <v>-55.971058955040341</v>
          </cell>
          <cell r="AL276">
            <v>-56.403967548921557</v>
          </cell>
          <cell r="AM276">
            <v>-58.237108317951439</v>
          </cell>
          <cell r="AN276">
            <v>-81.324848952683169</v>
          </cell>
          <cell r="AO276">
            <v>-184.95654838441365</v>
          </cell>
          <cell r="AP276">
            <v>-422.9341172930624</v>
          </cell>
          <cell r="AQ276">
            <v>-646.16523928193465</v>
          </cell>
          <cell r="AR276">
            <v>-183.85805748079943</v>
          </cell>
          <cell r="AS276">
            <v>-583.65886787638988</v>
          </cell>
          <cell r="AT276">
            <v>-401.90962999279901</v>
          </cell>
          <cell r="AU276">
            <v>-213.70332569352792</v>
          </cell>
          <cell r="AV276">
            <v>-129.45259996481502</v>
          </cell>
          <cell r="AW276">
            <v>-71.016099520001063</v>
          </cell>
          <cell r="AX276">
            <v>-56.376118382188523</v>
          </cell>
          <cell r="AY276">
            <v>-58.738380276691842</v>
          </cell>
          <cell r="AZ276">
            <v>-63.21524731075138</v>
          </cell>
          <cell r="BA276">
            <v>-85.663470412714986</v>
          </cell>
          <cell r="BB276">
            <v>-195.0219919171162</v>
          </cell>
          <cell r="BC276">
            <v>-457.0021692068932</v>
          </cell>
          <cell r="BD276">
            <v>-693.39044328129</v>
          </cell>
          <cell r="BE276">
            <v>-195.49293764763883</v>
          </cell>
          <cell r="BF276">
            <v>-604.51385995013993</v>
          </cell>
          <cell r="BG276">
            <v>-411.77137115112629</v>
          </cell>
          <cell r="BH276">
            <v>-221.17095407575908</v>
          </cell>
          <cell r="BI276">
            <v>-135.01421187872171</v>
          </cell>
          <cell r="BJ276">
            <v>-74.148333105806628</v>
          </cell>
          <cell r="BK276">
            <v>-61.136406713808839</v>
          </cell>
          <cell r="BL276">
            <v>-61.572561911294073</v>
          </cell>
          <cell r="BM276">
            <v>-65.459233326561872</v>
          </cell>
          <cell r="BN276">
            <v>-97.820871677468318</v>
          </cell>
          <cell r="BO276">
            <v>-204.35899541468601</v>
          </cell>
          <cell r="BP276">
            <v>-488.36289665098712</v>
          </cell>
          <cell r="BQ276">
            <v>-780.08515852794812</v>
          </cell>
          <cell r="BR276">
            <v>-189.45580165252264</v>
          </cell>
          <cell r="BS276">
            <v>-567.17631963101326</v>
          </cell>
          <cell r="BT276">
            <v>-399.30872860963456</v>
          </cell>
          <cell r="BU276">
            <v>-224.07385016874386</v>
          </cell>
          <cell r="BV276">
            <v>-139.59495503248917</v>
          </cell>
          <cell r="BW276">
            <v>-79.177891381404208</v>
          </cell>
          <cell r="BX276">
            <v>-64.329783171633636</v>
          </cell>
          <cell r="BY276">
            <v>-69.593108034587061</v>
          </cell>
          <cell r="BZ276">
            <v>-71.957138020221819</v>
          </cell>
          <cell r="CA276">
            <v>-99.528684129795721</v>
          </cell>
          <cell r="CB276">
            <v>-202.57994858099721</v>
          </cell>
          <cell r="CC276">
            <v>-475.05920432178999</v>
          </cell>
          <cell r="CD276">
            <v>-639.22894038763184</v>
          </cell>
          <cell r="CE276">
            <v>-199.34405446109136</v>
          </cell>
          <cell r="CF276">
            <v>-624.49118792169077</v>
          </cell>
          <cell r="CG276">
            <v>-371.13345228700899</v>
          </cell>
          <cell r="CH276">
            <v>-250.06043175962824</v>
          </cell>
          <cell r="CI276">
            <v>-158.09168203084008</v>
          </cell>
          <cell r="CJ276">
            <v>-84.756444714886058</v>
          </cell>
          <cell r="CK276">
            <v>-68.593261302042052</v>
          </cell>
          <cell r="CL276">
            <v>-73.982536290492405</v>
          </cell>
          <cell r="CM276">
            <v>-78.759724029168098</v>
          </cell>
          <cell r="CN276">
            <v>-100.30987377465317</v>
          </cell>
          <cell r="CO276">
            <v>-211.93724806296709</v>
          </cell>
          <cell r="CP276">
            <v>-502.63694867670694</v>
          </cell>
          <cell r="CQ276">
            <v>-640.43879264474992</v>
          </cell>
          <cell r="CR276">
            <v>-214.76528928868768</v>
          </cell>
          <cell r="CS276">
            <v>-659.42693000482768</v>
          </cell>
          <cell r="CT276">
            <v>-452.03101441905523</v>
          </cell>
          <cell r="CU276">
            <v>-257.93218523226841</v>
          </cell>
          <cell r="CV276">
            <v>-167.01259026018107</v>
          </cell>
          <cell r="CW276">
            <v>-88.809621540797536</v>
          </cell>
          <cell r="CX276">
            <v>-73.454668963677705</v>
          </cell>
          <cell r="CY276">
            <v>-79.07820376466367</v>
          </cell>
          <cell r="CZ276">
            <v>-84.984745771792632</v>
          </cell>
          <cell r="DA276">
            <v>-109.80607568921218</v>
          </cell>
          <cell r="DB276">
            <v>-221.56752090351051</v>
          </cell>
          <cell r="DC276">
            <v>-539.95204663657444</v>
          </cell>
          <cell r="DD276">
            <v>-688.53391868281426</v>
          </cell>
          <cell r="DE276">
            <v>-226.63351426400027</v>
          </cell>
          <cell r="DF276">
            <v>-655.11505571883333</v>
          </cell>
          <cell r="DG276">
            <v>-457.86702236014162</v>
          </cell>
          <cell r="DH276">
            <v>-256.36207255441633</v>
          </cell>
          <cell r="DI276">
            <v>-171.47491791483588</v>
          </cell>
          <cell r="DJ276">
            <v>-91.19662401699722</v>
          </cell>
          <cell r="DK276">
            <v>-76.065789221826051</v>
          </cell>
          <cell r="DL276">
            <v>-81.627933194777043</v>
          </cell>
          <cell r="DM276">
            <v>-82.986688563920822</v>
          </cell>
          <cell r="DN276">
            <v>-114.14963042593688</v>
          </cell>
          <cell r="DO276">
            <v>-246.00204782337147</v>
          </cell>
          <cell r="DP276">
            <v>-600.1613098493184</v>
          </cell>
          <cell r="DQ276">
            <v>-810.28394292887549</v>
          </cell>
          <cell r="DR276">
            <v>-268.84925071895032</v>
          </cell>
          <cell r="DS276">
            <v>-804.0947563498064</v>
          </cell>
          <cell r="DT276">
            <v>-565.05968301661426</v>
          </cell>
          <cell r="DU276">
            <v>-329.34964950596611</v>
          </cell>
          <cell r="DV276">
            <v>-208.79098942168719</v>
          </cell>
          <cell r="DW276">
            <v>-111.21046458513163</v>
          </cell>
          <cell r="DX276">
            <v>-93.008694214041512</v>
          </cell>
          <cell r="DY276">
            <v>-99.812543035594544</v>
          </cell>
          <cell r="DZ276">
            <v>-98.752023575472577</v>
          </cell>
          <cell r="EA276">
            <v>-145.41568648734929</v>
          </cell>
          <cell r="EB276">
            <v>-275.84541067279088</v>
          </cell>
          <cell r="EC276">
            <v>-679.86411106885464</v>
          </cell>
          <cell r="ED276">
            <v>-869.85692210595016</v>
          </cell>
        </row>
        <row r="277">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row>
        <row r="279">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row>
        <row r="280">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row>
        <row r="281">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row>
        <row r="283">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row>
        <row r="285">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row>
        <row r="286">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row>
        <row r="290">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row>
        <row r="291">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row>
        <row r="292">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row>
        <row r="294">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row>
        <row r="295">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row>
        <row r="296">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row>
        <row r="297">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row>
        <row r="299">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row>
        <row r="302">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row>
        <row r="303">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row>
        <row r="304">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row>
        <row r="305">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row>
        <row r="306">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row>
        <row r="313">
          <cell r="F313">
            <v>-59.029999999998836</v>
          </cell>
          <cell r="G313">
            <v>-175.64600000000064</v>
          </cell>
          <cell r="H313">
            <v>-42.626000000003842</v>
          </cell>
          <cell r="I313">
            <v>-9.5099999999947613</v>
          </cell>
          <cell r="J313">
            <v>-57.706999999994878</v>
          </cell>
          <cell r="K313">
            <v>-106.44000000000233</v>
          </cell>
          <cell r="L313">
            <v>-2.6100000000005821</v>
          </cell>
          <cell r="M313">
            <v>-57.824000000000524</v>
          </cell>
          <cell r="N313">
            <v>-50.57999999999447</v>
          </cell>
          <cell r="O313">
            <v>-47.161999999996624</v>
          </cell>
          <cell r="P313">
            <v>-136.83699999999953</v>
          </cell>
          <cell r="Q313">
            <v>-207.38799999999901</v>
          </cell>
          <cell r="R313">
            <v>-1446.591999999946</v>
          </cell>
          <cell r="S313">
            <v>-65.645000000004075</v>
          </cell>
          <cell r="T313">
            <v>-262.55799999999726</v>
          </cell>
          <cell r="U313">
            <v>-54.614000000001397</v>
          </cell>
          <cell r="V313">
            <v>-24.205000000001746</v>
          </cell>
          <cell r="W313">
            <v>-74.171999999998661</v>
          </cell>
          <cell r="X313">
            <v>-157.11300000000483</v>
          </cell>
          <cell r="Y313">
            <v>-32.69999999999709</v>
          </cell>
          <cell r="Z313">
            <v>-66.117000000005646</v>
          </cell>
          <cell r="AA313">
            <v>-48.680000000000291</v>
          </cell>
          <cell r="AB313">
            <v>-113.3269999999975</v>
          </cell>
          <cell r="AC313">
            <v>-143.3640000000014</v>
          </cell>
          <cell r="AD313">
            <v>-404.09700000000157</v>
          </cell>
          <cell r="AE313">
            <v>-1349.1570000000065</v>
          </cell>
          <cell r="AF313">
            <v>-91.065000000002328</v>
          </cell>
          <cell r="AG313">
            <v>-170.83999999999651</v>
          </cell>
          <cell r="AH313">
            <v>-57.80000000000291</v>
          </cell>
          <cell r="AI313">
            <v>-51.94999999999709</v>
          </cell>
          <cell r="AJ313">
            <v>-46.122999999999593</v>
          </cell>
          <cell r="AK313">
            <v>-150.86699999999837</v>
          </cell>
          <cell r="AL313">
            <v>-31.87599999998929</v>
          </cell>
          <cell r="AM313">
            <v>-54.126000000003842</v>
          </cell>
          <cell r="AN313">
            <v>-11.520000000004075</v>
          </cell>
          <cell r="AO313">
            <v>-197.1050000000032</v>
          </cell>
          <cell r="AP313">
            <v>51.269000000000233</v>
          </cell>
          <cell r="AQ313">
            <v>-537.15399999999499</v>
          </cell>
          <cell r="AR313">
            <v>-1453.8899999998976</v>
          </cell>
          <cell r="AS313">
            <v>-67.238000000004831</v>
          </cell>
          <cell r="AT313">
            <v>-242.18500000000495</v>
          </cell>
          <cell r="AU313">
            <v>-61.169999999998254</v>
          </cell>
          <cell r="AV313">
            <v>-26.92500000000291</v>
          </cell>
          <cell r="AW313">
            <v>-112.05799999999726</v>
          </cell>
          <cell r="AX313">
            <v>-72.916000000004715</v>
          </cell>
          <cell r="AY313">
            <v>-0.92999999999301508</v>
          </cell>
          <cell r="AZ313">
            <v>-148.02999999999884</v>
          </cell>
          <cell r="BA313">
            <v>-18.213999999992666</v>
          </cell>
          <cell r="BB313">
            <v>-59.777000000001863</v>
          </cell>
          <cell r="BC313">
            <v>-184.37199999999575</v>
          </cell>
          <cell r="BD313">
            <v>-460.07500000000437</v>
          </cell>
          <cell r="BE313">
            <v>-1207.3029999997234</v>
          </cell>
          <cell r="BF313">
            <v>-114.39299999999639</v>
          </cell>
          <cell r="BG313">
            <v>-103.22999999999593</v>
          </cell>
          <cell r="BH313">
            <v>-38.495999999999185</v>
          </cell>
          <cell r="BI313">
            <v>-47.275999999998021</v>
          </cell>
          <cell r="BJ313">
            <v>-85.203999999997905</v>
          </cell>
          <cell r="BK313">
            <v>-87.538999999997031</v>
          </cell>
          <cell r="BL313">
            <v>-22.740000000005239</v>
          </cell>
          <cell r="BM313">
            <v>-52.495999999999185</v>
          </cell>
          <cell r="BN313">
            <v>-23</v>
          </cell>
          <cell r="BO313">
            <v>-31.279999999998836</v>
          </cell>
          <cell r="BP313">
            <v>-265.8859999999986</v>
          </cell>
          <cell r="BQ313">
            <v>-335.76299999999901</v>
          </cell>
          <cell r="BR313">
            <v>-1167.0320000000065</v>
          </cell>
          <cell r="BS313">
            <v>-126.99500000000262</v>
          </cell>
          <cell r="BT313">
            <v>-126.5</v>
          </cell>
          <cell r="BU313">
            <v>-41.019999999989523</v>
          </cell>
          <cell r="BV313">
            <v>-59.044999999998254</v>
          </cell>
          <cell r="BW313">
            <v>-68.516999999999825</v>
          </cell>
          <cell r="BX313">
            <v>-101.64400000000023</v>
          </cell>
          <cell r="BY313">
            <v>-15.30000000000291</v>
          </cell>
          <cell r="BZ313">
            <v>-53.493000000002212</v>
          </cell>
          <cell r="CA313">
            <v>-43.039999999993597</v>
          </cell>
          <cell r="CB313">
            <v>-111.34200000000419</v>
          </cell>
          <cell r="CC313">
            <v>-239.76000000000204</v>
          </cell>
          <cell r="CD313">
            <v>-180.37599999999657</v>
          </cell>
          <cell r="CE313">
            <v>-883.1820000000298</v>
          </cell>
          <cell r="CF313">
            <v>-225.34999999999854</v>
          </cell>
          <cell r="CG313">
            <v>218.12199999999575</v>
          </cell>
          <cell r="CH313">
            <v>-73.470000000001164</v>
          </cell>
          <cell r="CI313">
            <v>-34.150000000008731</v>
          </cell>
          <cell r="CJ313">
            <v>-146.8640000000014</v>
          </cell>
          <cell r="CK313">
            <v>-69.736000000004424</v>
          </cell>
          <cell r="CL313">
            <v>-20.830000000001746</v>
          </cell>
          <cell r="CM313">
            <v>9.7460000000064611</v>
          </cell>
          <cell r="CN313">
            <v>-6.5800000000017462</v>
          </cell>
          <cell r="CO313">
            <v>-80.733000000000175</v>
          </cell>
          <cell r="CP313">
            <v>-247.88199999999779</v>
          </cell>
          <cell r="CQ313">
            <v>-205.45500000000175</v>
          </cell>
          <cell r="CR313">
            <v>-1430.9350000000559</v>
          </cell>
          <cell r="CS313">
            <v>-151.21800000000076</v>
          </cell>
          <cell r="CT313">
            <v>-191.94999999999709</v>
          </cell>
          <cell r="CU313">
            <v>-69</v>
          </cell>
          <cell r="CV313">
            <v>-144.52300000000105</v>
          </cell>
          <cell r="CW313">
            <v>-157.12299999999959</v>
          </cell>
          <cell r="CX313">
            <v>-154.08299999999872</v>
          </cell>
          <cell r="CY313">
            <v>-6</v>
          </cell>
          <cell r="CZ313">
            <v>-80.735000000000582</v>
          </cell>
          <cell r="DA313">
            <v>-5.0700000000069849</v>
          </cell>
          <cell r="DB313">
            <v>-83.040000000000873</v>
          </cell>
          <cell r="DC313">
            <v>-289.97699999999895</v>
          </cell>
          <cell r="DD313">
            <v>-98.216000000000349</v>
          </cell>
          <cell r="DE313">
            <v>-1107.8479999998817</v>
          </cell>
          <cell r="DF313">
            <v>-130.91599999999744</v>
          </cell>
          <cell r="DG313">
            <v>-187.52599999999802</v>
          </cell>
          <cell r="DH313">
            <v>-36.399999999994179</v>
          </cell>
          <cell r="DI313">
            <v>-69.214999999996508</v>
          </cell>
          <cell r="DJ313">
            <v>-78.398000000001048</v>
          </cell>
          <cell r="DK313">
            <v>-105.69600000000355</v>
          </cell>
          <cell r="DL313">
            <v>-10.770000000004075</v>
          </cell>
          <cell r="DM313">
            <v>-80.389999999999418</v>
          </cell>
          <cell r="DN313">
            <v>9.7109999999956926</v>
          </cell>
          <cell r="DO313">
            <v>-98.150000000001455</v>
          </cell>
          <cell r="DP313">
            <v>-127.22599999999511</v>
          </cell>
          <cell r="DQ313">
            <v>-192.87200000000303</v>
          </cell>
          <cell r="DR313">
            <v>-1643.0270000000019</v>
          </cell>
          <cell r="DS313">
            <v>-260.56200000000536</v>
          </cell>
          <cell r="DT313">
            <v>-235.76500000000669</v>
          </cell>
          <cell r="DU313">
            <v>-142.99199999999837</v>
          </cell>
          <cell r="DV313">
            <v>-122.46499999999651</v>
          </cell>
          <cell r="DW313">
            <v>-127.34200000000055</v>
          </cell>
          <cell r="DX313">
            <v>-168.66500000000087</v>
          </cell>
          <cell r="DY313">
            <v>-33.665999999997439</v>
          </cell>
          <cell r="DZ313">
            <v>-27.229999999995925</v>
          </cell>
          <cell r="EA313">
            <v>-99.089999999996508</v>
          </cell>
          <cell r="EB313">
            <v>-88.636999999995169</v>
          </cell>
          <cell r="EC313">
            <v>-123.85499999999593</v>
          </cell>
          <cell r="ED313">
            <v>-212.75800000000163</v>
          </cell>
        </row>
        <row r="314">
          <cell r="F314">
            <v>-409.01999999998952</v>
          </cell>
          <cell r="G314">
            <v>-175.68999999998778</v>
          </cell>
          <cell r="H314">
            <v>-135.7560000000085</v>
          </cell>
          <cell r="I314">
            <v>-533.5</v>
          </cell>
          <cell r="J314">
            <v>-322.6359999999986</v>
          </cell>
          <cell r="K314">
            <v>-60.190000000002328</v>
          </cell>
          <cell r="L314">
            <v>-227.91999999999825</v>
          </cell>
          <cell r="M314">
            <v>-95.160000000003492</v>
          </cell>
          <cell r="N314">
            <v>135.70000000001164</v>
          </cell>
          <cell r="O314">
            <v>-669.82499999999709</v>
          </cell>
          <cell r="P314">
            <v>-438.87000000002445</v>
          </cell>
          <cell r="Q314">
            <v>-398.43600000000151</v>
          </cell>
          <cell r="R314">
            <v>-4770.4650000000838</v>
          </cell>
          <cell r="S314">
            <v>-555.03200000000652</v>
          </cell>
          <cell r="T314">
            <v>-259.58000000000175</v>
          </cell>
          <cell r="U314">
            <v>-326.7960000000021</v>
          </cell>
          <cell r="V314">
            <v>-1021.6800000000076</v>
          </cell>
          <cell r="W314">
            <v>-226.71500000000378</v>
          </cell>
          <cell r="X314">
            <v>-130.36000000000058</v>
          </cell>
          <cell r="Y314">
            <v>-124.61000000000058</v>
          </cell>
          <cell r="Z314">
            <v>-82.279999999998836</v>
          </cell>
          <cell r="AA314">
            <v>-442.52599999999802</v>
          </cell>
          <cell r="AB314">
            <v>-224.81000000001222</v>
          </cell>
          <cell r="AC314">
            <v>-928.95000000001164</v>
          </cell>
          <cell r="AD314">
            <v>-447.12599999998929</v>
          </cell>
          <cell r="AE314">
            <v>-5615.6340000000782</v>
          </cell>
          <cell r="AF314">
            <v>-1029.7640000000101</v>
          </cell>
          <cell r="AG314">
            <v>-870.35499999999593</v>
          </cell>
          <cell r="AH314">
            <v>-749.29500000001281</v>
          </cell>
          <cell r="AI314">
            <v>-859.69000000000233</v>
          </cell>
          <cell r="AJ314">
            <v>-321.55500000000029</v>
          </cell>
          <cell r="AK314">
            <v>-258.48000000001048</v>
          </cell>
          <cell r="AL314">
            <v>-399.2549999999901</v>
          </cell>
          <cell r="AM314">
            <v>-125.48999999999069</v>
          </cell>
          <cell r="AN314">
            <v>178.25</v>
          </cell>
          <cell r="AO314">
            <v>-657.01999999998952</v>
          </cell>
          <cell r="AP314">
            <v>-324.05999999999767</v>
          </cell>
          <cell r="AQ314">
            <v>-198.91999999999825</v>
          </cell>
          <cell r="AR314">
            <v>-7750.8779999995604</v>
          </cell>
          <cell r="AS314">
            <v>-1003.0099999999948</v>
          </cell>
          <cell r="AT314">
            <v>-941.66999999999825</v>
          </cell>
          <cell r="AU314">
            <v>-849.86000000000058</v>
          </cell>
          <cell r="AV314">
            <v>-663.82099999999627</v>
          </cell>
          <cell r="AW314">
            <v>-278.34999999999854</v>
          </cell>
          <cell r="AX314">
            <v>-286.89100000000326</v>
          </cell>
          <cell r="AY314">
            <v>-203.52999999999884</v>
          </cell>
          <cell r="AZ314">
            <v>-168.44000000000233</v>
          </cell>
          <cell r="BA314">
            <v>-655.86600000000908</v>
          </cell>
          <cell r="BB314">
            <v>-703.16999999999825</v>
          </cell>
          <cell r="BC314">
            <v>-1164.6499999999942</v>
          </cell>
          <cell r="BD314">
            <v>-831.61999999999534</v>
          </cell>
          <cell r="BE314">
            <v>-6956.2770000000019</v>
          </cell>
          <cell r="BF314">
            <v>-829.97000000000116</v>
          </cell>
          <cell r="BG314">
            <v>-877.16000000000349</v>
          </cell>
          <cell r="BH314">
            <v>-769.99000000000524</v>
          </cell>
          <cell r="BI314">
            <v>-638.02999999999884</v>
          </cell>
          <cell r="BJ314">
            <v>-333.93699999999808</v>
          </cell>
          <cell r="BK314">
            <v>-218.47000000000116</v>
          </cell>
          <cell r="BL314">
            <v>-219.82000000000698</v>
          </cell>
          <cell r="BM314">
            <v>-370</v>
          </cell>
          <cell r="BN314">
            <v>-192.83999999999651</v>
          </cell>
          <cell r="BO314">
            <v>-876.69000000000233</v>
          </cell>
          <cell r="BP314">
            <v>-978.91999999999825</v>
          </cell>
          <cell r="BQ314">
            <v>-650.44999999999709</v>
          </cell>
          <cell r="BR314">
            <v>-6710.716999999946</v>
          </cell>
          <cell r="BS314">
            <v>-1025.0840000000026</v>
          </cell>
          <cell r="BT314">
            <v>-730.64600000000792</v>
          </cell>
          <cell r="BU314">
            <v>-738.80000000000291</v>
          </cell>
          <cell r="BV314">
            <v>-536.58999999999651</v>
          </cell>
          <cell r="BW314">
            <v>-394.30799999999726</v>
          </cell>
          <cell r="BX314">
            <v>-212.06999999999243</v>
          </cell>
          <cell r="BY314">
            <v>-460.7100000000064</v>
          </cell>
          <cell r="BZ314">
            <v>60.430000000022119</v>
          </cell>
          <cell r="CA314">
            <v>-346.32999999998719</v>
          </cell>
          <cell r="CB314">
            <v>-674.77500000000873</v>
          </cell>
          <cell r="CC314">
            <v>-833.63000000000466</v>
          </cell>
          <cell r="CD314">
            <v>-818.2039999999979</v>
          </cell>
          <cell r="CE314">
            <v>-6424.8410000002477</v>
          </cell>
          <cell r="CF314">
            <v>-939.36000000000058</v>
          </cell>
          <cell r="CG314">
            <v>-456.38999999999942</v>
          </cell>
          <cell r="CH314">
            <v>-743.60000000000582</v>
          </cell>
          <cell r="CI314">
            <v>-624.82800000000861</v>
          </cell>
          <cell r="CJ314">
            <v>-303.80500000000029</v>
          </cell>
          <cell r="CK314">
            <v>-269.89499999998952</v>
          </cell>
          <cell r="CL314">
            <v>-193.77999999999884</v>
          </cell>
          <cell r="CM314">
            <v>-445.55999999999767</v>
          </cell>
          <cell r="CN314">
            <v>-443.39000000001397</v>
          </cell>
          <cell r="CO314">
            <v>-1106.304999999993</v>
          </cell>
          <cell r="CP314">
            <v>-748.53399999999965</v>
          </cell>
          <cell r="CQ314">
            <v>-149.39400000000023</v>
          </cell>
          <cell r="CR314">
            <v>-6873.256000000285</v>
          </cell>
          <cell r="CS314">
            <v>-876.14400000000023</v>
          </cell>
          <cell r="CT314">
            <v>-904.55599999999686</v>
          </cell>
          <cell r="CU314">
            <v>-788.31000000001222</v>
          </cell>
          <cell r="CV314">
            <v>-794.68000000000029</v>
          </cell>
          <cell r="CW314">
            <v>-271.83200000000215</v>
          </cell>
          <cell r="CX314">
            <v>-288.21399999999267</v>
          </cell>
          <cell r="CY314">
            <v>-229.47000000000116</v>
          </cell>
          <cell r="CZ314">
            <v>-412.02000000000407</v>
          </cell>
          <cell r="DA314">
            <v>-508.77000000000407</v>
          </cell>
          <cell r="DB314">
            <v>-696.1200000000099</v>
          </cell>
          <cell r="DC314">
            <v>-952.2100000000064</v>
          </cell>
          <cell r="DD314">
            <v>-150.92999999999302</v>
          </cell>
          <cell r="DE314">
            <v>-7061.8840000000782</v>
          </cell>
          <cell r="DF314">
            <v>-837.06500000000233</v>
          </cell>
          <cell r="DG314">
            <v>-1052.0950000000012</v>
          </cell>
          <cell r="DH314">
            <v>-559.34999999999127</v>
          </cell>
          <cell r="DI314">
            <v>-706.11500000000524</v>
          </cell>
          <cell r="DJ314">
            <v>-208.93699999999808</v>
          </cell>
          <cell r="DK314">
            <v>-203.03399999999965</v>
          </cell>
          <cell r="DL314">
            <v>-414.69999999999709</v>
          </cell>
          <cell r="DM314">
            <v>-351.88500000000931</v>
          </cell>
          <cell r="DN314">
            <v>-366.56999999999243</v>
          </cell>
          <cell r="DO314">
            <v>-785.02999999999884</v>
          </cell>
          <cell r="DP314">
            <v>-1169.070000000007</v>
          </cell>
          <cell r="DQ314">
            <v>-408.03300000000309</v>
          </cell>
          <cell r="DR314">
            <v>-7970.4894999999669</v>
          </cell>
          <cell r="DS314">
            <v>-477.16200000000026</v>
          </cell>
          <cell r="DT314">
            <v>-470.22200000000157</v>
          </cell>
          <cell r="DU314">
            <v>-1139.1719999999987</v>
          </cell>
          <cell r="DV314">
            <v>-708.89199999999983</v>
          </cell>
          <cell r="DW314">
            <v>-360.875</v>
          </cell>
          <cell r="DX314">
            <v>-327.22699999999895</v>
          </cell>
          <cell r="DY314">
            <v>-244.02850000000035</v>
          </cell>
          <cell r="DZ314">
            <v>-690.10900000000402</v>
          </cell>
          <cell r="EA314">
            <v>-999.84000000000378</v>
          </cell>
          <cell r="EB314">
            <v>-842.51599999999962</v>
          </cell>
          <cell r="EC314">
            <v>-1199.4149999999936</v>
          </cell>
          <cell r="ED314">
            <v>-511.03099999999904</v>
          </cell>
        </row>
        <row r="315">
          <cell r="F315">
            <v>-48.680000000007567</v>
          </cell>
          <cell r="G315">
            <v>-190.16999999999825</v>
          </cell>
          <cell r="H315">
            <v>-486.76000000000931</v>
          </cell>
          <cell r="I315">
            <v>-688.7899999999936</v>
          </cell>
          <cell r="J315">
            <v>-32.233000000000175</v>
          </cell>
          <cell r="K315">
            <v>-182.16000000000349</v>
          </cell>
          <cell r="L315">
            <v>-305.78000000002794</v>
          </cell>
          <cell r="M315">
            <v>-237.28900000000431</v>
          </cell>
          <cell r="N315">
            <v>-79.049999999988358</v>
          </cell>
          <cell r="O315">
            <v>-219.31000000001222</v>
          </cell>
          <cell r="P315">
            <v>-257.11499999999069</v>
          </cell>
          <cell r="Q315">
            <v>-337.00999999998021</v>
          </cell>
          <cell r="R315">
            <v>-4686.9147999999113</v>
          </cell>
          <cell r="S315">
            <v>-194.22499999999127</v>
          </cell>
          <cell r="T315">
            <v>-147.13999999999942</v>
          </cell>
          <cell r="U315">
            <v>-489.43000000002212</v>
          </cell>
          <cell r="V315">
            <v>-499.08000000000175</v>
          </cell>
          <cell r="W315">
            <v>-48.391799999999421</v>
          </cell>
          <cell r="X315">
            <v>-166.1929999999993</v>
          </cell>
          <cell r="Y315">
            <v>-648.04999999998836</v>
          </cell>
          <cell r="Z315">
            <v>-524.43999999998778</v>
          </cell>
          <cell r="AA315">
            <v>-125.25500000000466</v>
          </cell>
          <cell r="AB315">
            <v>-221.58999999999651</v>
          </cell>
          <cell r="AC315">
            <v>-251.97999999999593</v>
          </cell>
          <cell r="AD315">
            <v>-1371.1399999999849</v>
          </cell>
          <cell r="AE315">
            <v>-5720.4140000001062</v>
          </cell>
          <cell r="AF315">
            <v>-390.83000000000175</v>
          </cell>
          <cell r="AG315">
            <v>-430.52000000000407</v>
          </cell>
          <cell r="AH315">
            <v>-663.30999999999767</v>
          </cell>
          <cell r="AI315">
            <v>-648.71899999999732</v>
          </cell>
          <cell r="AJ315">
            <v>-79.734000000000378</v>
          </cell>
          <cell r="AK315">
            <v>-191.60599999999977</v>
          </cell>
          <cell r="AL315">
            <v>-617.14000000001397</v>
          </cell>
          <cell r="AM315">
            <v>-400.92900000000373</v>
          </cell>
          <cell r="AN315">
            <v>-177.31000000001222</v>
          </cell>
          <cell r="AO315">
            <v>-432.51600000000326</v>
          </cell>
          <cell r="AP315">
            <v>-306.85000000000582</v>
          </cell>
          <cell r="AQ315">
            <v>-1380.9500000000116</v>
          </cell>
          <cell r="AR315">
            <v>-6311.5860000001267</v>
          </cell>
          <cell r="AS315">
            <v>-509.10000000000582</v>
          </cell>
          <cell r="AT315">
            <v>-572.38500000000931</v>
          </cell>
          <cell r="AU315">
            <v>-859.0049999999901</v>
          </cell>
          <cell r="AV315">
            <v>-748.86000000000058</v>
          </cell>
          <cell r="AW315">
            <v>-38.961999999999534</v>
          </cell>
          <cell r="AX315">
            <v>-98.040000000000873</v>
          </cell>
          <cell r="AY315">
            <v>-816.40999999997439</v>
          </cell>
          <cell r="AZ315">
            <v>-358.60000000000582</v>
          </cell>
          <cell r="BA315">
            <v>-196.30000000000291</v>
          </cell>
          <cell r="BB315">
            <v>-354.08400000000256</v>
          </cell>
          <cell r="BC315">
            <v>-202.83999999999651</v>
          </cell>
          <cell r="BD315">
            <v>-1557</v>
          </cell>
          <cell r="BE315">
            <v>-5374.9810000001453</v>
          </cell>
          <cell r="BF315">
            <v>-530.68000000000757</v>
          </cell>
          <cell r="BG315">
            <v>-392.5</v>
          </cell>
          <cell r="BH315">
            <v>-663.02999999999884</v>
          </cell>
          <cell r="BI315">
            <v>-697.24400000000605</v>
          </cell>
          <cell r="BJ315">
            <v>-93.855999999999767</v>
          </cell>
          <cell r="BK315">
            <v>-261.80099999999948</v>
          </cell>
          <cell r="BL315">
            <v>-643.4199999999837</v>
          </cell>
          <cell r="BM315">
            <v>-422.10000000000582</v>
          </cell>
          <cell r="BN315">
            <v>-148.15000000002328</v>
          </cell>
          <cell r="BO315">
            <v>-205.43000000000757</v>
          </cell>
          <cell r="BP315">
            <v>-299.22000000000116</v>
          </cell>
          <cell r="BQ315">
            <v>-1017.5499999999884</v>
          </cell>
          <cell r="BR315">
            <v>-4331.4230000001844</v>
          </cell>
          <cell r="BS315">
            <v>-294.63999999999942</v>
          </cell>
          <cell r="BT315">
            <v>-193.68499999999767</v>
          </cell>
          <cell r="BU315">
            <v>-667.82999999998719</v>
          </cell>
          <cell r="BV315">
            <v>-595.07499999999709</v>
          </cell>
          <cell r="BW315">
            <v>-46.284999999999854</v>
          </cell>
          <cell r="BX315">
            <v>-162.68800000000192</v>
          </cell>
          <cell r="BY315">
            <v>-492.76000000000931</v>
          </cell>
          <cell r="BZ315">
            <v>-393.93499999999767</v>
          </cell>
          <cell r="CA315">
            <v>-277.95999999999185</v>
          </cell>
          <cell r="CB315">
            <v>-407.30000000000291</v>
          </cell>
          <cell r="CC315">
            <v>-128.71500000001106</v>
          </cell>
          <cell r="CD315">
            <v>-670.55000000000291</v>
          </cell>
          <cell r="CE315">
            <v>-4104.9350000000559</v>
          </cell>
          <cell r="CF315">
            <v>-134.85699999999997</v>
          </cell>
          <cell r="CG315">
            <v>381.13000000000466</v>
          </cell>
          <cell r="CH315">
            <v>-796.91000000000349</v>
          </cell>
          <cell r="CI315">
            <v>-631.63499999999476</v>
          </cell>
          <cell r="CJ315">
            <v>-105.30799999999908</v>
          </cell>
          <cell r="CK315">
            <v>-107.02500000000146</v>
          </cell>
          <cell r="CL315">
            <v>-475.76999999998952</v>
          </cell>
          <cell r="CM315">
            <v>-411.84000000000378</v>
          </cell>
          <cell r="CN315">
            <v>-165.72000000000116</v>
          </cell>
          <cell r="CO315">
            <v>-356.11000000000058</v>
          </cell>
          <cell r="CP315">
            <v>-328.25</v>
          </cell>
          <cell r="CQ315">
            <v>-972.64000000001397</v>
          </cell>
          <cell r="CR315">
            <v>-4287.811999999918</v>
          </cell>
          <cell r="CS315">
            <v>-169.7960000000021</v>
          </cell>
          <cell r="CT315">
            <v>-290.125</v>
          </cell>
          <cell r="CU315">
            <v>-615.73500000000058</v>
          </cell>
          <cell r="CV315">
            <v>-517.41599999999744</v>
          </cell>
          <cell r="CW315">
            <v>-104.72999999999956</v>
          </cell>
          <cell r="CX315">
            <v>-226.31999999999971</v>
          </cell>
          <cell r="CY315">
            <v>-555.26999999998952</v>
          </cell>
          <cell r="CZ315">
            <v>-311.62000000000262</v>
          </cell>
          <cell r="DA315">
            <v>-236.75999999998021</v>
          </cell>
          <cell r="DB315">
            <v>-163.68999999998778</v>
          </cell>
          <cell r="DC315">
            <v>-333.97999999999593</v>
          </cell>
          <cell r="DD315">
            <v>-762.36999999999534</v>
          </cell>
          <cell r="DE315">
            <v>-4359.62099999981</v>
          </cell>
          <cell r="DF315">
            <v>-395.16800000000512</v>
          </cell>
          <cell r="DG315">
            <v>-218.89999999999418</v>
          </cell>
          <cell r="DH315">
            <v>-674.29999999998836</v>
          </cell>
          <cell r="DI315">
            <v>387.27500000000873</v>
          </cell>
          <cell r="DJ315">
            <v>-144.2510000000002</v>
          </cell>
          <cell r="DK315">
            <v>-221.49199999999837</v>
          </cell>
          <cell r="DL315">
            <v>-637.44000000000233</v>
          </cell>
          <cell r="DM315">
            <v>-312.55299999999988</v>
          </cell>
          <cell r="DN315">
            <v>-164.41000000000349</v>
          </cell>
          <cell r="DO315">
            <v>-412.85199999999895</v>
          </cell>
          <cell r="DP315">
            <v>-115.95000000000437</v>
          </cell>
          <cell r="DQ315">
            <v>-1449.5799999999872</v>
          </cell>
          <cell r="DR315">
            <v>-5332.5559999999823</v>
          </cell>
          <cell r="DS315">
            <v>-127.54700000000048</v>
          </cell>
          <cell r="DT315">
            <v>-808.60199999999895</v>
          </cell>
          <cell r="DU315">
            <v>-1022.0350000000035</v>
          </cell>
          <cell r="DV315">
            <v>-686.6929999999993</v>
          </cell>
          <cell r="DW315">
            <v>-84.552999999999884</v>
          </cell>
          <cell r="DX315">
            <v>-214.2760000000053</v>
          </cell>
          <cell r="DY315">
            <v>-158.753999999999</v>
          </cell>
          <cell r="DZ315">
            <v>-161.92799999999988</v>
          </cell>
          <cell r="EA315">
            <v>-418.32000000000698</v>
          </cell>
          <cell r="EB315">
            <v>-561.5</v>
          </cell>
          <cell r="EC315">
            <v>-613.43000000000029</v>
          </cell>
          <cell r="ED315">
            <v>-474.91800000000148</v>
          </cell>
        </row>
        <row r="316">
          <cell r="F316">
            <v>-599.65399999999499</v>
          </cell>
          <cell r="G316">
            <v>-215.73999999999069</v>
          </cell>
          <cell r="H316">
            <v>-214.78600000000733</v>
          </cell>
          <cell r="I316">
            <v>-438.3640000000014</v>
          </cell>
          <cell r="J316">
            <v>-126.72800000000279</v>
          </cell>
          <cell r="K316">
            <v>-78.418000000005122</v>
          </cell>
          <cell r="L316">
            <v>33.872999999992317</v>
          </cell>
          <cell r="M316">
            <v>10.698999999993248</v>
          </cell>
          <cell r="N316">
            <v>-132.79599999997299</v>
          </cell>
          <cell r="O316">
            <v>-149.41799999999057</v>
          </cell>
          <cell r="P316">
            <v>-644.67000000001281</v>
          </cell>
          <cell r="Q316">
            <v>-411.88199999998324</v>
          </cell>
          <cell r="R316">
            <v>-4012.5039999997243</v>
          </cell>
          <cell r="S316">
            <v>-657.90499999999884</v>
          </cell>
          <cell r="T316">
            <v>-619.54000000000815</v>
          </cell>
          <cell r="U316">
            <v>-353.20500000000175</v>
          </cell>
          <cell r="V316">
            <v>-411.18899999999849</v>
          </cell>
          <cell r="W316">
            <v>-217.7760000000053</v>
          </cell>
          <cell r="X316">
            <v>-121.87299999999959</v>
          </cell>
          <cell r="Y316">
            <v>-104.35499999999593</v>
          </cell>
          <cell r="Z316">
            <v>110.69500000000698</v>
          </cell>
          <cell r="AA316">
            <v>-94.823999999993248</v>
          </cell>
          <cell r="AB316">
            <v>-205.40100000001257</v>
          </cell>
          <cell r="AC316">
            <v>-725.55400000000373</v>
          </cell>
          <cell r="AD316">
            <v>-611.57700000000477</v>
          </cell>
          <cell r="AE316">
            <v>-5062.8149999999441</v>
          </cell>
          <cell r="AF316">
            <v>-843.74999999998545</v>
          </cell>
          <cell r="AG316">
            <v>-629.9910000000018</v>
          </cell>
          <cell r="AH316">
            <v>-477.35099999999511</v>
          </cell>
          <cell r="AI316">
            <v>-277.625</v>
          </cell>
          <cell r="AJ316">
            <v>-305.89100000000326</v>
          </cell>
          <cell r="AK316">
            <v>-205.14500000000407</v>
          </cell>
          <cell r="AL316">
            <v>-78.13300000000163</v>
          </cell>
          <cell r="AM316">
            <v>-98.152999999991152</v>
          </cell>
          <cell r="AN316">
            <v>-261.33599999998114</v>
          </cell>
          <cell r="AO316">
            <v>-445.4950000000099</v>
          </cell>
          <cell r="AP316">
            <v>-398.12299999999232</v>
          </cell>
          <cell r="AQ316">
            <v>-1041.8220000000001</v>
          </cell>
          <cell r="AR316">
            <v>-5626.3090000000084</v>
          </cell>
          <cell r="AS316">
            <v>-654.53699999999662</v>
          </cell>
          <cell r="AT316">
            <v>-955.41899999999441</v>
          </cell>
          <cell r="AU316">
            <v>-385.14399999999296</v>
          </cell>
          <cell r="AV316">
            <v>-597.00700000000506</v>
          </cell>
          <cell r="AW316">
            <v>-218.60300000000279</v>
          </cell>
          <cell r="AX316">
            <v>-93.155999999995402</v>
          </cell>
          <cell r="AY316">
            <v>15.767999999996391</v>
          </cell>
          <cell r="AZ316">
            <v>12.910000000003492</v>
          </cell>
          <cell r="BA316">
            <v>-256.23699999999371</v>
          </cell>
          <cell r="BB316">
            <v>-491.09100000000035</v>
          </cell>
          <cell r="BC316">
            <v>-1052.9270000000106</v>
          </cell>
          <cell r="BD316">
            <v>-950.86600000000908</v>
          </cell>
          <cell r="BE316">
            <v>-5599.2169999998296</v>
          </cell>
          <cell r="BF316">
            <v>-983.43499999999767</v>
          </cell>
          <cell r="BG316">
            <v>-881.34200000000419</v>
          </cell>
          <cell r="BH316">
            <v>-427.78899999999703</v>
          </cell>
          <cell r="BI316">
            <v>-413.57800000000134</v>
          </cell>
          <cell r="BJ316">
            <v>-163.36000000000058</v>
          </cell>
          <cell r="BK316">
            <v>-109.07299999999668</v>
          </cell>
          <cell r="BL316">
            <v>-27.137000000002445</v>
          </cell>
          <cell r="BM316">
            <v>180.00699999998324</v>
          </cell>
          <cell r="BN316">
            <v>-339.17999999999302</v>
          </cell>
          <cell r="BO316">
            <v>-583.06700000001001</v>
          </cell>
          <cell r="BP316">
            <v>-1203.1339999999909</v>
          </cell>
          <cell r="BQ316">
            <v>-648.12899999998626</v>
          </cell>
          <cell r="BR316">
            <v>-4623.7999999998137</v>
          </cell>
          <cell r="BS316">
            <v>-380.88699999998789</v>
          </cell>
          <cell r="BT316">
            <v>-438.06900000000314</v>
          </cell>
          <cell r="BU316">
            <v>-448.01100000000588</v>
          </cell>
          <cell r="BV316">
            <v>-417.58800000000338</v>
          </cell>
          <cell r="BW316">
            <v>-245.58600000000297</v>
          </cell>
          <cell r="BX316">
            <v>-113.95600000000559</v>
          </cell>
          <cell r="BY316">
            <v>-151.54799999999523</v>
          </cell>
          <cell r="BZ316">
            <v>-145.3520000000135</v>
          </cell>
          <cell r="CA316">
            <v>-278.05999999999767</v>
          </cell>
          <cell r="CB316">
            <v>-661.4210000000021</v>
          </cell>
          <cell r="CC316">
            <v>-880.39999999999418</v>
          </cell>
          <cell r="CD316">
            <v>-462.92200000000594</v>
          </cell>
          <cell r="CE316">
            <v>-4193.6960000001127</v>
          </cell>
          <cell r="CF316">
            <v>-394.67600000000675</v>
          </cell>
          <cell r="CG316">
            <v>-591.3660000000018</v>
          </cell>
          <cell r="CH316">
            <v>-393.34200000000419</v>
          </cell>
          <cell r="CI316">
            <v>-255.73199999999633</v>
          </cell>
          <cell r="CJ316">
            <v>-264.95600000000559</v>
          </cell>
          <cell r="CK316">
            <v>-46.900000000001455</v>
          </cell>
          <cell r="CL316">
            <v>59.184999999997672</v>
          </cell>
          <cell r="CM316">
            <v>-223.18400000000838</v>
          </cell>
          <cell r="CN316">
            <v>-280.84400000001187</v>
          </cell>
          <cell r="CO316">
            <v>-524.1359999999986</v>
          </cell>
          <cell r="CP316">
            <v>-812.68299999998999</v>
          </cell>
          <cell r="CQ316">
            <v>-465.0619999999908</v>
          </cell>
          <cell r="CR316">
            <v>-4193.4050000001444</v>
          </cell>
          <cell r="CS316">
            <v>-676.7760000000053</v>
          </cell>
          <cell r="CT316">
            <v>-522.47099999999773</v>
          </cell>
          <cell r="CU316">
            <v>-511.62900000000081</v>
          </cell>
          <cell r="CV316">
            <v>-479.46600000000035</v>
          </cell>
          <cell r="CW316">
            <v>-263.17900000000373</v>
          </cell>
          <cell r="CX316">
            <v>-113.04200000000128</v>
          </cell>
          <cell r="CY316">
            <v>-74.948999999993248</v>
          </cell>
          <cell r="CZ316">
            <v>131.23099999999977</v>
          </cell>
          <cell r="DA316">
            <v>-263.08199999999488</v>
          </cell>
          <cell r="DB316">
            <v>-485.66400000000431</v>
          </cell>
          <cell r="DC316">
            <v>-625.44300000001385</v>
          </cell>
          <cell r="DD316">
            <v>-308.93500000001222</v>
          </cell>
          <cell r="DE316">
            <v>-4382.5149999997811</v>
          </cell>
          <cell r="DF316">
            <v>-455.67099999998754</v>
          </cell>
          <cell r="DG316">
            <v>-586.26399999999558</v>
          </cell>
          <cell r="DH316">
            <v>-385.54999999999563</v>
          </cell>
          <cell r="DI316">
            <v>-480.95300000000134</v>
          </cell>
          <cell r="DJ316">
            <v>-147.54200000000128</v>
          </cell>
          <cell r="DK316">
            <v>-138.94900000000052</v>
          </cell>
          <cell r="DL316">
            <v>-123.09799999998359</v>
          </cell>
          <cell r="DM316">
            <v>-291.24299999998766</v>
          </cell>
          <cell r="DN316">
            <v>-116.79000000000815</v>
          </cell>
          <cell r="DO316">
            <v>-576.29800000000978</v>
          </cell>
          <cell r="DP316">
            <v>-756.88499999999476</v>
          </cell>
          <cell r="DQ316">
            <v>-323.27199999999721</v>
          </cell>
          <cell r="DR316">
            <v>-4713.0417000000598</v>
          </cell>
          <cell r="DS316">
            <v>-489.20499999999447</v>
          </cell>
          <cell r="DT316">
            <v>-270.65360000000146</v>
          </cell>
          <cell r="DU316">
            <v>-605.17749999999796</v>
          </cell>
          <cell r="DV316">
            <v>-409.53139999999985</v>
          </cell>
          <cell r="DW316">
            <v>-209.72799999999916</v>
          </cell>
          <cell r="DX316">
            <v>-270.31289999999717</v>
          </cell>
          <cell r="DY316">
            <v>-184.87129999999888</v>
          </cell>
          <cell r="DZ316">
            <v>-410.34000000000378</v>
          </cell>
          <cell r="EA316">
            <v>-508.26799999999639</v>
          </cell>
          <cell r="EB316">
            <v>-502.53000000000611</v>
          </cell>
          <cell r="EC316">
            <v>-486.52999999999884</v>
          </cell>
          <cell r="ED316">
            <v>-365.89400000000023</v>
          </cell>
        </row>
        <row r="317">
          <cell r="F317">
            <v>-23.841000000000349</v>
          </cell>
          <cell r="G317">
            <v>-1.5750000000007276</v>
          </cell>
          <cell r="H317">
            <v>-11.438000000000102</v>
          </cell>
          <cell r="I317">
            <v>-41.966300000000047</v>
          </cell>
          <cell r="J317">
            <v>-30.281699999999546</v>
          </cell>
          <cell r="K317">
            <v>-6.7399999999997817</v>
          </cell>
          <cell r="L317">
            <v>5.2299999999995634</v>
          </cell>
          <cell r="M317">
            <v>-48.932999999999993</v>
          </cell>
          <cell r="N317">
            <v>-3.3989000000001397</v>
          </cell>
          <cell r="O317">
            <v>-17.480999999999767</v>
          </cell>
          <cell r="P317">
            <v>-26.44800000000032</v>
          </cell>
          <cell r="Q317">
            <v>-14.518000000000029</v>
          </cell>
          <cell r="R317">
            <v>-329.34819999997853</v>
          </cell>
          <cell r="S317">
            <v>-39.141999999999825</v>
          </cell>
          <cell r="T317">
            <v>-17.734800000000178</v>
          </cell>
          <cell r="U317">
            <v>-39.207200000000739</v>
          </cell>
          <cell r="V317">
            <v>-34.976300000000265</v>
          </cell>
          <cell r="W317">
            <v>-12.251900000000205</v>
          </cell>
          <cell r="X317">
            <v>-17.030800000000454</v>
          </cell>
          <cell r="Y317">
            <v>-12.826799999999821</v>
          </cell>
          <cell r="Z317">
            <v>-0.78630000000066502</v>
          </cell>
          <cell r="AA317">
            <v>-24.580299999999625</v>
          </cell>
          <cell r="AB317">
            <v>-31.042900000000373</v>
          </cell>
          <cell r="AC317">
            <v>-67.722999999999956</v>
          </cell>
          <cell r="AD317">
            <v>-32.045900000000074</v>
          </cell>
          <cell r="AE317">
            <v>-424.27619999999297</v>
          </cell>
          <cell r="AF317">
            <v>-74.850599999999758</v>
          </cell>
          <cell r="AG317">
            <v>-100.96090000000004</v>
          </cell>
          <cell r="AH317">
            <v>-5.7667000000001281</v>
          </cell>
          <cell r="AI317">
            <v>-51.273400000000038</v>
          </cell>
          <cell r="AJ317">
            <v>-27.280699999999342</v>
          </cell>
          <cell r="AK317">
            <v>-4.0825999999997293</v>
          </cell>
          <cell r="AL317">
            <v>-33.609599999999773</v>
          </cell>
          <cell r="AM317">
            <v>-1.9012999999995372</v>
          </cell>
          <cell r="AN317">
            <v>-32.304399999999987</v>
          </cell>
          <cell r="AO317">
            <v>-18.660299999999552</v>
          </cell>
          <cell r="AP317">
            <v>-45.897399999999834</v>
          </cell>
          <cell r="AQ317">
            <v>-27.688300000000709</v>
          </cell>
          <cell r="AR317">
            <v>-413.34789999999339</v>
          </cell>
          <cell r="AS317">
            <v>-35.569300000000112</v>
          </cell>
          <cell r="AT317">
            <v>-75.13169999999991</v>
          </cell>
          <cell r="AU317">
            <v>-37.754000000000815</v>
          </cell>
          <cell r="AV317">
            <v>-34.312399999999798</v>
          </cell>
          <cell r="AW317">
            <v>-34.574700000000121</v>
          </cell>
          <cell r="AX317">
            <v>-20.034999999999854</v>
          </cell>
          <cell r="AY317">
            <v>3.8926000000001295</v>
          </cell>
          <cell r="AZ317">
            <v>-34.578700000000026</v>
          </cell>
          <cell r="BA317">
            <v>-2.7851000000000568</v>
          </cell>
          <cell r="BB317">
            <v>-36.192000000000007</v>
          </cell>
          <cell r="BC317">
            <v>-74.477099999999155</v>
          </cell>
          <cell r="BD317">
            <v>-31.830500000000029</v>
          </cell>
          <cell r="BE317">
            <v>-296.28410000001895</v>
          </cell>
          <cell r="BF317">
            <v>-38.117500000000291</v>
          </cell>
          <cell r="BG317">
            <v>-59.853000000000065</v>
          </cell>
          <cell r="BH317">
            <v>-9.1535000000003492</v>
          </cell>
          <cell r="BI317">
            <v>-5.9196000000001732</v>
          </cell>
          <cell r="BJ317">
            <v>-15.995100000000093</v>
          </cell>
          <cell r="BK317">
            <v>-9.7409999999999854</v>
          </cell>
          <cell r="BL317">
            <v>-8.9547000000002299</v>
          </cell>
          <cell r="BM317">
            <v>-17.201700000000528</v>
          </cell>
          <cell r="BN317">
            <v>-16.765699999999924</v>
          </cell>
          <cell r="BO317">
            <v>-20.295500000000175</v>
          </cell>
          <cell r="BP317">
            <v>-37.132800000000316</v>
          </cell>
          <cell r="BQ317">
            <v>-57.154000000000451</v>
          </cell>
          <cell r="BR317">
            <v>-259.10500000001048</v>
          </cell>
          <cell r="BS317">
            <v>-23.029999999999745</v>
          </cell>
          <cell r="BT317">
            <v>-49.399900000000343</v>
          </cell>
          <cell r="BU317">
            <v>-8.3575000000000728</v>
          </cell>
          <cell r="BV317">
            <v>-24.780999999999949</v>
          </cell>
          <cell r="BW317">
            <v>-23.28859999999986</v>
          </cell>
          <cell r="BX317">
            <v>-14.536599999999453</v>
          </cell>
          <cell r="BY317">
            <v>-1.7623000000003231</v>
          </cell>
          <cell r="BZ317">
            <v>-35.253900000000613</v>
          </cell>
          <cell r="CA317">
            <v>5.6599999999998545</v>
          </cell>
          <cell r="CB317">
            <v>-28.589299999999639</v>
          </cell>
          <cell r="CC317">
            <v>-39.192700000000514</v>
          </cell>
          <cell r="CD317">
            <v>-16.573199999999815</v>
          </cell>
          <cell r="CE317">
            <v>-352.67839999998978</v>
          </cell>
          <cell r="CF317">
            <v>-28.923999999999978</v>
          </cell>
          <cell r="CG317">
            <v>-18.451000000000022</v>
          </cell>
          <cell r="CH317">
            <v>-13.932200000000194</v>
          </cell>
          <cell r="CI317">
            <v>-9.1584000000002561</v>
          </cell>
          <cell r="CJ317">
            <v>-17.778299999999945</v>
          </cell>
          <cell r="CK317">
            <v>-29.784700000000157</v>
          </cell>
          <cell r="CL317">
            <v>-58.19669999999951</v>
          </cell>
          <cell r="CM317">
            <v>-3.2820000000001528</v>
          </cell>
          <cell r="CN317">
            <v>-17.486599999999271</v>
          </cell>
          <cell r="CO317">
            <v>-56.23739999999998</v>
          </cell>
          <cell r="CP317">
            <v>-42.353299999999763</v>
          </cell>
          <cell r="CQ317">
            <v>-57.093799999999646</v>
          </cell>
          <cell r="CR317">
            <v>-465.38010000000941</v>
          </cell>
          <cell r="CS317">
            <v>-53.188500000000204</v>
          </cell>
          <cell r="CT317">
            <v>-113.47769999999946</v>
          </cell>
          <cell r="CU317">
            <v>-81.664999999999964</v>
          </cell>
          <cell r="CV317">
            <v>-56.273699999999735</v>
          </cell>
          <cell r="CW317">
            <v>-0.63240000000041618</v>
          </cell>
          <cell r="CX317">
            <v>-7.2251000000005661</v>
          </cell>
          <cell r="CY317">
            <v>-46.867699999999786</v>
          </cell>
          <cell r="CZ317">
            <v>-44.173299999999472</v>
          </cell>
          <cell r="DA317">
            <v>-12.050799999999981</v>
          </cell>
          <cell r="DB317">
            <v>-22.954999999999927</v>
          </cell>
          <cell r="DC317">
            <v>-16.959400000000642</v>
          </cell>
          <cell r="DD317">
            <v>-9.9115000000001601</v>
          </cell>
          <cell r="DE317">
            <v>-296.52120000000286</v>
          </cell>
          <cell r="DF317">
            <v>-22.495499999999993</v>
          </cell>
          <cell r="DG317">
            <v>-5.1345000000001164</v>
          </cell>
          <cell r="DH317">
            <v>-59.468399999999747</v>
          </cell>
          <cell r="DI317">
            <v>-16.917499999999563</v>
          </cell>
          <cell r="DJ317">
            <v>-13.20469999999932</v>
          </cell>
          <cell r="DK317">
            <v>-17.291699999999764</v>
          </cell>
          <cell r="DL317">
            <v>-7.5460000000002765</v>
          </cell>
          <cell r="DM317">
            <v>-36.618000000000393</v>
          </cell>
          <cell r="DN317">
            <v>-8.2525999999998021</v>
          </cell>
          <cell r="DO317">
            <v>-27.938500000000204</v>
          </cell>
          <cell r="DP317">
            <v>-46.512700000000223</v>
          </cell>
          <cell r="DQ317">
            <v>-35.141099999999824</v>
          </cell>
          <cell r="DR317">
            <v>-527.82328999999663</v>
          </cell>
          <cell r="DS317">
            <v>-75.193599999999606</v>
          </cell>
          <cell r="DT317">
            <v>-19.891799999999876</v>
          </cell>
          <cell r="DU317">
            <v>-67.482700000000023</v>
          </cell>
          <cell r="DV317">
            <v>-74.659400000000005</v>
          </cell>
          <cell r="DW317">
            <v>-14.381399999999985</v>
          </cell>
          <cell r="DX317">
            <v>-20.641999999999825</v>
          </cell>
          <cell r="DY317">
            <v>-21.760989999999993</v>
          </cell>
          <cell r="DZ317">
            <v>-11.092199999999821</v>
          </cell>
          <cell r="EA317">
            <v>-55.30560000000014</v>
          </cell>
          <cell r="EB317">
            <v>-58.511700000000019</v>
          </cell>
          <cell r="EC317">
            <v>-48.263500000000022</v>
          </cell>
          <cell r="ED317">
            <v>-60.638400000000274</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row>
        <row r="319">
          <cell r="F319">
            <v>-37.435966000000001</v>
          </cell>
          <cell r="G319">
            <v>-12.365456999999999</v>
          </cell>
          <cell r="H319">
            <v>-1.9658943</v>
          </cell>
          <cell r="I319">
            <v>0</v>
          </cell>
          <cell r="J319">
            <v>0</v>
          </cell>
          <cell r="K319">
            <v>0</v>
          </cell>
          <cell r="L319">
            <v>0</v>
          </cell>
          <cell r="M319">
            <v>0</v>
          </cell>
          <cell r="N319">
            <v>0</v>
          </cell>
          <cell r="O319">
            <v>-320.33094</v>
          </cell>
          <cell r="P319">
            <v>-15.787134999999999</v>
          </cell>
          <cell r="Q319">
            <v>-67.244460000000004</v>
          </cell>
          <cell r="R319">
            <v>-289.65915870999999</v>
          </cell>
          <cell r="S319">
            <v>-7.3630630000000004</v>
          </cell>
          <cell r="T319">
            <v>0</v>
          </cell>
          <cell r="U319">
            <v>0</v>
          </cell>
          <cell r="V319">
            <v>0</v>
          </cell>
          <cell r="W319">
            <v>0</v>
          </cell>
          <cell r="X319">
            <v>0</v>
          </cell>
          <cell r="Y319">
            <v>0</v>
          </cell>
          <cell r="Z319">
            <v>0</v>
          </cell>
          <cell r="AA319">
            <v>0</v>
          </cell>
          <cell r="AB319">
            <v>-282.11255</v>
          </cell>
          <cell r="AC319">
            <v>-0.18354571</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-160.42377999999999</v>
          </cell>
          <cell r="BS319">
            <v>0</v>
          </cell>
          <cell r="BT319">
            <v>0</v>
          </cell>
          <cell r="BU319">
            <v>0</v>
          </cell>
          <cell r="BV319">
            <v>0</v>
          </cell>
          <cell r="BW319">
            <v>0</v>
          </cell>
          <cell r="BX319">
            <v>0</v>
          </cell>
          <cell r="BY319">
            <v>0</v>
          </cell>
          <cell r="BZ319">
            <v>0</v>
          </cell>
          <cell r="CA319">
            <v>0</v>
          </cell>
          <cell r="CB319">
            <v>-160.42377999999999</v>
          </cell>
          <cell r="CC319">
            <v>0</v>
          </cell>
          <cell r="CD319">
            <v>0</v>
          </cell>
          <cell r="CE319">
            <v>-142.81465</v>
          </cell>
          <cell r="CF319">
            <v>0</v>
          </cell>
          <cell r="CG319">
            <v>0</v>
          </cell>
          <cell r="CH319">
            <v>0</v>
          </cell>
          <cell r="CI319">
            <v>0</v>
          </cell>
          <cell r="CJ319">
            <v>0</v>
          </cell>
          <cell r="CK319">
            <v>0</v>
          </cell>
          <cell r="CL319">
            <v>0</v>
          </cell>
          <cell r="CM319">
            <v>0</v>
          </cell>
          <cell r="CN319">
            <v>0</v>
          </cell>
          <cell r="CO319">
            <v>-142.81465</v>
          </cell>
          <cell r="CP319">
            <v>0</v>
          </cell>
          <cell r="CQ319">
            <v>0</v>
          </cell>
          <cell r="CR319">
            <v>-108.01289</v>
          </cell>
          <cell r="CS319">
            <v>0</v>
          </cell>
          <cell r="CT319">
            <v>0</v>
          </cell>
          <cell r="CU319">
            <v>0</v>
          </cell>
          <cell r="CV319">
            <v>0</v>
          </cell>
          <cell r="CW319">
            <v>0</v>
          </cell>
          <cell r="CX319">
            <v>0</v>
          </cell>
          <cell r="CY319">
            <v>0</v>
          </cell>
          <cell r="CZ319">
            <v>0</v>
          </cell>
          <cell r="DA319">
            <v>0</v>
          </cell>
          <cell r="DB319">
            <v>-108.01289</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row>
        <row r="321">
          <cell r="F321">
            <v>-1177.6609659999958</v>
          </cell>
          <cell r="G321">
            <v>-771.18645699997433</v>
          </cell>
          <cell r="H321">
            <v>-893.33189430006314</v>
          </cell>
          <cell r="I321">
            <v>-1712.1303000000189</v>
          </cell>
          <cell r="J321">
            <v>-569.585699999996</v>
          </cell>
          <cell r="K321">
            <v>-433.94800000003306</v>
          </cell>
          <cell r="L321">
            <v>-497.2070000001695</v>
          </cell>
          <cell r="M321">
            <v>-428.50699999998324</v>
          </cell>
          <cell r="N321">
            <v>-130.12489999993704</v>
          </cell>
          <cell r="O321">
            <v>-1423.5269400000689</v>
          </cell>
          <cell r="P321">
            <v>-1519.7271349999355</v>
          </cell>
          <cell r="Q321">
            <v>-1436.478460000013</v>
          </cell>
          <cell r="R321">
            <v>-15535.483158709481</v>
          </cell>
          <cell r="S321">
            <v>-1519.3120630000485</v>
          </cell>
          <cell r="T321">
            <v>-1306.5528000000049</v>
          </cell>
          <cell r="U321">
            <v>-1263.2521999999881</v>
          </cell>
          <cell r="V321">
            <v>-1991.1302999999607</v>
          </cell>
          <cell r="W321">
            <v>-579.30669999998645</v>
          </cell>
          <cell r="X321">
            <v>-592.56979999999749</v>
          </cell>
          <cell r="Y321">
            <v>-922.54180000000633</v>
          </cell>
          <cell r="Z321">
            <v>-562.92829999997048</v>
          </cell>
          <cell r="AA321">
            <v>-735.86529999994673</v>
          </cell>
          <cell r="AB321">
            <v>-1078.2834499999881</v>
          </cell>
          <cell r="AC321">
            <v>-2117.7545457099914</v>
          </cell>
          <cell r="AD321">
            <v>-2865.985900000087</v>
          </cell>
          <cell r="AE321">
            <v>-18172.296200000681</v>
          </cell>
          <cell r="AF321">
            <v>-2430.2596000000485</v>
          </cell>
          <cell r="AG321">
            <v>-2202.6669000000111</v>
          </cell>
          <cell r="AH321">
            <v>-1953.5227000000305</v>
          </cell>
          <cell r="AI321">
            <v>-1889.257399999944</v>
          </cell>
          <cell r="AJ321">
            <v>-780.58369999998831</v>
          </cell>
          <cell r="AK321">
            <v>-810.18060000002151</v>
          </cell>
          <cell r="AL321">
            <v>-1160.0136000000639</v>
          </cell>
          <cell r="AM321">
            <v>-680.59930000000168</v>
          </cell>
          <cell r="AN321">
            <v>-304.22039999999106</v>
          </cell>
          <cell r="AO321">
            <v>-1750.7962999999872</v>
          </cell>
          <cell r="AP321">
            <v>-1023.6614000000409</v>
          </cell>
          <cell r="AQ321">
            <v>-3186.5342999999411</v>
          </cell>
          <cell r="AR321">
            <v>-21556.010899999179</v>
          </cell>
          <cell r="AS321">
            <v>-2269.454299999983</v>
          </cell>
          <cell r="AT321">
            <v>-2786.7907000000123</v>
          </cell>
          <cell r="AU321">
            <v>-2192.9329999999609</v>
          </cell>
          <cell r="AV321">
            <v>-2070.9254000000074</v>
          </cell>
          <cell r="AW321">
            <v>-682.54769999999553</v>
          </cell>
          <cell r="AX321">
            <v>-571.03800000000047</v>
          </cell>
          <cell r="AY321">
            <v>-1001.2093999999342</v>
          </cell>
          <cell r="AZ321">
            <v>-696.73870000004536</v>
          </cell>
          <cell r="BA321">
            <v>-1129.4021000000066</v>
          </cell>
          <cell r="BB321">
            <v>-1644.314000000013</v>
          </cell>
          <cell r="BC321">
            <v>-2679.266100000008</v>
          </cell>
          <cell r="BD321">
            <v>-3831.3914999999688</v>
          </cell>
          <cell r="BE321">
            <v>-19434.062100000679</v>
          </cell>
          <cell r="BF321">
            <v>-2496.5954999999958</v>
          </cell>
          <cell r="BG321">
            <v>-2314.0850000000792</v>
          </cell>
          <cell r="BH321">
            <v>-1908.4585000000661</v>
          </cell>
          <cell r="BI321">
            <v>-1802.0475999999326</v>
          </cell>
          <cell r="BJ321">
            <v>-692.35209999998915</v>
          </cell>
          <cell r="BK321">
            <v>-686.6239999999525</v>
          </cell>
          <cell r="BL321">
            <v>-922.07169999997132</v>
          </cell>
          <cell r="BM321">
            <v>-681.79070000001229</v>
          </cell>
          <cell r="BN321">
            <v>-719.93570000003092</v>
          </cell>
          <cell r="BO321">
            <v>-1716.7625000000116</v>
          </cell>
          <cell r="BP321">
            <v>-2784.2927999999956</v>
          </cell>
          <cell r="BQ321">
            <v>-2709.0459999998566</v>
          </cell>
          <cell r="BR321">
            <v>-17252.500780000351</v>
          </cell>
          <cell r="BS321">
            <v>-1850.6359999999986</v>
          </cell>
          <cell r="BT321">
            <v>-1538.2999000000418</v>
          </cell>
          <cell r="BU321">
            <v>-1904.0185000000056</v>
          </cell>
          <cell r="BV321">
            <v>-1633.079000000027</v>
          </cell>
          <cell r="BW321">
            <v>-777.98459999999614</v>
          </cell>
          <cell r="BX321">
            <v>-604.89460000002873</v>
          </cell>
          <cell r="BY321">
            <v>-1122.0803000000305</v>
          </cell>
          <cell r="BZ321">
            <v>-567.60389999998733</v>
          </cell>
          <cell r="CA321">
            <v>-939.73000000003958</v>
          </cell>
          <cell r="CB321">
            <v>-2043.8510800000513</v>
          </cell>
          <cell r="CC321">
            <v>-2121.6976999999606</v>
          </cell>
          <cell r="CD321">
            <v>-2148.6252000000095</v>
          </cell>
          <cell r="CE321">
            <v>-16102.147050000727</v>
          </cell>
          <cell r="CF321">
            <v>-1723.1670000000158</v>
          </cell>
          <cell r="CG321">
            <v>-466.95499999995809</v>
          </cell>
          <cell r="CH321">
            <v>-2021.2542000000249</v>
          </cell>
          <cell r="CI321">
            <v>-1555.5033999999869</v>
          </cell>
          <cell r="CJ321">
            <v>-838.71129999999539</v>
          </cell>
          <cell r="CK321">
            <v>-523.34069999997155</v>
          </cell>
          <cell r="CL321">
            <v>-689.39170000003651</v>
          </cell>
          <cell r="CM321">
            <v>-1074.1199999999953</v>
          </cell>
          <cell r="CN321">
            <v>-914.02059999998892</v>
          </cell>
          <cell r="CO321">
            <v>-2266.3360499999835</v>
          </cell>
          <cell r="CP321">
            <v>-2179.7023000000045</v>
          </cell>
          <cell r="CQ321">
            <v>-1849.6448000000091</v>
          </cell>
          <cell r="CR321">
            <v>-17358.800989999902</v>
          </cell>
          <cell r="CS321">
            <v>-1927.1224999999977</v>
          </cell>
          <cell r="CT321">
            <v>-2022.5796999999729</v>
          </cell>
          <cell r="CU321">
            <v>-2066.3389999999781</v>
          </cell>
          <cell r="CV321">
            <v>-1992.3586999999243</v>
          </cell>
          <cell r="CW321">
            <v>-797.49639999997453</v>
          </cell>
          <cell r="CX321">
            <v>-788.88409999999567</v>
          </cell>
          <cell r="CY321">
            <v>-912.55670000007376</v>
          </cell>
          <cell r="CZ321">
            <v>-717.31729999999516</v>
          </cell>
          <cell r="DA321">
            <v>-1025.7327999999397</v>
          </cell>
          <cell r="DB321">
            <v>-1559.4818899999373</v>
          </cell>
          <cell r="DC321">
            <v>-2218.5693999999785</v>
          </cell>
          <cell r="DD321">
            <v>-1330.3624999999884</v>
          </cell>
          <cell r="DE321">
            <v>-17208.389199999627</v>
          </cell>
          <cell r="DF321">
            <v>-1841.3154999999097</v>
          </cell>
          <cell r="DG321">
            <v>-2049.9194999999017</v>
          </cell>
          <cell r="DH321">
            <v>-1715.0683999998728</v>
          </cell>
          <cell r="DI321">
            <v>-885.92550000007031</v>
          </cell>
          <cell r="DJ321">
            <v>-592.33270000002813</v>
          </cell>
          <cell r="DK321">
            <v>-686.46270000000368</v>
          </cell>
          <cell r="DL321">
            <v>-1193.5540000000037</v>
          </cell>
          <cell r="DM321">
            <v>-1072.689000000013</v>
          </cell>
          <cell r="DN321">
            <v>-646.31160000007367</v>
          </cell>
          <cell r="DO321">
            <v>-1900.2685000000056</v>
          </cell>
          <cell r="DP321">
            <v>-2215.6437000000151</v>
          </cell>
          <cell r="DQ321">
            <v>-2408.8980999999912</v>
          </cell>
          <cell r="DR321">
            <v>-20186.937490000157</v>
          </cell>
          <cell r="DS321">
            <v>-1429.6695999999938</v>
          </cell>
          <cell r="DT321">
            <v>-1805.1344000000099</v>
          </cell>
          <cell r="DU321">
            <v>-2976.8592000000062</v>
          </cell>
          <cell r="DV321">
            <v>-2002.2407999999996</v>
          </cell>
          <cell r="DW321">
            <v>-796.87940000000526</v>
          </cell>
          <cell r="DX321">
            <v>-1001.1229000000458</v>
          </cell>
          <cell r="DY321">
            <v>-643.0807899999927</v>
          </cell>
          <cell r="DZ321">
            <v>-1300.6992000000027</v>
          </cell>
          <cell r="EA321">
            <v>-2080.8235999999451</v>
          </cell>
          <cell r="EB321">
            <v>-2053.6946999999927</v>
          </cell>
          <cell r="EC321">
            <v>-2471.4934999999823</v>
          </cell>
          <cell r="ED321">
            <v>-1625.2393999999913</v>
          </cell>
        </row>
        <row r="323">
          <cell r="F323">
            <v>-1177.6609659999958</v>
          </cell>
          <cell r="G323">
            <v>-771.18645699997433</v>
          </cell>
          <cell r="H323">
            <v>-893.33189430006314</v>
          </cell>
          <cell r="I323">
            <v>-1712.1303000000189</v>
          </cell>
          <cell r="J323">
            <v>-569.585699999996</v>
          </cell>
          <cell r="K323">
            <v>-433.94800000003306</v>
          </cell>
          <cell r="L323">
            <v>-497.2070000001695</v>
          </cell>
          <cell r="M323">
            <v>-428.50699999998324</v>
          </cell>
          <cell r="N323">
            <v>-130.12489999993704</v>
          </cell>
          <cell r="O323">
            <v>-1423.5269400000689</v>
          </cell>
          <cell r="P323">
            <v>-1519.7271349999355</v>
          </cell>
          <cell r="Q323">
            <v>-1436.478460000013</v>
          </cell>
          <cell r="R323">
            <v>-15535.483158709481</v>
          </cell>
          <cell r="S323">
            <v>-1519.3120630000485</v>
          </cell>
          <cell r="T323">
            <v>-1306.5528000000049</v>
          </cell>
          <cell r="U323">
            <v>-1263.2521999999881</v>
          </cell>
          <cell r="V323">
            <v>-1991.1302999999607</v>
          </cell>
          <cell r="W323">
            <v>-579.30669999998645</v>
          </cell>
          <cell r="X323">
            <v>-592.56979999999749</v>
          </cell>
          <cell r="Y323">
            <v>-922.54180000000633</v>
          </cell>
          <cell r="Z323">
            <v>-562.92829999997048</v>
          </cell>
          <cell r="AA323">
            <v>-735.86529999994673</v>
          </cell>
          <cell r="AB323">
            <v>-1078.2834499999881</v>
          </cell>
          <cell r="AC323">
            <v>-2117.7545457099914</v>
          </cell>
          <cell r="AD323">
            <v>-2865.985900000087</v>
          </cell>
          <cell r="AE323">
            <v>-18172.29619999975</v>
          </cell>
          <cell r="AF323">
            <v>-2430.2596000000485</v>
          </cell>
          <cell r="AG323">
            <v>-2202.6669000000111</v>
          </cell>
          <cell r="AH323">
            <v>-1953.5227000000305</v>
          </cell>
          <cell r="AI323">
            <v>-1889.257399999944</v>
          </cell>
          <cell r="AJ323">
            <v>-780.58369999998831</v>
          </cell>
          <cell r="AK323">
            <v>-810.18060000002151</v>
          </cell>
          <cell r="AL323">
            <v>-1160.0136000000639</v>
          </cell>
          <cell r="AM323">
            <v>-680.59930000000168</v>
          </cell>
          <cell r="AN323">
            <v>-304.22039999999106</v>
          </cell>
          <cell r="AO323">
            <v>-1750.7962999999872</v>
          </cell>
          <cell r="AP323">
            <v>-1023.6614000000409</v>
          </cell>
          <cell r="AQ323">
            <v>-3186.5342999999411</v>
          </cell>
          <cell r="AR323">
            <v>-21556.01090000011</v>
          </cell>
          <cell r="AS323">
            <v>-2269.454299999983</v>
          </cell>
          <cell r="AT323">
            <v>-2786.7907000000123</v>
          </cell>
          <cell r="AU323">
            <v>-2192.9329999999609</v>
          </cell>
          <cell r="AV323">
            <v>-2070.9254000000074</v>
          </cell>
          <cell r="AW323">
            <v>-682.54769999999553</v>
          </cell>
          <cell r="AX323">
            <v>-571.03800000000047</v>
          </cell>
          <cell r="AY323">
            <v>-1001.2093999999342</v>
          </cell>
          <cell r="AZ323">
            <v>-696.73870000004536</v>
          </cell>
          <cell r="BA323">
            <v>-1129.4021000000066</v>
          </cell>
          <cell r="BB323">
            <v>-1644.314000000013</v>
          </cell>
          <cell r="BC323">
            <v>-2679.266100000008</v>
          </cell>
          <cell r="BD323">
            <v>-3831.3914999999688</v>
          </cell>
          <cell r="BE323">
            <v>-19434.062099998817</v>
          </cell>
          <cell r="BF323">
            <v>-2496.5954999999958</v>
          </cell>
          <cell r="BG323">
            <v>-2314.0850000000792</v>
          </cell>
          <cell r="BH323">
            <v>-1908.4585000000661</v>
          </cell>
          <cell r="BI323">
            <v>-1802.0475999999326</v>
          </cell>
          <cell r="BJ323">
            <v>-692.35209999998915</v>
          </cell>
          <cell r="BK323">
            <v>-686.6239999999525</v>
          </cell>
          <cell r="BL323">
            <v>-922.07169999997132</v>
          </cell>
          <cell r="BM323">
            <v>-681.79070000001229</v>
          </cell>
          <cell r="BN323">
            <v>-719.93570000003092</v>
          </cell>
          <cell r="BO323">
            <v>-1716.7625000000116</v>
          </cell>
          <cell r="BP323">
            <v>-2784.2927999999956</v>
          </cell>
          <cell r="BQ323">
            <v>-2709.0459999998566</v>
          </cell>
          <cell r="BR323">
            <v>-17252.500780000351</v>
          </cell>
          <cell r="BS323">
            <v>-1850.6359999999986</v>
          </cell>
          <cell r="BT323">
            <v>-1538.2999000000418</v>
          </cell>
          <cell r="BU323">
            <v>-1904.0185000000056</v>
          </cell>
          <cell r="BV323">
            <v>-1633.079000000027</v>
          </cell>
          <cell r="BW323">
            <v>-777.98459999999614</v>
          </cell>
          <cell r="BX323">
            <v>-604.89460000002873</v>
          </cell>
          <cell r="BY323">
            <v>-1122.0803000000305</v>
          </cell>
          <cell r="BZ323">
            <v>-567.60389999998733</v>
          </cell>
          <cell r="CA323">
            <v>-939.73000000003958</v>
          </cell>
          <cell r="CB323">
            <v>-2043.8510800000513</v>
          </cell>
          <cell r="CC323">
            <v>-2121.6976999999606</v>
          </cell>
          <cell r="CD323">
            <v>-2148.6252000000095</v>
          </cell>
          <cell r="CE323">
            <v>-16102.147050000262</v>
          </cell>
          <cell r="CF323">
            <v>-1723.1670000000158</v>
          </cell>
          <cell r="CG323">
            <v>-466.95499999995809</v>
          </cell>
          <cell r="CH323">
            <v>-2021.2542000000249</v>
          </cell>
          <cell r="CI323">
            <v>-1555.5033999999869</v>
          </cell>
          <cell r="CJ323">
            <v>-838.71129999999539</v>
          </cell>
          <cell r="CK323">
            <v>-523.34069999997155</v>
          </cell>
          <cell r="CL323">
            <v>-689.39170000003651</v>
          </cell>
          <cell r="CM323">
            <v>-1074.1199999999953</v>
          </cell>
          <cell r="CN323">
            <v>-914.02059999998892</v>
          </cell>
          <cell r="CO323">
            <v>-2266.3360499999835</v>
          </cell>
          <cell r="CP323">
            <v>-2179.7023000000045</v>
          </cell>
          <cell r="CQ323">
            <v>-1849.6448000000091</v>
          </cell>
          <cell r="CR323">
            <v>-17358.800989999436</v>
          </cell>
          <cell r="CS323">
            <v>-1927.1224999999977</v>
          </cell>
          <cell r="CT323">
            <v>-2022.5796999999729</v>
          </cell>
          <cell r="CU323">
            <v>-2066.3389999999781</v>
          </cell>
          <cell r="CV323">
            <v>-1992.3586999999243</v>
          </cell>
          <cell r="CW323">
            <v>-797.49639999997453</v>
          </cell>
          <cell r="CX323">
            <v>-788.88409999999567</v>
          </cell>
          <cell r="CY323">
            <v>-912.55670000007376</v>
          </cell>
          <cell r="CZ323">
            <v>-717.31729999999516</v>
          </cell>
          <cell r="DA323">
            <v>-1025.7327999999397</v>
          </cell>
          <cell r="DB323">
            <v>-1559.4818899999373</v>
          </cell>
          <cell r="DC323">
            <v>-2218.5693999999785</v>
          </cell>
          <cell r="DD323">
            <v>-1330.3624999999884</v>
          </cell>
          <cell r="DE323">
            <v>-17208.389199999161</v>
          </cell>
          <cell r="DF323">
            <v>-1841.3154999999097</v>
          </cell>
          <cell r="DG323">
            <v>-2049.9194999999017</v>
          </cell>
          <cell r="DH323">
            <v>-1715.0683999998728</v>
          </cell>
          <cell r="DI323">
            <v>-885.92550000007031</v>
          </cell>
          <cell r="DJ323">
            <v>-592.33270000002813</v>
          </cell>
          <cell r="DK323">
            <v>-686.46270000000368</v>
          </cell>
          <cell r="DL323">
            <v>-1193.5540000000037</v>
          </cell>
          <cell r="DM323">
            <v>-1072.689000000013</v>
          </cell>
          <cell r="DN323">
            <v>-646.31160000007367</v>
          </cell>
          <cell r="DO323">
            <v>-1900.2685000000056</v>
          </cell>
          <cell r="DP323">
            <v>-2215.6437000000151</v>
          </cell>
          <cell r="DQ323">
            <v>-2408.8980999999912</v>
          </cell>
          <cell r="DR323">
            <v>-20186.937489999924</v>
          </cell>
          <cell r="DS323">
            <v>-1429.6695999999938</v>
          </cell>
          <cell r="DT323">
            <v>-1805.1344000000099</v>
          </cell>
          <cell r="DU323">
            <v>-2976.8592000000062</v>
          </cell>
          <cell r="DV323">
            <v>-2002.2407999999996</v>
          </cell>
          <cell r="DW323">
            <v>-796.87940000000526</v>
          </cell>
          <cell r="DX323">
            <v>-1001.1229000000458</v>
          </cell>
          <cell r="DY323">
            <v>-643.0807899999927</v>
          </cell>
          <cell r="DZ323">
            <v>-1300.6992000000027</v>
          </cell>
          <cell r="EA323">
            <v>-2080.8235999999451</v>
          </cell>
          <cell r="EB323">
            <v>-2053.6946999999927</v>
          </cell>
          <cell r="EC323">
            <v>-2471.4934999999823</v>
          </cell>
          <cell r="ED323">
            <v>-1625.2393999999913</v>
          </cell>
        </row>
        <row r="324">
          <cell r="F324" t="str">
            <v>=</v>
          </cell>
          <cell r="G324" t="str">
            <v>=</v>
          </cell>
          <cell r="H324" t="str">
            <v>=</v>
          </cell>
          <cell r="I324" t="str">
            <v>=</v>
          </cell>
          <cell r="J324" t="str">
            <v>=</v>
          </cell>
          <cell r="K324" t="str">
            <v>=</v>
          </cell>
          <cell r="L324" t="str">
            <v>=</v>
          </cell>
          <cell r="M324" t="str">
            <v>=</v>
          </cell>
          <cell r="N324" t="str">
            <v>=</v>
          </cell>
          <cell r="O324" t="str">
            <v>=</v>
          </cell>
          <cell r="P324" t="str">
            <v>=</v>
          </cell>
          <cell r="Q324" t="str">
            <v>=</v>
          </cell>
          <cell r="R324" t="str">
            <v>=</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t="str">
            <v>=</v>
          </cell>
          <cell r="AF324" t="str">
            <v>=</v>
          </cell>
          <cell r="AG324" t="str">
            <v>=</v>
          </cell>
          <cell r="AH324" t="str">
            <v>=</v>
          </cell>
          <cell r="AI324" t="str">
            <v>=</v>
          </cell>
          <cell r="AJ324" t="str">
            <v>=</v>
          </cell>
          <cell r="AK324" t="str">
            <v>=</v>
          </cell>
          <cell r="AL324" t="str">
            <v>=</v>
          </cell>
          <cell r="AM324" t="str">
            <v>=</v>
          </cell>
          <cell r="AN324" t="str">
            <v>=</v>
          </cell>
          <cell r="AO324" t="str">
            <v>=</v>
          </cell>
          <cell r="AP324" t="str">
            <v>=</v>
          </cell>
          <cell r="AQ324" t="str">
            <v>=</v>
          </cell>
          <cell r="AR324" t="str">
            <v>=</v>
          </cell>
          <cell r="AS324" t="str">
            <v>=</v>
          </cell>
          <cell r="AT324" t="str">
            <v>=</v>
          </cell>
          <cell r="AU324" t="str">
            <v>=</v>
          </cell>
          <cell r="AV324" t="str">
            <v>=</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t="str">
            <v>=</v>
          </cell>
          <cell r="BJ324" t="str">
            <v>=</v>
          </cell>
          <cell r="BK324" t="str">
            <v>=</v>
          </cell>
          <cell r="BL324" t="str">
            <v>=</v>
          </cell>
          <cell r="BM324" t="str">
            <v>=</v>
          </cell>
          <cell r="BN324" t="str">
            <v>=</v>
          </cell>
          <cell r="BO324" t="str">
            <v>=</v>
          </cell>
          <cell r="BP324" t="str">
            <v>=</v>
          </cell>
          <cell r="BQ324" t="str">
            <v>=</v>
          </cell>
          <cell r="BR324" t="str">
            <v>=</v>
          </cell>
          <cell r="BS324" t="str">
            <v>=</v>
          </cell>
          <cell r="BT324" t="str">
            <v>=</v>
          </cell>
          <cell r="BU324" t="str">
            <v>=</v>
          </cell>
          <cell r="BV324" t="str">
            <v>=</v>
          </cell>
          <cell r="BW324" t="str">
            <v>=</v>
          </cell>
          <cell r="BX324" t="str">
            <v>=</v>
          </cell>
          <cell r="BY324" t="str">
            <v>=</v>
          </cell>
          <cell r="BZ324" t="str">
            <v>=</v>
          </cell>
          <cell r="CA324" t="str">
            <v>=</v>
          </cell>
          <cell r="CB324" t="str">
            <v>=</v>
          </cell>
          <cell r="CC324" t="str">
            <v>=</v>
          </cell>
          <cell r="CD324" t="str">
            <v>=</v>
          </cell>
          <cell r="CE324" t="str">
            <v>=</v>
          </cell>
          <cell r="CF324" t="str">
            <v>=</v>
          </cell>
          <cell r="CG324" t="str">
            <v>=</v>
          </cell>
          <cell r="CH324" t="str">
            <v>=</v>
          </cell>
          <cell r="CI324" t="str">
            <v>=</v>
          </cell>
          <cell r="CJ324" t="str">
            <v>=</v>
          </cell>
          <cell r="CK324" t="str">
            <v>=</v>
          </cell>
          <cell r="CL324" t="str">
            <v>=</v>
          </cell>
          <cell r="CM324" t="str">
            <v>=</v>
          </cell>
          <cell r="CN324" t="str">
            <v>=</v>
          </cell>
          <cell r="CO324" t="str">
            <v>=</v>
          </cell>
          <cell r="CP324" t="str">
            <v>=</v>
          </cell>
          <cell r="CQ324" t="str">
            <v>=</v>
          </cell>
          <cell r="CR324" t="str">
            <v>=</v>
          </cell>
          <cell r="CS324" t="str">
            <v>=</v>
          </cell>
          <cell r="CT324" t="str">
            <v>=</v>
          </cell>
          <cell r="CU324" t="str">
            <v>=</v>
          </cell>
          <cell r="CV324" t="str">
            <v>=</v>
          </cell>
          <cell r="CW324" t="str">
            <v>=</v>
          </cell>
          <cell r="CX324" t="str">
            <v>=</v>
          </cell>
          <cell r="CY324" t="str">
            <v>=</v>
          </cell>
          <cell r="CZ324" t="str">
            <v>=</v>
          </cell>
          <cell r="DA324" t="str">
            <v>=</v>
          </cell>
          <cell r="DB324" t="str">
            <v>=</v>
          </cell>
          <cell r="DC324" t="str">
            <v>=</v>
          </cell>
          <cell r="DD324" t="str">
            <v>=</v>
          </cell>
          <cell r="DE324" t="str">
            <v>=</v>
          </cell>
          <cell r="DF324" t="str">
            <v>=</v>
          </cell>
          <cell r="DG324" t="str">
            <v>=</v>
          </cell>
          <cell r="DH324" t="str">
            <v>=</v>
          </cell>
          <cell r="DI324" t="str">
            <v>=</v>
          </cell>
          <cell r="DJ324" t="str">
            <v>=</v>
          </cell>
          <cell r="DK324" t="str">
            <v>=</v>
          </cell>
          <cell r="DL324" t="str">
            <v>=</v>
          </cell>
          <cell r="DM324" t="str">
            <v>=</v>
          </cell>
          <cell r="DN324" t="str">
            <v>=</v>
          </cell>
          <cell r="DO324" t="str">
            <v>=</v>
          </cell>
          <cell r="DP324" t="str">
            <v>=</v>
          </cell>
          <cell r="DQ324" t="str">
            <v>=</v>
          </cell>
          <cell r="DR324" t="str">
            <v>=</v>
          </cell>
          <cell r="DS324" t="str">
            <v>=</v>
          </cell>
          <cell r="DT324" t="str">
            <v>=</v>
          </cell>
          <cell r="DU324" t="str">
            <v>=</v>
          </cell>
          <cell r="DV324" t="str">
            <v>=</v>
          </cell>
          <cell r="DW324" t="str">
            <v>=</v>
          </cell>
          <cell r="DX324" t="str">
            <v>=</v>
          </cell>
          <cell r="DY324" t="str">
            <v>=</v>
          </cell>
          <cell r="DZ324" t="str">
            <v>=</v>
          </cell>
          <cell r="EA324" t="str">
            <v>=</v>
          </cell>
          <cell r="EB324" t="str">
            <v>=</v>
          </cell>
          <cell r="EC324" t="str">
            <v>=</v>
          </cell>
          <cell r="ED324" t="str">
            <v>=</v>
          </cell>
        </row>
        <row r="325">
          <cell r="F325">
            <v>-1177.6609660005197</v>
          </cell>
          <cell r="G325">
            <v>-771.18645700067282</v>
          </cell>
          <cell r="H325">
            <v>-893.33189430087805</v>
          </cell>
          <cell r="I325">
            <v>-1712.1303000003099</v>
          </cell>
          <cell r="J325">
            <v>-569.58570000063628</v>
          </cell>
          <cell r="K325">
            <v>-433.94799999985844</v>
          </cell>
          <cell r="L325">
            <v>-497.20699999947101</v>
          </cell>
          <cell r="M325">
            <v>-428.50700000021607</v>
          </cell>
          <cell r="N325">
            <v>-130.12489999923855</v>
          </cell>
          <cell r="O325">
            <v>-1423.5269400002435</v>
          </cell>
          <cell r="P325">
            <v>-1519.7271349998191</v>
          </cell>
          <cell r="Q325">
            <v>-1436.4784599998966</v>
          </cell>
          <cell r="R325">
            <v>-15535.483158707619</v>
          </cell>
          <cell r="S325">
            <v>-1519.3120630001649</v>
          </cell>
          <cell r="T325">
            <v>-1306.5527999997139</v>
          </cell>
          <cell r="U325">
            <v>-1263.2521999999881</v>
          </cell>
          <cell r="V325">
            <v>-1991.1302999993786</v>
          </cell>
          <cell r="W325">
            <v>-579.30670000053942</v>
          </cell>
          <cell r="X325">
            <v>-592.56979999970645</v>
          </cell>
          <cell r="Y325">
            <v>-922.5417999997735</v>
          </cell>
          <cell r="Z325">
            <v>-562.92830000072718</v>
          </cell>
          <cell r="AA325">
            <v>-735.86530000064522</v>
          </cell>
          <cell r="AB325">
            <v>-1078.2834499999881</v>
          </cell>
          <cell r="AC325">
            <v>-2117.7545457100496</v>
          </cell>
          <cell r="AD325">
            <v>-2865.9858999997377</v>
          </cell>
          <cell r="AE325">
            <v>-18172.29619999975</v>
          </cell>
          <cell r="AF325">
            <v>-2430.259600000456</v>
          </cell>
          <cell r="AG325">
            <v>-2202.666900000535</v>
          </cell>
          <cell r="AH325">
            <v>-1953.5227000005543</v>
          </cell>
          <cell r="AI325">
            <v>-1889.2573999995366</v>
          </cell>
          <cell r="AJ325">
            <v>-780.58369999937713</v>
          </cell>
          <cell r="AK325">
            <v>-810.18060000054538</v>
          </cell>
          <cell r="AL325">
            <v>-1160.0136000001803</v>
          </cell>
          <cell r="AM325">
            <v>-680.59929999988526</v>
          </cell>
          <cell r="AN325">
            <v>-304.22039999999106</v>
          </cell>
          <cell r="AO325">
            <v>-1750.7962999995798</v>
          </cell>
          <cell r="AP325">
            <v>-1023.6614000005648</v>
          </cell>
          <cell r="AQ325">
            <v>-3186.5343000004068</v>
          </cell>
          <cell r="AR325">
            <v>-21556.010899998248</v>
          </cell>
          <cell r="AS325">
            <v>-2269.454299999401</v>
          </cell>
          <cell r="AT325">
            <v>-2786.7907000007108</v>
          </cell>
          <cell r="AU325">
            <v>-2192.9330000001937</v>
          </cell>
          <cell r="AV325">
            <v>-2070.9254000000656</v>
          </cell>
          <cell r="AW325">
            <v>-682.54769999999553</v>
          </cell>
          <cell r="AX325">
            <v>-571.03799999970943</v>
          </cell>
          <cell r="AY325">
            <v>-1001.2094000000507</v>
          </cell>
          <cell r="AZ325">
            <v>-696.73870000056922</v>
          </cell>
          <cell r="BA325">
            <v>-1129.4021000005305</v>
          </cell>
          <cell r="BB325">
            <v>-1644.3140000002459</v>
          </cell>
          <cell r="BC325">
            <v>-2679.2661000005901</v>
          </cell>
          <cell r="BD325">
            <v>-3831.3914999999106</v>
          </cell>
          <cell r="BE325">
            <v>-19434.062100000679</v>
          </cell>
          <cell r="BF325">
            <v>-2496.5954999998212</v>
          </cell>
          <cell r="BG325">
            <v>-2314.0849999999627</v>
          </cell>
          <cell r="BH325">
            <v>-1908.4584999997169</v>
          </cell>
          <cell r="BI325">
            <v>-1802.0476000001654</v>
          </cell>
          <cell r="BJ325">
            <v>-692.35209999978542</v>
          </cell>
          <cell r="BK325">
            <v>-686.62399999983609</v>
          </cell>
          <cell r="BL325">
            <v>-922.07170000020415</v>
          </cell>
          <cell r="BM325">
            <v>-681.79069999977946</v>
          </cell>
          <cell r="BN325">
            <v>-719.93570000026375</v>
          </cell>
          <cell r="BO325">
            <v>-1716.7625000001863</v>
          </cell>
          <cell r="BP325">
            <v>-2784.2927999999374</v>
          </cell>
          <cell r="BQ325">
            <v>-2709.0459999991581</v>
          </cell>
          <cell r="BR325">
            <v>-17252.500780008733</v>
          </cell>
          <cell r="BS325">
            <v>-1850.6359999999404</v>
          </cell>
          <cell r="BT325">
            <v>-1538.2998999999836</v>
          </cell>
          <cell r="BU325">
            <v>-1904.0185000002384</v>
          </cell>
          <cell r="BV325">
            <v>-1633.0789999999106</v>
          </cell>
          <cell r="BW325">
            <v>-777.98460000008345</v>
          </cell>
          <cell r="BX325">
            <v>-604.89460000023246</v>
          </cell>
          <cell r="BY325">
            <v>-1122.0802999995649</v>
          </cell>
          <cell r="BZ325">
            <v>-567.603900000453</v>
          </cell>
          <cell r="CA325">
            <v>-939.72999999951571</v>
          </cell>
          <cell r="CB325">
            <v>-2043.8510800004005</v>
          </cell>
          <cell r="CC325">
            <v>-2121.6976999994367</v>
          </cell>
          <cell r="CD325">
            <v>-2148.6251999996603</v>
          </cell>
          <cell r="CE325">
            <v>-16102.147049978375</v>
          </cell>
          <cell r="CF325">
            <v>-1723.1669999994338</v>
          </cell>
          <cell r="CG325">
            <v>-466.95500000007451</v>
          </cell>
          <cell r="CH325">
            <v>-2021.2542000003159</v>
          </cell>
          <cell r="CI325">
            <v>-1555.5033999998122</v>
          </cell>
          <cell r="CJ325">
            <v>-838.71129999961704</v>
          </cell>
          <cell r="CK325">
            <v>-523.34070000052452</v>
          </cell>
          <cell r="CL325">
            <v>-689.39169999957085</v>
          </cell>
          <cell r="CM325">
            <v>-1074.1200000001118</v>
          </cell>
          <cell r="CN325">
            <v>-914.02060000039637</v>
          </cell>
          <cell r="CO325">
            <v>-2266.3360500000417</v>
          </cell>
          <cell r="CP325">
            <v>-2179.7023000000045</v>
          </cell>
          <cell r="CQ325">
            <v>-1849.6447999998927</v>
          </cell>
          <cell r="CR325">
            <v>-17358.800990000367</v>
          </cell>
          <cell r="CS325">
            <v>-1927.1225000005215</v>
          </cell>
          <cell r="CT325">
            <v>-2022.5796999996528</v>
          </cell>
          <cell r="CU325">
            <v>-2066.3389999996871</v>
          </cell>
          <cell r="CV325">
            <v>-1992.358700000681</v>
          </cell>
          <cell r="CW325">
            <v>-797.49639999959618</v>
          </cell>
          <cell r="CX325">
            <v>-788.88410000037402</v>
          </cell>
          <cell r="CY325">
            <v>-912.5566999996081</v>
          </cell>
          <cell r="CZ325">
            <v>-717.31730000022799</v>
          </cell>
          <cell r="DA325">
            <v>-1025.7327999994159</v>
          </cell>
          <cell r="DB325">
            <v>-1559.4818900004029</v>
          </cell>
          <cell r="DC325">
            <v>-2218.5694000003859</v>
          </cell>
          <cell r="DD325">
            <v>-1330.3624999998137</v>
          </cell>
          <cell r="DE325">
            <v>-17208.389200001955</v>
          </cell>
          <cell r="DF325">
            <v>-1841.3154999995604</v>
          </cell>
          <cell r="DG325">
            <v>-2049.9194999998435</v>
          </cell>
          <cell r="DH325">
            <v>-1715.068400000222</v>
          </cell>
          <cell r="DI325">
            <v>-885.92549999989569</v>
          </cell>
          <cell r="DJ325">
            <v>-592.33270000014454</v>
          </cell>
          <cell r="DK325">
            <v>-686.46270000003278</v>
          </cell>
          <cell r="DL325">
            <v>-1193.5540000004694</v>
          </cell>
          <cell r="DM325">
            <v>-1072.6890000002459</v>
          </cell>
          <cell r="DN325">
            <v>-646.31159999966621</v>
          </cell>
          <cell r="DO325">
            <v>-1900.2685000002384</v>
          </cell>
          <cell r="DP325">
            <v>-2215.6436999998987</v>
          </cell>
          <cell r="DQ325">
            <v>-2408.8980999998748</v>
          </cell>
          <cell r="DR325">
            <v>-20186.937490008771</v>
          </cell>
          <cell r="DS325">
            <v>-1429.6695999996737</v>
          </cell>
          <cell r="DT325">
            <v>-1805.1343999998644</v>
          </cell>
          <cell r="DU325">
            <v>-2976.8591999998316</v>
          </cell>
          <cell r="DV325">
            <v>-2002.2407999997959</v>
          </cell>
          <cell r="DW325">
            <v>-796.87939999997616</v>
          </cell>
          <cell r="DX325">
            <v>-1001.1229000007734</v>
          </cell>
          <cell r="DY325">
            <v>-643.08079000003636</v>
          </cell>
          <cell r="DZ325">
            <v>-1300.6991999996826</v>
          </cell>
          <cell r="EA325">
            <v>-2080.8235999997705</v>
          </cell>
          <cell r="EB325">
            <v>-2053.6946999998763</v>
          </cell>
          <cell r="EC325">
            <v>-2471.4934999998659</v>
          </cell>
          <cell r="ED325">
            <v>-1625.2394000003114</v>
          </cell>
        </row>
        <row r="326">
          <cell r="F326" t="str">
            <v>=</v>
          </cell>
          <cell r="G326" t="str">
            <v>=</v>
          </cell>
          <cell r="H326" t="str">
            <v>=</v>
          </cell>
          <cell r="I326" t="str">
            <v>=</v>
          </cell>
          <cell r="J326" t="str">
            <v>=</v>
          </cell>
          <cell r="K326" t="str">
            <v>=</v>
          </cell>
          <cell r="L326" t="str">
            <v>=</v>
          </cell>
          <cell r="M326" t="str">
            <v>=</v>
          </cell>
          <cell r="N326" t="str">
            <v>=</v>
          </cell>
          <cell r="O326" t="str">
            <v>=</v>
          </cell>
          <cell r="P326" t="str">
            <v>=</v>
          </cell>
          <cell r="Q326" t="str">
            <v>=</v>
          </cell>
          <cell r="R326" t="str">
            <v>=</v>
          </cell>
          <cell r="S326" t="str">
            <v>=</v>
          </cell>
          <cell r="T326" t="str">
            <v>=</v>
          </cell>
          <cell r="U326" t="str">
            <v>=</v>
          </cell>
          <cell r="V326" t="str">
            <v>=</v>
          </cell>
          <cell r="W326" t="str">
            <v>=</v>
          </cell>
          <cell r="X326" t="str">
            <v>=</v>
          </cell>
          <cell r="Y326" t="str">
            <v>=</v>
          </cell>
          <cell r="Z326" t="str">
            <v>=</v>
          </cell>
          <cell r="AA326" t="str">
            <v>=</v>
          </cell>
          <cell r="AB326" t="str">
            <v>=</v>
          </cell>
          <cell r="AC326" t="str">
            <v>=</v>
          </cell>
          <cell r="AD326" t="str">
            <v>=</v>
          </cell>
          <cell r="AE326" t="str">
            <v>=</v>
          </cell>
          <cell r="AF326" t="str">
            <v>=</v>
          </cell>
          <cell r="AG326" t="str">
            <v>=</v>
          </cell>
          <cell r="AH326" t="str">
            <v>=</v>
          </cell>
          <cell r="AI326" t="str">
            <v>=</v>
          </cell>
          <cell r="AJ326" t="str">
            <v>=</v>
          </cell>
          <cell r="AK326" t="str">
            <v>=</v>
          </cell>
          <cell r="AL326" t="str">
            <v>=</v>
          </cell>
          <cell r="AM326" t="str">
            <v>=</v>
          </cell>
          <cell r="AN326" t="str">
            <v>=</v>
          </cell>
          <cell r="AO326" t="str">
            <v>=</v>
          </cell>
          <cell r="AP326" t="str">
            <v>=</v>
          </cell>
          <cell r="AQ326" t="str">
            <v>=</v>
          </cell>
          <cell r="AR326" t="str">
            <v>=</v>
          </cell>
          <cell r="AS326" t="str">
            <v>=</v>
          </cell>
          <cell r="AT326" t="str">
            <v>=</v>
          </cell>
          <cell r="AU326" t="str">
            <v>=</v>
          </cell>
          <cell r="AV326" t="str">
            <v>=</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t="str">
            <v>=</v>
          </cell>
          <cell r="BJ326" t="str">
            <v>=</v>
          </cell>
          <cell r="BK326" t="str">
            <v>=</v>
          </cell>
          <cell r="BL326" t="str">
            <v>=</v>
          </cell>
          <cell r="BM326" t="str">
            <v>=</v>
          </cell>
          <cell r="BN326" t="str">
            <v>=</v>
          </cell>
          <cell r="BO326" t="str">
            <v>=</v>
          </cell>
          <cell r="BP326" t="str">
            <v>=</v>
          </cell>
          <cell r="BQ326" t="str">
            <v>=</v>
          </cell>
          <cell r="BR326" t="str">
            <v>=</v>
          </cell>
          <cell r="BS326" t="str">
            <v>=</v>
          </cell>
          <cell r="BT326" t="str">
            <v>=</v>
          </cell>
          <cell r="BU326" t="str">
            <v>=</v>
          </cell>
          <cell r="BV326" t="str">
            <v>=</v>
          </cell>
          <cell r="BW326" t="str">
            <v>=</v>
          </cell>
          <cell r="BX326" t="str">
            <v>=</v>
          </cell>
          <cell r="BY326" t="str">
            <v>=</v>
          </cell>
          <cell r="BZ326" t="str">
            <v>=</v>
          </cell>
          <cell r="CA326" t="str">
            <v>=</v>
          </cell>
          <cell r="CB326" t="str">
            <v>=</v>
          </cell>
          <cell r="CC326" t="str">
            <v>=</v>
          </cell>
          <cell r="CD326" t="str">
            <v>=</v>
          </cell>
          <cell r="CE326" t="str">
            <v>=</v>
          </cell>
          <cell r="CF326" t="str">
            <v>=</v>
          </cell>
          <cell r="CG326" t="str">
            <v>=</v>
          </cell>
          <cell r="CH326" t="str">
            <v>=</v>
          </cell>
          <cell r="CI326" t="str">
            <v>=</v>
          </cell>
          <cell r="CJ326" t="str">
            <v>=</v>
          </cell>
          <cell r="CK326" t="str">
            <v>=</v>
          </cell>
          <cell r="CL326" t="str">
            <v>=</v>
          </cell>
          <cell r="CM326" t="str">
            <v>=</v>
          </cell>
          <cell r="CN326" t="str">
            <v>=</v>
          </cell>
          <cell r="CO326" t="str">
            <v>=</v>
          </cell>
          <cell r="CP326" t="str">
            <v>=</v>
          </cell>
          <cell r="CQ326" t="str">
            <v>=</v>
          </cell>
          <cell r="CR326" t="str">
            <v>=</v>
          </cell>
          <cell r="CS326" t="str">
            <v>=</v>
          </cell>
          <cell r="CT326" t="str">
            <v>=</v>
          </cell>
          <cell r="CU326" t="str">
            <v>=</v>
          </cell>
          <cell r="CV326" t="str">
            <v>=</v>
          </cell>
          <cell r="CW326" t="str">
            <v>=</v>
          </cell>
          <cell r="CX326" t="str">
            <v>=</v>
          </cell>
          <cell r="CY326" t="str">
            <v>=</v>
          </cell>
          <cell r="CZ326" t="str">
            <v>=</v>
          </cell>
          <cell r="DA326" t="str">
            <v>=</v>
          </cell>
          <cell r="DB326" t="str">
            <v>=</v>
          </cell>
          <cell r="DC326" t="str">
            <v>=</v>
          </cell>
          <cell r="DD326" t="str">
            <v>=</v>
          </cell>
          <cell r="DE326" t="str">
            <v>=</v>
          </cell>
          <cell r="DF326" t="str">
            <v>=</v>
          </cell>
          <cell r="DG326" t="str">
            <v>=</v>
          </cell>
          <cell r="DH326" t="str">
            <v>=</v>
          </cell>
          <cell r="DI326" t="str">
            <v>=</v>
          </cell>
          <cell r="DJ326" t="str">
            <v>=</v>
          </cell>
          <cell r="DK326" t="str">
            <v>=</v>
          </cell>
          <cell r="DL326" t="str">
            <v>=</v>
          </cell>
          <cell r="DM326" t="str">
            <v>=</v>
          </cell>
          <cell r="DN326" t="str">
            <v>=</v>
          </cell>
          <cell r="DO326" t="str">
            <v>=</v>
          </cell>
          <cell r="DP326" t="str">
            <v>=</v>
          </cell>
          <cell r="DQ326" t="str">
            <v>=</v>
          </cell>
          <cell r="DR326" t="str">
            <v>=</v>
          </cell>
          <cell r="DS326" t="str">
            <v>=</v>
          </cell>
          <cell r="DT326" t="str">
            <v>=</v>
          </cell>
          <cell r="DU326" t="str">
            <v>=</v>
          </cell>
          <cell r="DV326" t="str">
            <v>=</v>
          </cell>
          <cell r="DW326" t="str">
            <v>=</v>
          </cell>
          <cell r="DX326" t="str">
            <v>=</v>
          </cell>
          <cell r="DY326" t="str">
            <v>=</v>
          </cell>
          <cell r="DZ326" t="str">
            <v>=</v>
          </cell>
          <cell r="EA326" t="str">
            <v>=</v>
          </cell>
          <cell r="EB326" t="str">
            <v>=</v>
          </cell>
          <cell r="EC326" t="str">
            <v>=</v>
          </cell>
          <cell r="ED326" t="str">
            <v>=</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row>
        <row r="337">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row>
        <row r="359">
          <cell r="F359">
            <v>1252.338</v>
          </cell>
          <cell r="G359">
            <v>1451.682</v>
          </cell>
          <cell r="H359">
            <v>2182.9580000000001</v>
          </cell>
          <cell r="I359">
            <v>2521.29</v>
          </cell>
          <cell r="J359">
            <v>2918.681</v>
          </cell>
          <cell r="K359">
            <v>3100.65</v>
          </cell>
          <cell r="L359">
            <v>2806.4920000000002</v>
          </cell>
          <cell r="M359">
            <v>2811.1109999999999</v>
          </cell>
          <cell r="N359">
            <v>2477.88</v>
          </cell>
          <cell r="O359">
            <v>2008.924</v>
          </cell>
          <cell r="P359">
            <v>1353.06</v>
          </cell>
          <cell r="Q359">
            <v>1043.8630000000001</v>
          </cell>
          <cell r="R359">
            <v>25749.292999999994</v>
          </cell>
          <cell r="S359">
            <v>1246.107</v>
          </cell>
          <cell r="T359">
            <v>1394.568</v>
          </cell>
          <cell r="U359">
            <v>2171.9839999999999</v>
          </cell>
          <cell r="V359">
            <v>2508.66</v>
          </cell>
          <cell r="W359">
            <v>2903.9560000000001</v>
          </cell>
          <cell r="X359">
            <v>3085.17</v>
          </cell>
          <cell r="Y359">
            <v>2792.4180000000001</v>
          </cell>
          <cell r="Z359">
            <v>2797.0369999999998</v>
          </cell>
          <cell r="AA359">
            <v>2465.58</v>
          </cell>
          <cell r="AB359">
            <v>1998.8489999999999</v>
          </cell>
          <cell r="AC359">
            <v>1346.34</v>
          </cell>
          <cell r="AD359">
            <v>1038.624</v>
          </cell>
          <cell r="AE359">
            <v>25620.780999999995</v>
          </cell>
          <cell r="AF359">
            <v>1239.876</v>
          </cell>
          <cell r="AG359">
            <v>1387.652</v>
          </cell>
          <cell r="AH359">
            <v>2161.134</v>
          </cell>
          <cell r="AI359">
            <v>2496.15</v>
          </cell>
          <cell r="AJ359">
            <v>2889.51</v>
          </cell>
          <cell r="AK359">
            <v>3069.75</v>
          </cell>
          <cell r="AL359">
            <v>2778.4369999999999</v>
          </cell>
          <cell r="AM359">
            <v>2783.056</v>
          </cell>
          <cell r="AN359">
            <v>2453.19</v>
          </cell>
          <cell r="AO359">
            <v>1988.867</v>
          </cell>
          <cell r="AP359">
            <v>1339.65</v>
          </cell>
          <cell r="AQ359">
            <v>1033.509</v>
          </cell>
          <cell r="AR359">
            <v>25492.672000000002</v>
          </cell>
          <cell r="AS359">
            <v>1233.7070000000001</v>
          </cell>
          <cell r="AT359">
            <v>1380.68</v>
          </cell>
          <cell r="AU359">
            <v>2150.377</v>
          </cell>
          <cell r="AV359">
            <v>2483.64</v>
          </cell>
          <cell r="AW359">
            <v>2875.0949999999998</v>
          </cell>
          <cell r="AX359">
            <v>3054.36</v>
          </cell>
          <cell r="AY359">
            <v>2764.6109999999999</v>
          </cell>
          <cell r="AZ359">
            <v>2769.0749999999998</v>
          </cell>
          <cell r="BA359">
            <v>2440.9499999999998</v>
          </cell>
          <cell r="BB359">
            <v>1978.9469999999999</v>
          </cell>
          <cell r="BC359">
            <v>1332.96</v>
          </cell>
          <cell r="BD359">
            <v>1028.27</v>
          </cell>
          <cell r="BE359">
            <v>25414.288999999997</v>
          </cell>
          <cell r="BF359">
            <v>1227.538</v>
          </cell>
          <cell r="BG359">
            <v>1422.885</v>
          </cell>
          <cell r="BH359">
            <v>2139.62</v>
          </cell>
          <cell r="BI359">
            <v>2471.2800000000002</v>
          </cell>
          <cell r="BJ359">
            <v>2860.6179999999999</v>
          </cell>
          <cell r="BK359">
            <v>3039.09</v>
          </cell>
          <cell r="BL359">
            <v>2750.7539999999999</v>
          </cell>
          <cell r="BM359">
            <v>2755.28</v>
          </cell>
          <cell r="BN359">
            <v>2428.71</v>
          </cell>
          <cell r="BO359">
            <v>1969.0889999999999</v>
          </cell>
          <cell r="BP359">
            <v>1326.27</v>
          </cell>
          <cell r="BQ359">
            <v>1023.155</v>
          </cell>
          <cell r="BR359">
            <v>25238.388999999996</v>
          </cell>
          <cell r="BS359">
            <v>1221.4000000000001</v>
          </cell>
          <cell r="BT359">
            <v>1366.96</v>
          </cell>
          <cell r="BU359">
            <v>2128.9250000000002</v>
          </cell>
          <cell r="BV359">
            <v>2458.89</v>
          </cell>
          <cell r="BW359">
            <v>2846.3890000000001</v>
          </cell>
          <cell r="BX359">
            <v>3023.91</v>
          </cell>
          <cell r="BY359">
            <v>2737.0520000000001</v>
          </cell>
          <cell r="BZ359">
            <v>2741.5160000000001</v>
          </cell>
          <cell r="CA359">
            <v>2416.59</v>
          </cell>
          <cell r="CB359">
            <v>1959.1379999999999</v>
          </cell>
          <cell r="CC359">
            <v>1319.61</v>
          </cell>
          <cell r="CD359">
            <v>1018.009</v>
          </cell>
          <cell r="CE359">
            <v>25112.16</v>
          </cell>
          <cell r="CF359">
            <v>1215.2619999999999</v>
          </cell>
          <cell r="CG359">
            <v>1360.1279999999999</v>
          </cell>
          <cell r="CH359">
            <v>2118.23</v>
          </cell>
          <cell r="CI359">
            <v>2446.59</v>
          </cell>
          <cell r="CJ359">
            <v>2832.098</v>
          </cell>
          <cell r="CK359">
            <v>3008.82</v>
          </cell>
          <cell r="CL359">
            <v>2723.35</v>
          </cell>
          <cell r="CM359">
            <v>2727.7829999999999</v>
          </cell>
          <cell r="CN359">
            <v>2404.56</v>
          </cell>
          <cell r="CO359">
            <v>1949.404</v>
          </cell>
          <cell r="CP359">
            <v>1313.01</v>
          </cell>
          <cell r="CQ359">
            <v>1012.925</v>
          </cell>
          <cell r="CR359">
            <v>24986.607999999997</v>
          </cell>
          <cell r="CS359">
            <v>1209.2170000000001</v>
          </cell>
          <cell r="CT359">
            <v>1353.296</v>
          </cell>
          <cell r="CU359">
            <v>2107.6590000000001</v>
          </cell>
          <cell r="CV359">
            <v>2434.38</v>
          </cell>
          <cell r="CW359">
            <v>2817.9929999999999</v>
          </cell>
          <cell r="CX359">
            <v>2993.76</v>
          </cell>
          <cell r="CY359">
            <v>2709.741</v>
          </cell>
          <cell r="CZ359">
            <v>2714.143</v>
          </cell>
          <cell r="DA359">
            <v>2392.5300000000002</v>
          </cell>
          <cell r="DB359">
            <v>1939.6079999999999</v>
          </cell>
          <cell r="DC359">
            <v>1306.44</v>
          </cell>
          <cell r="DD359">
            <v>1007.841</v>
          </cell>
          <cell r="DE359">
            <v>24909.631999999998</v>
          </cell>
          <cell r="DF359">
            <v>1203.079</v>
          </cell>
          <cell r="DG359">
            <v>1394.61</v>
          </cell>
          <cell r="DH359">
            <v>2097.15</v>
          </cell>
          <cell r="DI359">
            <v>2422.14</v>
          </cell>
          <cell r="DJ359">
            <v>2803.8879999999999</v>
          </cell>
          <cell r="DK359">
            <v>2978.79</v>
          </cell>
          <cell r="DL359">
            <v>2696.2249999999999</v>
          </cell>
          <cell r="DM359">
            <v>2700.596</v>
          </cell>
          <cell r="DN359">
            <v>2380.56</v>
          </cell>
          <cell r="DO359">
            <v>1929.905</v>
          </cell>
          <cell r="DP359">
            <v>1299.8699999999999</v>
          </cell>
          <cell r="DQ359">
            <v>1002.819</v>
          </cell>
          <cell r="DR359">
            <v>24737.292000000001</v>
          </cell>
          <cell r="DS359">
            <v>1197.1579999999999</v>
          </cell>
          <cell r="DT359">
            <v>1339.856</v>
          </cell>
          <cell r="DU359">
            <v>2086.672</v>
          </cell>
          <cell r="DV359">
            <v>2410.0500000000002</v>
          </cell>
          <cell r="DW359">
            <v>2789.8760000000002</v>
          </cell>
          <cell r="DX359">
            <v>2963.88</v>
          </cell>
          <cell r="DY359">
            <v>2682.7089999999998</v>
          </cell>
          <cell r="DZ359">
            <v>2687.049</v>
          </cell>
          <cell r="EA359">
            <v>2368.59</v>
          </cell>
          <cell r="EB359">
            <v>1920.2950000000001</v>
          </cell>
          <cell r="EC359">
            <v>1293.3599999999999</v>
          </cell>
          <cell r="ED359">
            <v>997.79700000000003</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row>
        <row r="361">
          <cell r="F361">
            <v>1252.338</v>
          </cell>
          <cell r="G361">
            <v>1451.682</v>
          </cell>
          <cell r="H361">
            <v>2182.9580000000001</v>
          </cell>
          <cell r="I361">
            <v>2521.29</v>
          </cell>
          <cell r="J361">
            <v>2918.681</v>
          </cell>
          <cell r="K361">
            <v>3100.65</v>
          </cell>
          <cell r="L361">
            <v>2806.4920000000002</v>
          </cell>
          <cell r="M361">
            <v>2811.1109999999999</v>
          </cell>
          <cell r="N361">
            <v>2477.88</v>
          </cell>
          <cell r="O361">
            <v>2008.924</v>
          </cell>
          <cell r="P361">
            <v>1353.06</v>
          </cell>
          <cell r="Q361">
            <v>1043.8630000000001</v>
          </cell>
          <cell r="R361">
            <v>25749.292999999994</v>
          </cell>
          <cell r="S361">
            <v>1246.107</v>
          </cell>
          <cell r="T361">
            <v>1394.568</v>
          </cell>
          <cell r="U361">
            <v>2171.9839999999999</v>
          </cell>
          <cell r="V361">
            <v>2508.66</v>
          </cell>
          <cell r="W361">
            <v>2903.9560000000001</v>
          </cell>
          <cell r="X361">
            <v>3085.17</v>
          </cell>
          <cell r="Y361">
            <v>2792.4180000000001</v>
          </cell>
          <cell r="Z361">
            <v>2797.0369999999998</v>
          </cell>
          <cell r="AA361">
            <v>2465.58</v>
          </cell>
          <cell r="AB361">
            <v>1998.8489999999999</v>
          </cell>
          <cell r="AC361">
            <v>1346.34</v>
          </cell>
          <cell r="AD361">
            <v>1038.624</v>
          </cell>
          <cell r="AE361">
            <v>25620.780999999995</v>
          </cell>
          <cell r="AF361">
            <v>1239.876</v>
          </cell>
          <cell r="AG361">
            <v>1387.652</v>
          </cell>
          <cell r="AH361">
            <v>2161.134</v>
          </cell>
          <cell r="AI361">
            <v>2496.15</v>
          </cell>
          <cell r="AJ361">
            <v>2889.51</v>
          </cell>
          <cell r="AK361">
            <v>3069.75</v>
          </cell>
          <cell r="AL361">
            <v>2778.4369999999999</v>
          </cell>
          <cell r="AM361">
            <v>2783.056</v>
          </cell>
          <cell r="AN361">
            <v>2453.19</v>
          </cell>
          <cell r="AO361">
            <v>1988.867</v>
          </cell>
          <cell r="AP361">
            <v>1339.65</v>
          </cell>
          <cell r="AQ361">
            <v>1033.509</v>
          </cell>
          <cell r="AR361">
            <v>25492.672000000002</v>
          </cell>
          <cell r="AS361">
            <v>1233.7070000000001</v>
          </cell>
          <cell r="AT361">
            <v>1380.68</v>
          </cell>
          <cell r="AU361">
            <v>2150.377</v>
          </cell>
          <cell r="AV361">
            <v>2483.64</v>
          </cell>
          <cell r="AW361">
            <v>2875.0949999999998</v>
          </cell>
          <cell r="AX361">
            <v>3054.36</v>
          </cell>
          <cell r="AY361">
            <v>2764.6109999999999</v>
          </cell>
          <cell r="AZ361">
            <v>2769.0749999999998</v>
          </cell>
          <cell r="BA361">
            <v>2440.9499999999998</v>
          </cell>
          <cell r="BB361">
            <v>1978.9469999999999</v>
          </cell>
          <cell r="BC361">
            <v>1332.96</v>
          </cell>
          <cell r="BD361">
            <v>1028.27</v>
          </cell>
          <cell r="BE361">
            <v>25414.288999999997</v>
          </cell>
          <cell r="BF361">
            <v>1227.538</v>
          </cell>
          <cell r="BG361">
            <v>1422.885</v>
          </cell>
          <cell r="BH361">
            <v>2139.62</v>
          </cell>
          <cell r="BI361">
            <v>2471.2800000000002</v>
          </cell>
          <cell r="BJ361">
            <v>2860.6179999999999</v>
          </cell>
          <cell r="BK361">
            <v>3039.09</v>
          </cell>
          <cell r="BL361">
            <v>2750.7539999999999</v>
          </cell>
          <cell r="BM361">
            <v>2755.28</v>
          </cell>
          <cell r="BN361">
            <v>2428.71</v>
          </cell>
          <cell r="BO361">
            <v>1969.0889999999999</v>
          </cell>
          <cell r="BP361">
            <v>1326.27</v>
          </cell>
          <cell r="BQ361">
            <v>1023.155</v>
          </cell>
          <cell r="BR361">
            <v>25238.388999999996</v>
          </cell>
          <cell r="BS361">
            <v>1221.4000000000001</v>
          </cell>
          <cell r="BT361">
            <v>1366.96</v>
          </cell>
          <cell r="BU361">
            <v>2128.9250000000002</v>
          </cell>
          <cell r="BV361">
            <v>2458.89</v>
          </cell>
          <cell r="BW361">
            <v>2846.3890000000001</v>
          </cell>
          <cell r="BX361">
            <v>3023.91</v>
          </cell>
          <cell r="BY361">
            <v>2737.0520000000001</v>
          </cell>
          <cell r="BZ361">
            <v>2741.5160000000001</v>
          </cell>
          <cell r="CA361">
            <v>2416.59</v>
          </cell>
          <cell r="CB361">
            <v>1959.1379999999999</v>
          </cell>
          <cell r="CC361">
            <v>1319.61</v>
          </cell>
          <cell r="CD361">
            <v>1018.009</v>
          </cell>
          <cell r="CE361">
            <v>25112.16</v>
          </cell>
          <cell r="CF361">
            <v>1215.2619999999999</v>
          </cell>
          <cell r="CG361">
            <v>1360.1279999999999</v>
          </cell>
          <cell r="CH361">
            <v>2118.23</v>
          </cell>
          <cell r="CI361">
            <v>2446.59</v>
          </cell>
          <cell r="CJ361">
            <v>2832.098</v>
          </cell>
          <cell r="CK361">
            <v>3008.82</v>
          </cell>
          <cell r="CL361">
            <v>2723.35</v>
          </cell>
          <cell r="CM361">
            <v>2727.7829999999999</v>
          </cell>
          <cell r="CN361">
            <v>2404.56</v>
          </cell>
          <cell r="CO361">
            <v>1949.404</v>
          </cell>
          <cell r="CP361">
            <v>1313.01</v>
          </cell>
          <cell r="CQ361">
            <v>1012.925</v>
          </cell>
          <cell r="CR361">
            <v>24986.607999999997</v>
          </cell>
          <cell r="CS361">
            <v>1209.2170000000001</v>
          </cell>
          <cell r="CT361">
            <v>1353.296</v>
          </cell>
          <cell r="CU361">
            <v>2107.6590000000001</v>
          </cell>
          <cell r="CV361">
            <v>2434.38</v>
          </cell>
          <cell r="CW361">
            <v>2817.9929999999999</v>
          </cell>
          <cell r="CX361">
            <v>2993.76</v>
          </cell>
          <cell r="CY361">
            <v>2709.741</v>
          </cell>
          <cell r="CZ361">
            <v>2714.143</v>
          </cell>
          <cell r="DA361">
            <v>2392.5300000000002</v>
          </cell>
          <cell r="DB361">
            <v>1939.6079999999999</v>
          </cell>
          <cell r="DC361">
            <v>1306.44</v>
          </cell>
          <cell r="DD361">
            <v>1007.841</v>
          </cell>
          <cell r="DE361">
            <v>24909.631999999998</v>
          </cell>
          <cell r="DF361">
            <v>1203.079</v>
          </cell>
          <cell r="DG361">
            <v>1394.61</v>
          </cell>
          <cell r="DH361">
            <v>2097.15</v>
          </cell>
          <cell r="DI361">
            <v>2422.14</v>
          </cell>
          <cell r="DJ361">
            <v>2803.8879999999999</v>
          </cell>
          <cell r="DK361">
            <v>2978.79</v>
          </cell>
          <cell r="DL361">
            <v>2696.2249999999999</v>
          </cell>
          <cell r="DM361">
            <v>2700.596</v>
          </cell>
          <cell r="DN361">
            <v>2380.56</v>
          </cell>
          <cell r="DO361">
            <v>1929.905</v>
          </cell>
          <cell r="DP361">
            <v>1299.8699999999999</v>
          </cell>
          <cell r="DQ361">
            <v>1002.819</v>
          </cell>
          <cell r="DR361">
            <v>24737.292000000001</v>
          </cell>
          <cell r="DS361">
            <v>1197.1579999999999</v>
          </cell>
          <cell r="DT361">
            <v>1339.856</v>
          </cell>
          <cell r="DU361">
            <v>2086.672</v>
          </cell>
          <cell r="DV361">
            <v>2410.0500000000002</v>
          </cell>
          <cell r="DW361">
            <v>2789.8760000000002</v>
          </cell>
          <cell r="DX361">
            <v>2963.88</v>
          </cell>
          <cell r="DY361">
            <v>2682.7089999999998</v>
          </cell>
          <cell r="DZ361">
            <v>2687.049</v>
          </cell>
          <cell r="EA361">
            <v>2368.59</v>
          </cell>
          <cell r="EB361">
            <v>1920.2950000000001</v>
          </cell>
          <cell r="EC361">
            <v>1293.3599999999999</v>
          </cell>
          <cell r="ED361">
            <v>997.79700000000003</v>
          </cell>
        </row>
        <row r="363">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row>
        <row r="371">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row>
        <row r="374">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row>
        <row r="375">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row>
        <row r="384">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row>
        <row r="388">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row>
        <row r="392">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row>
        <row r="393">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row>
        <row r="398">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row>
        <row r="399">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row>
        <row r="403">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row>
        <row r="420">
          <cell r="F420">
            <v>1252.338000000047</v>
          </cell>
          <cell r="G420">
            <v>1451.6820000000298</v>
          </cell>
          <cell r="H420">
            <v>2182.9579999999842</v>
          </cell>
          <cell r="I420">
            <v>2521.2900000000373</v>
          </cell>
          <cell r="J420">
            <v>2918.6810000000405</v>
          </cell>
          <cell r="K420">
            <v>3100.6499999999651</v>
          </cell>
          <cell r="L420">
            <v>2806.4919999999693</v>
          </cell>
          <cell r="M420">
            <v>2811.1109999999171</v>
          </cell>
          <cell r="N420">
            <v>2477.8800000000047</v>
          </cell>
          <cell r="O420">
            <v>2008.9239999999991</v>
          </cell>
          <cell r="P420">
            <v>1353.0599999999977</v>
          </cell>
          <cell r="Q420">
            <v>1043.8630000000121</v>
          </cell>
          <cell r="R420">
            <v>25749.292999999598</v>
          </cell>
          <cell r="S420">
            <v>1246.10699999996</v>
          </cell>
          <cell r="T420">
            <v>1394.5680000000284</v>
          </cell>
          <cell r="U420">
            <v>2171.9839999999967</v>
          </cell>
          <cell r="V420">
            <v>2508.6600000000326</v>
          </cell>
          <cell r="W420">
            <v>2903.9560000000056</v>
          </cell>
          <cell r="X420">
            <v>3085.1699999999837</v>
          </cell>
          <cell r="Y420">
            <v>2792.4180000000051</v>
          </cell>
          <cell r="Z420">
            <v>2797.0370000000112</v>
          </cell>
          <cell r="AA420">
            <v>2465.5799999999581</v>
          </cell>
          <cell r="AB420">
            <v>1998.8490000000456</v>
          </cell>
          <cell r="AC420">
            <v>1346.3399999999674</v>
          </cell>
          <cell r="AD420">
            <v>1038.6240000000107</v>
          </cell>
          <cell r="AE420">
            <v>25620.781000000425</v>
          </cell>
          <cell r="AF420">
            <v>1239.8759999999893</v>
          </cell>
          <cell r="AG420">
            <v>1387.6520000000019</v>
          </cell>
          <cell r="AH420">
            <v>2161.1339999999618</v>
          </cell>
          <cell r="AI420">
            <v>2496.1500000000233</v>
          </cell>
          <cell r="AJ420">
            <v>2889.5100000000093</v>
          </cell>
          <cell r="AK420">
            <v>3069.75</v>
          </cell>
          <cell r="AL420">
            <v>2778.4369999999763</v>
          </cell>
          <cell r="AM420">
            <v>2783.0559999999823</v>
          </cell>
          <cell r="AN420">
            <v>2453.1900000000023</v>
          </cell>
          <cell r="AO420">
            <v>1988.8669999999693</v>
          </cell>
          <cell r="AP420">
            <v>1339.6500000000233</v>
          </cell>
          <cell r="AQ420">
            <v>1033.50900000002</v>
          </cell>
          <cell r="AR420">
            <v>25492.672000000253</v>
          </cell>
          <cell r="AS420">
            <v>1233.7069999999367</v>
          </cell>
          <cell r="AT420">
            <v>1380.679999999993</v>
          </cell>
          <cell r="AU420">
            <v>2150.3769999999786</v>
          </cell>
          <cell r="AV420">
            <v>2483.640000000014</v>
          </cell>
          <cell r="AW420">
            <v>2875.0949999999721</v>
          </cell>
          <cell r="AX420">
            <v>3054.359999999986</v>
          </cell>
          <cell r="AY420">
            <v>2764.6109999999753</v>
          </cell>
          <cell r="AZ420">
            <v>2769.0750000000698</v>
          </cell>
          <cell r="BA420">
            <v>2440.9499999999534</v>
          </cell>
          <cell r="BB420">
            <v>1978.9469999999856</v>
          </cell>
          <cell r="BC420">
            <v>1332.9599999999627</v>
          </cell>
          <cell r="BD420">
            <v>1028.2700000000186</v>
          </cell>
          <cell r="BE420">
            <v>25414.289000000805</v>
          </cell>
          <cell r="BF420">
            <v>1227.5380000000005</v>
          </cell>
          <cell r="BG420">
            <v>1422.8849999999511</v>
          </cell>
          <cell r="BH420">
            <v>2139.6199999999953</v>
          </cell>
          <cell r="BI420">
            <v>2471.2800000000279</v>
          </cell>
          <cell r="BJ420">
            <v>2860.6179999999586</v>
          </cell>
          <cell r="BK420">
            <v>3039.0900000000838</v>
          </cell>
          <cell r="BL420">
            <v>2750.7539999999572</v>
          </cell>
          <cell r="BM420">
            <v>2755.2799999999697</v>
          </cell>
          <cell r="BN420">
            <v>2428.710000000021</v>
          </cell>
          <cell r="BO420">
            <v>1969.0889999999781</v>
          </cell>
          <cell r="BP420">
            <v>1326.2700000000186</v>
          </cell>
          <cell r="BQ420">
            <v>1023.1549999999697</v>
          </cell>
          <cell r="BR420">
            <v>25238.388999999966</v>
          </cell>
          <cell r="BS420">
            <v>1221.3999999999942</v>
          </cell>
          <cell r="BT420">
            <v>1366.960000000021</v>
          </cell>
          <cell r="BU420">
            <v>2128.9249999999884</v>
          </cell>
          <cell r="BV420">
            <v>2458.8899999999558</v>
          </cell>
          <cell r="BW420">
            <v>2846.3889999999665</v>
          </cell>
          <cell r="BX420">
            <v>3023.9100000000326</v>
          </cell>
          <cell r="BY420">
            <v>2737.0520000000251</v>
          </cell>
          <cell r="BZ420">
            <v>2741.5160000000033</v>
          </cell>
          <cell r="CA420">
            <v>2416.5900000000256</v>
          </cell>
          <cell r="CB420">
            <v>1959.1380000000063</v>
          </cell>
          <cell r="CC420">
            <v>1319.609999999986</v>
          </cell>
          <cell r="CD420">
            <v>1018.00900000002</v>
          </cell>
          <cell r="CE420">
            <v>25112.160000000149</v>
          </cell>
          <cell r="CF420">
            <v>1215.2619999999879</v>
          </cell>
          <cell r="CG420">
            <v>1360.127999999997</v>
          </cell>
          <cell r="CH420">
            <v>2118.2299999999814</v>
          </cell>
          <cell r="CI420">
            <v>2446.5900000000256</v>
          </cell>
          <cell r="CJ420">
            <v>2832.0979999999981</v>
          </cell>
          <cell r="CK420">
            <v>3008.820000000007</v>
          </cell>
          <cell r="CL420">
            <v>2723.3500000000349</v>
          </cell>
          <cell r="CM420">
            <v>2727.7829999999958</v>
          </cell>
          <cell r="CN420">
            <v>2404.5599999999977</v>
          </cell>
          <cell r="CO420">
            <v>1949.4039999999804</v>
          </cell>
          <cell r="CP420">
            <v>1313.0099999999802</v>
          </cell>
          <cell r="CQ420">
            <v>1012.9249999999884</v>
          </cell>
          <cell r="CR420">
            <v>24986.608000000007</v>
          </cell>
          <cell r="CS420">
            <v>1209.2170000000042</v>
          </cell>
          <cell r="CT420">
            <v>1353.2960000000021</v>
          </cell>
          <cell r="CU420">
            <v>2107.6589999999851</v>
          </cell>
          <cell r="CV420">
            <v>2434.3800000000047</v>
          </cell>
          <cell r="CW420">
            <v>2817.9929999999586</v>
          </cell>
          <cell r="CX420">
            <v>2993.7600000000093</v>
          </cell>
          <cell r="CY420">
            <v>2709.7410000000382</v>
          </cell>
          <cell r="CZ420">
            <v>2714.1429999999818</v>
          </cell>
          <cell r="DA420">
            <v>2392.5299999999988</v>
          </cell>
          <cell r="DB420">
            <v>1939.6079999999492</v>
          </cell>
          <cell r="DC420">
            <v>1306.4400000000023</v>
          </cell>
          <cell r="DD420">
            <v>1007.8409999999858</v>
          </cell>
          <cell r="DE420">
            <v>24909.632000000216</v>
          </cell>
          <cell r="DF420">
            <v>1203.0789999999688</v>
          </cell>
          <cell r="DG420">
            <v>1394.609999999986</v>
          </cell>
          <cell r="DH420">
            <v>2097.1499999999942</v>
          </cell>
          <cell r="DI420">
            <v>2422.1399999999849</v>
          </cell>
          <cell r="DJ420">
            <v>2803.8880000000354</v>
          </cell>
          <cell r="DK420">
            <v>2978.789999999979</v>
          </cell>
          <cell r="DL420">
            <v>2696.2250000000058</v>
          </cell>
          <cell r="DM420">
            <v>2700.5960000000196</v>
          </cell>
          <cell r="DN420">
            <v>2380.5599999999977</v>
          </cell>
          <cell r="DO420">
            <v>1929.9049999999988</v>
          </cell>
          <cell r="DP420">
            <v>1299.8699999999953</v>
          </cell>
          <cell r="DQ420">
            <v>1002.8189999999995</v>
          </cell>
          <cell r="DR420">
            <v>24737.292000000016</v>
          </cell>
          <cell r="DS420">
            <v>1197.1579999999994</v>
          </cell>
          <cell r="DT420">
            <v>1339.8559999999998</v>
          </cell>
          <cell r="DU420">
            <v>2086.6719999999987</v>
          </cell>
          <cell r="DV420">
            <v>2410.0500000000029</v>
          </cell>
          <cell r="DW420">
            <v>2789.8759999999966</v>
          </cell>
          <cell r="DX420">
            <v>2963.8799999999974</v>
          </cell>
          <cell r="DY420">
            <v>2682.7089999999953</v>
          </cell>
          <cell r="DZ420">
            <v>2687.0489999999991</v>
          </cell>
          <cell r="EA420">
            <v>2368.59</v>
          </cell>
          <cell r="EB420">
            <v>1920.2950000000019</v>
          </cell>
          <cell r="EC420">
            <v>1293.3600000000006</v>
          </cell>
          <cell r="ED420">
            <v>997.79699999999866</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row>
        <row r="430">
          <cell r="F430">
            <v>1252.338000000047</v>
          </cell>
          <cell r="G430">
            <v>1451.6820000000298</v>
          </cell>
          <cell r="H430">
            <v>2182.9579999999842</v>
          </cell>
          <cell r="I430">
            <v>2521.2900000000373</v>
          </cell>
          <cell r="J430">
            <v>2918.6810000000405</v>
          </cell>
          <cell r="K430">
            <v>3100.6499999999651</v>
          </cell>
          <cell r="L430">
            <v>2806.4919999999693</v>
          </cell>
          <cell r="M430">
            <v>2811.1109999999171</v>
          </cell>
          <cell r="N430">
            <v>2477.8800000000047</v>
          </cell>
          <cell r="O430">
            <v>2008.9239999999991</v>
          </cell>
          <cell r="P430">
            <v>1353.0599999999977</v>
          </cell>
          <cell r="Q430">
            <v>1043.8630000000121</v>
          </cell>
          <cell r="R430">
            <v>25749.292999999598</v>
          </cell>
          <cell r="S430">
            <v>1246.10699999996</v>
          </cell>
          <cell r="T430">
            <v>1394.5680000000284</v>
          </cell>
          <cell r="U430">
            <v>2171.9839999999967</v>
          </cell>
          <cell r="V430">
            <v>2508.6600000000326</v>
          </cell>
          <cell r="W430">
            <v>2903.9560000000056</v>
          </cell>
          <cell r="X430">
            <v>3085.1699999999837</v>
          </cell>
          <cell r="Y430">
            <v>2792.4180000000051</v>
          </cell>
          <cell r="Z430">
            <v>2797.0370000000112</v>
          </cell>
          <cell r="AA430">
            <v>2465.5799999999581</v>
          </cell>
          <cell r="AB430">
            <v>1998.8490000000456</v>
          </cell>
          <cell r="AC430">
            <v>1346.3399999999674</v>
          </cell>
          <cell r="AD430">
            <v>1038.6240000000107</v>
          </cell>
          <cell r="AE430">
            <v>25620.781000000425</v>
          </cell>
          <cell r="AF430">
            <v>1239.8759999999893</v>
          </cell>
          <cell r="AG430">
            <v>1387.6520000000019</v>
          </cell>
          <cell r="AH430">
            <v>2161.1339999999618</v>
          </cell>
          <cell r="AI430">
            <v>2496.1500000000233</v>
          </cell>
          <cell r="AJ430">
            <v>2889.5100000000093</v>
          </cell>
          <cell r="AK430">
            <v>3069.75</v>
          </cell>
          <cell r="AL430">
            <v>2778.4369999999763</v>
          </cell>
          <cell r="AM430">
            <v>2783.0559999999823</v>
          </cell>
          <cell r="AN430">
            <v>2453.1900000000023</v>
          </cell>
          <cell r="AO430">
            <v>1988.8669999999693</v>
          </cell>
          <cell r="AP430">
            <v>1339.6500000000233</v>
          </cell>
          <cell r="AQ430">
            <v>1033.50900000002</v>
          </cell>
          <cell r="AR430">
            <v>25492.672000000253</v>
          </cell>
          <cell r="AS430">
            <v>1233.7069999999367</v>
          </cell>
          <cell r="AT430">
            <v>1380.679999999993</v>
          </cell>
          <cell r="AU430">
            <v>2150.3769999999786</v>
          </cell>
          <cell r="AV430">
            <v>2483.640000000014</v>
          </cell>
          <cell r="AW430">
            <v>2875.0949999999721</v>
          </cell>
          <cell r="AX430">
            <v>3054.359999999986</v>
          </cell>
          <cell r="AY430">
            <v>2764.6109999999753</v>
          </cell>
          <cell r="AZ430">
            <v>2769.0750000000698</v>
          </cell>
          <cell r="BA430">
            <v>2440.9499999999534</v>
          </cell>
          <cell r="BB430">
            <v>1978.9469999999856</v>
          </cell>
          <cell r="BC430">
            <v>1332.9599999999627</v>
          </cell>
          <cell r="BD430">
            <v>1028.2700000000186</v>
          </cell>
          <cell r="BE430">
            <v>25414.289000000805</v>
          </cell>
          <cell r="BF430">
            <v>1227.5380000000005</v>
          </cell>
          <cell r="BG430">
            <v>1422.8849999999511</v>
          </cell>
          <cell r="BH430">
            <v>2139.6199999999953</v>
          </cell>
          <cell r="BI430">
            <v>2471.2800000000279</v>
          </cell>
          <cell r="BJ430">
            <v>2860.6179999999586</v>
          </cell>
          <cell r="BK430">
            <v>3039.0900000000838</v>
          </cell>
          <cell r="BL430">
            <v>2750.7539999999572</v>
          </cell>
          <cell r="BM430">
            <v>2755.2799999999697</v>
          </cell>
          <cell r="BN430">
            <v>2428.710000000021</v>
          </cell>
          <cell r="BO430">
            <v>1969.0889999999781</v>
          </cell>
          <cell r="BP430">
            <v>1326.2700000000186</v>
          </cell>
          <cell r="BQ430">
            <v>1023.1549999999697</v>
          </cell>
          <cell r="BR430">
            <v>25238.388999999966</v>
          </cell>
          <cell r="BS430">
            <v>1221.3999999999942</v>
          </cell>
          <cell r="BT430">
            <v>1366.960000000021</v>
          </cell>
          <cell r="BU430">
            <v>2128.9249999999884</v>
          </cell>
          <cell r="BV430">
            <v>2458.8899999999558</v>
          </cell>
          <cell r="BW430">
            <v>2846.3889999999665</v>
          </cell>
          <cell r="BX430">
            <v>3023.9100000000326</v>
          </cell>
          <cell r="BY430">
            <v>2737.0520000000251</v>
          </cell>
          <cell r="BZ430">
            <v>2741.5160000000033</v>
          </cell>
          <cell r="CA430">
            <v>2416.5900000000256</v>
          </cell>
          <cell r="CB430">
            <v>1959.1380000000063</v>
          </cell>
          <cell r="CC430">
            <v>1319.609999999986</v>
          </cell>
          <cell r="CD430">
            <v>1018.00900000002</v>
          </cell>
          <cell r="CE430">
            <v>25112.160000000149</v>
          </cell>
          <cell r="CF430">
            <v>1215.2619999999879</v>
          </cell>
          <cell r="CG430">
            <v>1360.127999999997</v>
          </cell>
          <cell r="CH430">
            <v>2118.2299999999814</v>
          </cell>
          <cell r="CI430">
            <v>2446.5900000000256</v>
          </cell>
          <cell r="CJ430">
            <v>2832.0979999999981</v>
          </cell>
          <cell r="CK430">
            <v>3008.820000000007</v>
          </cell>
          <cell r="CL430">
            <v>2723.3500000000349</v>
          </cell>
          <cell r="CM430">
            <v>2727.7829999999958</v>
          </cell>
          <cell r="CN430">
            <v>2404.5599999999977</v>
          </cell>
          <cell r="CO430">
            <v>1949.4039999999804</v>
          </cell>
          <cell r="CP430">
            <v>1313.0099999999802</v>
          </cell>
          <cell r="CQ430">
            <v>1012.9249999999884</v>
          </cell>
          <cell r="CR430">
            <v>24986.608000000007</v>
          </cell>
          <cell r="CS430">
            <v>1209.2170000000042</v>
          </cell>
          <cell r="CT430">
            <v>1353.2960000000021</v>
          </cell>
          <cell r="CU430">
            <v>2107.6589999999851</v>
          </cell>
          <cell r="CV430">
            <v>2434.3800000000047</v>
          </cell>
          <cell r="CW430">
            <v>2817.9929999999586</v>
          </cell>
          <cell r="CX430">
            <v>2993.7600000000093</v>
          </cell>
          <cell r="CY430">
            <v>2709.7410000000382</v>
          </cell>
          <cell r="CZ430">
            <v>2714.1429999999818</v>
          </cell>
          <cell r="DA430">
            <v>2392.5299999999988</v>
          </cell>
          <cell r="DB430">
            <v>1939.6079999999492</v>
          </cell>
          <cell r="DC430">
            <v>1306.4400000000023</v>
          </cell>
          <cell r="DD430">
            <v>1007.8409999999858</v>
          </cell>
          <cell r="DE430">
            <v>24909.632000000216</v>
          </cell>
          <cell r="DF430">
            <v>1203.0789999999688</v>
          </cell>
          <cell r="DG430">
            <v>1394.609999999986</v>
          </cell>
          <cell r="DH430">
            <v>2097.1499999999942</v>
          </cell>
          <cell r="DI430">
            <v>2422.1399999999849</v>
          </cell>
          <cell r="DJ430">
            <v>2803.8880000000354</v>
          </cell>
          <cell r="DK430">
            <v>2978.789999999979</v>
          </cell>
          <cell r="DL430">
            <v>2696.2250000000058</v>
          </cell>
          <cell r="DM430">
            <v>2700.5960000000196</v>
          </cell>
          <cell r="DN430">
            <v>2380.5599999999977</v>
          </cell>
          <cell r="DO430">
            <v>1929.9049999999988</v>
          </cell>
          <cell r="DP430">
            <v>1299.8699999999953</v>
          </cell>
          <cell r="DQ430">
            <v>1002.8189999999995</v>
          </cell>
          <cell r="DR430">
            <v>24737.292000000016</v>
          </cell>
          <cell r="DS430">
            <v>1197.1579999999994</v>
          </cell>
          <cell r="DT430">
            <v>1339.8559999999998</v>
          </cell>
          <cell r="DU430">
            <v>2086.6719999999987</v>
          </cell>
          <cell r="DV430">
            <v>2410.0500000000029</v>
          </cell>
          <cell r="DW430">
            <v>2789.8759999999966</v>
          </cell>
          <cell r="DX430">
            <v>2963.8799999999974</v>
          </cell>
          <cell r="DY430">
            <v>2682.7089999999953</v>
          </cell>
          <cell r="DZ430">
            <v>2687.0489999999991</v>
          </cell>
          <cell r="EA430">
            <v>2368.59</v>
          </cell>
          <cell r="EB430">
            <v>1920.2950000000019</v>
          </cell>
          <cell r="EC430">
            <v>1293.3600000000006</v>
          </cell>
          <cell r="ED430">
            <v>997.79699999999866</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row>
        <row r="442">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row>
        <row r="456">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0</v>
          </cell>
          <cell r="DZ456">
            <v>0</v>
          </cell>
          <cell r="EA456">
            <v>0</v>
          </cell>
          <cell r="EB456">
            <v>0</v>
          </cell>
          <cell r="EC456">
            <v>0</v>
          </cell>
          <cell r="ED456">
            <v>0</v>
          </cell>
        </row>
        <row r="459">
          <cell r="F459">
            <v>204.64980000000014</v>
          </cell>
          <cell r="G459">
            <v>348.2403000000013</v>
          </cell>
          <cell r="H459">
            <v>161.61130000000048</v>
          </cell>
          <cell r="I459">
            <v>156.34780000000137</v>
          </cell>
          <cell r="J459">
            <v>185.01499999999942</v>
          </cell>
          <cell r="K459">
            <v>55.950999999997293</v>
          </cell>
          <cell r="L459">
            <v>47.437600000001112</v>
          </cell>
          <cell r="M459">
            <v>77.50619999999617</v>
          </cell>
          <cell r="N459">
            <v>83.803619999998773</v>
          </cell>
          <cell r="O459">
            <v>228.02800000000207</v>
          </cell>
          <cell r="P459">
            <v>224.84418199999709</v>
          </cell>
          <cell r="Q459">
            <v>410.89199999999983</v>
          </cell>
          <cell r="R459">
            <v>3677.029440000013</v>
          </cell>
          <cell r="S459">
            <v>299.51189999999951</v>
          </cell>
          <cell r="T459">
            <v>485.38769999999931</v>
          </cell>
          <cell r="U459">
            <v>128.50740000000042</v>
          </cell>
          <cell r="V459">
            <v>294.94090000000506</v>
          </cell>
          <cell r="W459">
            <v>447.37399999999616</v>
          </cell>
          <cell r="X459">
            <v>273.4910000000018</v>
          </cell>
          <cell r="Y459">
            <v>45.346299999997427</v>
          </cell>
          <cell r="Z459">
            <v>133.10669999999664</v>
          </cell>
          <cell r="AA459">
            <v>54.379449999996723</v>
          </cell>
          <cell r="AB459">
            <v>262.24199999999837</v>
          </cell>
          <cell r="AC459">
            <v>407.24609000000419</v>
          </cell>
          <cell r="AD459">
            <v>845.49599999999919</v>
          </cell>
          <cell r="AE459">
            <v>2737.4982299999683</v>
          </cell>
          <cell r="AF459">
            <v>401.31809999999678</v>
          </cell>
          <cell r="AG459">
            <v>552.56399999999849</v>
          </cell>
          <cell r="AH459">
            <v>215.62729999999829</v>
          </cell>
          <cell r="AI459">
            <v>309.06139999999868</v>
          </cell>
          <cell r="AJ459">
            <v>237.17799999999988</v>
          </cell>
          <cell r="AK459">
            <v>313.59999999999854</v>
          </cell>
          <cell r="AL459">
            <v>61.051900000002206</v>
          </cell>
          <cell r="AM459">
            <v>120.47070000000531</v>
          </cell>
          <cell r="AN459">
            <v>22.06583000000137</v>
          </cell>
          <cell r="AO459">
            <v>260.69900000000052</v>
          </cell>
          <cell r="AP459">
            <v>-286.79799999999886</v>
          </cell>
          <cell r="AQ459">
            <v>530.66000000000349</v>
          </cell>
          <cell r="AR459">
            <v>3297.3169591699843</v>
          </cell>
          <cell r="AS459">
            <v>446.41439999999784</v>
          </cell>
          <cell r="AT459">
            <v>491.85550000000512</v>
          </cell>
          <cell r="AU459">
            <v>169.63949999999932</v>
          </cell>
          <cell r="AV459">
            <v>198.47039999999834</v>
          </cell>
          <cell r="AW459">
            <v>183.15899999999965</v>
          </cell>
          <cell r="AX459">
            <v>152.33099999999831</v>
          </cell>
          <cell r="AY459">
            <v>87.863900000000285</v>
          </cell>
          <cell r="AZ459">
            <v>96.277099999999336</v>
          </cell>
          <cell r="BA459">
            <v>8.2351600000001781</v>
          </cell>
          <cell r="BB459">
            <v>239.36199999999735</v>
          </cell>
          <cell r="BC459">
            <v>449.316499999999</v>
          </cell>
          <cell r="BD459">
            <v>774.39249917000052</v>
          </cell>
          <cell r="BE459">
            <v>3373.6318159999792</v>
          </cell>
          <cell r="BF459">
            <v>385.11539999999877</v>
          </cell>
          <cell r="BG459">
            <v>478.05839999999807</v>
          </cell>
          <cell r="BH459">
            <v>312.79559999999947</v>
          </cell>
          <cell r="BI459">
            <v>336.39689999999973</v>
          </cell>
          <cell r="BJ459">
            <v>332.59700000000157</v>
          </cell>
          <cell r="BK459">
            <v>329.5309999999954</v>
          </cell>
          <cell r="BL459">
            <v>88.711699999999837</v>
          </cell>
          <cell r="BM459">
            <v>81.987999999997555</v>
          </cell>
          <cell r="BN459">
            <v>-18.741170000001148</v>
          </cell>
          <cell r="BO459">
            <v>211.00600000000122</v>
          </cell>
          <cell r="BP459">
            <v>403.88364999999976</v>
          </cell>
          <cell r="BQ459">
            <v>432.28933600000164</v>
          </cell>
          <cell r="BR459">
            <v>3155.8450599999633</v>
          </cell>
          <cell r="BS459">
            <v>505.69020000000091</v>
          </cell>
          <cell r="BT459">
            <v>276.07739999999467</v>
          </cell>
          <cell r="BU459">
            <v>245.64639999999963</v>
          </cell>
          <cell r="BV459">
            <v>300.443299999999</v>
          </cell>
          <cell r="BW459">
            <v>415.52599999999802</v>
          </cell>
          <cell r="BX459">
            <v>266.11800000000221</v>
          </cell>
          <cell r="BY459">
            <v>96.649000000001251</v>
          </cell>
          <cell r="BZ459">
            <v>102.2474000000002</v>
          </cell>
          <cell r="CA459">
            <v>0.64163000000007742</v>
          </cell>
          <cell r="CB459">
            <v>231.53000000000247</v>
          </cell>
          <cell r="CC459">
            <v>331.57723000000078</v>
          </cell>
          <cell r="CD459">
            <v>383.6984999999986</v>
          </cell>
          <cell r="CE459">
            <v>2030.0740999999689</v>
          </cell>
          <cell r="CF459">
            <v>711.26000000000204</v>
          </cell>
          <cell r="CG459">
            <v>-1160.1460000000006</v>
          </cell>
          <cell r="CH459">
            <v>224.6885000000002</v>
          </cell>
          <cell r="CI459">
            <v>472.33550000000469</v>
          </cell>
          <cell r="CJ459">
            <v>294.19900000000052</v>
          </cell>
          <cell r="CK459">
            <v>266.69100000000617</v>
          </cell>
          <cell r="CL459">
            <v>106.00300000000061</v>
          </cell>
          <cell r="CM459">
            <v>128.78540000000794</v>
          </cell>
          <cell r="CN459">
            <v>-15.820800000001327</v>
          </cell>
          <cell r="CO459">
            <v>239.4539999999979</v>
          </cell>
          <cell r="CP459">
            <v>393.83449999999903</v>
          </cell>
          <cell r="CQ459">
            <v>368.78999999999724</v>
          </cell>
          <cell r="CR459">
            <v>2930.3357899999828</v>
          </cell>
          <cell r="CS459">
            <v>331.89689999999973</v>
          </cell>
          <cell r="CT459">
            <v>270.35599999999977</v>
          </cell>
          <cell r="CU459">
            <v>274.20509999999922</v>
          </cell>
          <cell r="CV459">
            <v>478.41250000000582</v>
          </cell>
          <cell r="CW459">
            <v>338.32200000000012</v>
          </cell>
          <cell r="CX459">
            <v>140.75500000000466</v>
          </cell>
          <cell r="CY459">
            <v>167.50429999999687</v>
          </cell>
          <cell r="CZ459">
            <v>92.554199999998673</v>
          </cell>
          <cell r="DA459">
            <v>-8.0182499999991705</v>
          </cell>
          <cell r="DB459">
            <v>135.01620000000185</v>
          </cell>
          <cell r="DC459">
            <v>367.59000000000196</v>
          </cell>
          <cell r="DD459">
            <v>341.74184000000241</v>
          </cell>
          <cell r="DE459">
            <v>2516.6067000001203</v>
          </cell>
          <cell r="DF459">
            <v>281.90059999999903</v>
          </cell>
          <cell r="DG459">
            <v>316.92969999999696</v>
          </cell>
          <cell r="DH459">
            <v>168.06800000000021</v>
          </cell>
          <cell r="DI459">
            <v>301.17840000000069</v>
          </cell>
          <cell r="DJ459">
            <v>248.30499999999302</v>
          </cell>
          <cell r="DK459">
            <v>245.83200000000215</v>
          </cell>
          <cell r="DL459">
            <v>84.054199999998673</v>
          </cell>
          <cell r="DM459">
            <v>74.792000000001281</v>
          </cell>
          <cell r="DN459">
            <v>-0.25069999999868742</v>
          </cell>
          <cell r="DO459">
            <v>183.80400000000009</v>
          </cell>
          <cell r="DP459">
            <v>245.97220000000016</v>
          </cell>
          <cell r="DQ459">
            <v>366.02130000000034</v>
          </cell>
          <cell r="DR459">
            <v>5218.1775999999372</v>
          </cell>
          <cell r="DS459">
            <v>584.36300000001211</v>
          </cell>
          <cell r="DT459">
            <v>868.18799999999464</v>
          </cell>
          <cell r="DU459">
            <v>378.875</v>
          </cell>
          <cell r="DV459">
            <v>746.57700000000477</v>
          </cell>
          <cell r="DW459">
            <v>557.39400000000023</v>
          </cell>
          <cell r="DX459">
            <v>238.96799999999348</v>
          </cell>
          <cell r="DY459">
            <v>238.54000000000815</v>
          </cell>
          <cell r="DZ459">
            <v>28.371999999995751</v>
          </cell>
          <cell r="EA459">
            <v>101.38510000000315</v>
          </cell>
          <cell r="EB459">
            <v>244.42649999999412</v>
          </cell>
          <cell r="EC459">
            <v>796.31999999999971</v>
          </cell>
          <cell r="ED459">
            <v>434.76899999999296</v>
          </cell>
        </row>
        <row r="460">
          <cell r="F460">
            <v>511.8080000000009</v>
          </cell>
          <cell r="G460">
            <v>270.42299999999886</v>
          </cell>
          <cell r="H460">
            <v>845.25799999999435</v>
          </cell>
          <cell r="I460">
            <v>698.28500000000349</v>
          </cell>
          <cell r="J460">
            <v>383.54599999999482</v>
          </cell>
          <cell r="K460">
            <v>138.78499999999985</v>
          </cell>
          <cell r="L460">
            <v>239.52300000000105</v>
          </cell>
          <cell r="M460">
            <v>35.839500000000044</v>
          </cell>
          <cell r="N460">
            <v>483.86699999999837</v>
          </cell>
          <cell r="O460">
            <v>570.83999999999651</v>
          </cell>
          <cell r="P460">
            <v>533.5520000000015</v>
          </cell>
          <cell r="Q460">
            <v>542.77899999999863</v>
          </cell>
          <cell r="R460">
            <v>8656.7750000000233</v>
          </cell>
          <cell r="S460">
            <v>909.39100000000326</v>
          </cell>
          <cell r="T460">
            <v>280.94800000000032</v>
          </cell>
          <cell r="U460">
            <v>654.53899999999703</v>
          </cell>
          <cell r="V460">
            <v>1232.679999999993</v>
          </cell>
          <cell r="W460">
            <v>711.33000000000175</v>
          </cell>
          <cell r="X460">
            <v>515.64599999999336</v>
          </cell>
          <cell r="Y460">
            <v>603.29499999999825</v>
          </cell>
          <cell r="Z460">
            <v>166.01699999999983</v>
          </cell>
          <cell r="AA460">
            <v>202.6359999999986</v>
          </cell>
          <cell r="AB460">
            <v>833.31999999999243</v>
          </cell>
          <cell r="AC460">
            <v>1247.7930000000015</v>
          </cell>
          <cell r="AD460">
            <v>1299.1800000000076</v>
          </cell>
          <cell r="AE460">
            <v>11298.37099999981</v>
          </cell>
          <cell r="AF460">
            <v>1051.0970000000016</v>
          </cell>
          <cell r="AG460">
            <v>1639.2440000000061</v>
          </cell>
          <cell r="AH460">
            <v>918.11499999999069</v>
          </cell>
          <cell r="AI460">
            <v>1563.8240000000078</v>
          </cell>
          <cell r="AJ460">
            <v>671.88000000000466</v>
          </cell>
          <cell r="AK460">
            <v>576.05000000000291</v>
          </cell>
          <cell r="AL460">
            <v>397.13999999999942</v>
          </cell>
          <cell r="AM460">
            <v>279.86699999999837</v>
          </cell>
          <cell r="AN460">
            <v>778.10000000000582</v>
          </cell>
          <cell r="AO460">
            <v>777.82399999999325</v>
          </cell>
          <cell r="AP460">
            <v>392.23999999999796</v>
          </cell>
          <cell r="AQ460">
            <v>2252.9900000000052</v>
          </cell>
          <cell r="AR460">
            <v>12330.970000000205</v>
          </cell>
          <cell r="AS460">
            <v>1443.0599999999977</v>
          </cell>
          <cell r="AT460">
            <v>1385.0349999999889</v>
          </cell>
          <cell r="AU460">
            <v>1123.1499999999942</v>
          </cell>
          <cell r="AV460">
            <v>1092.8249999999971</v>
          </cell>
          <cell r="AW460">
            <v>1182.859999999986</v>
          </cell>
          <cell r="AX460">
            <v>523.01000000000204</v>
          </cell>
          <cell r="AY460">
            <v>495.92999999999302</v>
          </cell>
          <cell r="AZ460">
            <v>224.1050000000032</v>
          </cell>
          <cell r="BA460">
            <v>8.4860000000044238</v>
          </cell>
          <cell r="BB460">
            <v>1407.625</v>
          </cell>
          <cell r="BC460">
            <v>1304.7139999999999</v>
          </cell>
          <cell r="BD460">
            <v>2140.1699999999983</v>
          </cell>
          <cell r="BE460">
            <v>13974.52899999998</v>
          </cell>
          <cell r="BF460">
            <v>1707.7400000000052</v>
          </cell>
          <cell r="BG460">
            <v>1694.4159999999974</v>
          </cell>
          <cell r="BH460">
            <v>1228.5200000000041</v>
          </cell>
          <cell r="BI460">
            <v>1130.5859999999957</v>
          </cell>
          <cell r="BJ460">
            <v>969.72999999999593</v>
          </cell>
          <cell r="BK460">
            <v>485.56600000000617</v>
          </cell>
          <cell r="BL460">
            <v>487.20599999999104</v>
          </cell>
          <cell r="BM460">
            <v>143.90499999999884</v>
          </cell>
          <cell r="BN460">
            <v>812.5399999999936</v>
          </cell>
          <cell r="BO460">
            <v>1444.2399999999907</v>
          </cell>
          <cell r="BP460">
            <v>1575</v>
          </cell>
          <cell r="BQ460">
            <v>2295.0800000000017</v>
          </cell>
          <cell r="BR460">
            <v>11106.996999999974</v>
          </cell>
          <cell r="BS460">
            <v>1624.9370000000054</v>
          </cell>
          <cell r="BT460">
            <v>1426.3300000000017</v>
          </cell>
          <cell r="BU460">
            <v>1146.3479999999981</v>
          </cell>
          <cell r="BV460">
            <v>1110.7819999999992</v>
          </cell>
          <cell r="BW460">
            <v>737.72999999999593</v>
          </cell>
          <cell r="BX460">
            <v>554.30899999999383</v>
          </cell>
          <cell r="BY460">
            <v>445.52399999999034</v>
          </cell>
          <cell r="BZ460">
            <v>187.3550000000032</v>
          </cell>
          <cell r="CA460">
            <v>319.12900000000081</v>
          </cell>
          <cell r="CB460">
            <v>1291.5949999999866</v>
          </cell>
          <cell r="CC460">
            <v>1094.627999999997</v>
          </cell>
          <cell r="CD460">
            <v>1168.3299999999872</v>
          </cell>
          <cell r="CE460">
            <v>12152.781000000192</v>
          </cell>
          <cell r="CF460">
            <v>2195.9499999999971</v>
          </cell>
          <cell r="CG460">
            <v>709.34499999998661</v>
          </cell>
          <cell r="CH460">
            <v>1161.7299999999959</v>
          </cell>
          <cell r="CI460">
            <v>1388.4649999999965</v>
          </cell>
          <cell r="CJ460">
            <v>741.53900000000431</v>
          </cell>
          <cell r="CK460">
            <v>537.84300000000076</v>
          </cell>
          <cell r="CL460">
            <v>716.55599999999686</v>
          </cell>
          <cell r="CM460">
            <v>299.15200000000186</v>
          </cell>
          <cell r="CN460">
            <v>220.72800000000279</v>
          </cell>
          <cell r="CO460">
            <v>1260.0299999999988</v>
          </cell>
          <cell r="CP460">
            <v>1109.5980000000054</v>
          </cell>
          <cell r="CQ460">
            <v>1811.8450000000012</v>
          </cell>
          <cell r="CR460">
            <v>16099.355999999912</v>
          </cell>
          <cell r="CS460">
            <v>2277.984999999986</v>
          </cell>
          <cell r="CT460">
            <v>2252.8100000000122</v>
          </cell>
          <cell r="CU460">
            <v>1343.1540000000095</v>
          </cell>
          <cell r="CV460">
            <v>1575.8700000000244</v>
          </cell>
          <cell r="CW460">
            <v>786.86999999999534</v>
          </cell>
          <cell r="CX460">
            <v>653.94700000000012</v>
          </cell>
          <cell r="CY460">
            <v>896.80999999999767</v>
          </cell>
          <cell r="CZ460">
            <v>733.89000000000669</v>
          </cell>
          <cell r="DA460">
            <v>415.98999999999069</v>
          </cell>
          <cell r="DB460">
            <v>1472.9799999999959</v>
          </cell>
          <cell r="DC460">
            <v>1794.6299999999901</v>
          </cell>
          <cell r="DD460">
            <v>1894.4199999999837</v>
          </cell>
          <cell r="DE460">
            <v>13978.672999999952</v>
          </cell>
          <cell r="DF460">
            <v>1894.6450000000041</v>
          </cell>
          <cell r="DG460">
            <v>1720.3559999999998</v>
          </cell>
          <cell r="DH460">
            <v>1124.4570000000022</v>
          </cell>
          <cell r="DI460">
            <v>1204.4500000000116</v>
          </cell>
          <cell r="DJ460">
            <v>797.88399999999092</v>
          </cell>
          <cell r="DK460">
            <v>541.96100000000297</v>
          </cell>
          <cell r="DL460">
            <v>672.80999999999767</v>
          </cell>
          <cell r="DM460">
            <v>0.30000000000291038</v>
          </cell>
          <cell r="DN460">
            <v>488.28599999999278</v>
          </cell>
          <cell r="DO460">
            <v>1355.3600000000151</v>
          </cell>
          <cell r="DP460">
            <v>1975.4539999999979</v>
          </cell>
          <cell r="DQ460">
            <v>2202.7099999999919</v>
          </cell>
          <cell r="DR460">
            <v>21503.520000000019</v>
          </cell>
          <cell r="DS460">
            <v>2400.0300000000279</v>
          </cell>
          <cell r="DT460">
            <v>2330.8199999999488</v>
          </cell>
          <cell r="DU460">
            <v>2685.0799999999872</v>
          </cell>
          <cell r="DV460">
            <v>2244.5</v>
          </cell>
          <cell r="DW460">
            <v>1376.5300000000279</v>
          </cell>
          <cell r="DX460">
            <v>1048.5</v>
          </cell>
          <cell r="DY460">
            <v>605.75</v>
          </cell>
          <cell r="DZ460">
            <v>569.94000000000233</v>
          </cell>
          <cell r="EA460">
            <v>1167.5599999999977</v>
          </cell>
          <cell r="EB460">
            <v>1758.2599999999511</v>
          </cell>
          <cell r="EC460">
            <v>3309.0199999999895</v>
          </cell>
          <cell r="ED460">
            <v>2007.5299999999697</v>
          </cell>
        </row>
        <row r="461">
          <cell r="F461">
            <v>977.5199999999968</v>
          </cell>
          <cell r="G461">
            <v>635.97699999999895</v>
          </cell>
          <cell r="H461">
            <v>1313.8070000000007</v>
          </cell>
          <cell r="I461">
            <v>2449.0299999999988</v>
          </cell>
          <cell r="J461">
            <v>1450.6599999999744</v>
          </cell>
          <cell r="K461">
            <v>1156.2699999999604</v>
          </cell>
          <cell r="L461">
            <v>75.509999999994761</v>
          </cell>
          <cell r="M461">
            <v>706.82999999998719</v>
          </cell>
          <cell r="N461">
            <v>300.89800000000105</v>
          </cell>
          <cell r="O461">
            <v>688.89800000000105</v>
          </cell>
          <cell r="P461">
            <v>601.62199999999939</v>
          </cell>
          <cell r="Q461">
            <v>357.79000000000087</v>
          </cell>
          <cell r="R461">
            <v>15753.00699999975</v>
          </cell>
          <cell r="S461">
            <v>2051.7419999999984</v>
          </cell>
          <cell r="T461">
            <v>1153.4250000000029</v>
          </cell>
          <cell r="U461">
            <v>1370.7799999999988</v>
          </cell>
          <cell r="V461">
            <v>1846.0699999999779</v>
          </cell>
          <cell r="W461">
            <v>1585.8999999999069</v>
          </cell>
          <cell r="X461">
            <v>1133.1199999999953</v>
          </cell>
          <cell r="Y461">
            <v>317.57000000000698</v>
          </cell>
          <cell r="Z461">
            <v>1129.609999999986</v>
          </cell>
          <cell r="AA461">
            <v>534.38000000000466</v>
          </cell>
          <cell r="AB461">
            <v>1363.5299999999988</v>
          </cell>
          <cell r="AC461">
            <v>1476.7039999999979</v>
          </cell>
          <cell r="AD461">
            <v>1790.1760000000068</v>
          </cell>
          <cell r="AE461">
            <v>15921.71800000011</v>
          </cell>
          <cell r="AF461">
            <v>3444.929999999993</v>
          </cell>
          <cell r="AG461">
            <v>1376.8699999999953</v>
          </cell>
          <cell r="AH461">
            <v>1208.5139999999956</v>
          </cell>
          <cell r="AI461">
            <v>1331.6199999999953</v>
          </cell>
          <cell r="AJ461">
            <v>1347.2600000000093</v>
          </cell>
          <cell r="AK461">
            <v>1061.7399999999907</v>
          </cell>
          <cell r="AL461">
            <v>78.854000000006636</v>
          </cell>
          <cell r="AM461">
            <v>830.87000000002445</v>
          </cell>
          <cell r="AN461">
            <v>431.63999999999942</v>
          </cell>
          <cell r="AO461">
            <v>1281.3600000000006</v>
          </cell>
          <cell r="AP461">
            <v>1413.3899999999994</v>
          </cell>
          <cell r="AQ461">
            <v>2114.6699999999983</v>
          </cell>
          <cell r="AR461">
            <v>16618.64199999976</v>
          </cell>
          <cell r="AS461">
            <v>4032.6399999999849</v>
          </cell>
          <cell r="AT461">
            <v>1692.1840000000084</v>
          </cell>
          <cell r="AU461">
            <v>1357.4649999999965</v>
          </cell>
          <cell r="AV461">
            <v>1461.75</v>
          </cell>
          <cell r="AW461">
            <v>1197.8400000000256</v>
          </cell>
          <cell r="AX461">
            <v>961.44000000000233</v>
          </cell>
          <cell r="AY461">
            <v>323.19000000000233</v>
          </cell>
          <cell r="AZ461">
            <v>876.73000000001048</v>
          </cell>
          <cell r="BA461">
            <v>453.80000000000291</v>
          </cell>
          <cell r="BB461">
            <v>1112.2100000000064</v>
          </cell>
          <cell r="BC461">
            <v>1238.1829999999973</v>
          </cell>
          <cell r="BD461">
            <v>1911.2100000000064</v>
          </cell>
          <cell r="BE461">
            <v>18900.723999999929</v>
          </cell>
          <cell r="BF461">
            <v>3847.0899999999965</v>
          </cell>
          <cell r="BG461">
            <v>1947.7450000000099</v>
          </cell>
          <cell r="BH461">
            <v>1323.4060000000027</v>
          </cell>
          <cell r="BI461">
            <v>1280.7099999999919</v>
          </cell>
          <cell r="BJ461">
            <v>1481.6999999999534</v>
          </cell>
          <cell r="BK461">
            <v>984.62999999994645</v>
          </cell>
          <cell r="BL461">
            <v>401.16000000000349</v>
          </cell>
          <cell r="BM461">
            <v>898.80999999999767</v>
          </cell>
          <cell r="BN461">
            <v>761.05000000000291</v>
          </cell>
          <cell r="BO461">
            <v>1212.9250000000029</v>
          </cell>
          <cell r="BP461">
            <v>1354.5679999999993</v>
          </cell>
          <cell r="BQ461">
            <v>3406.929999999993</v>
          </cell>
          <cell r="BR461">
            <v>18539.869999999646</v>
          </cell>
          <cell r="BS461">
            <v>2886.1599999999744</v>
          </cell>
          <cell r="BT461">
            <v>1847.6800000000076</v>
          </cell>
          <cell r="BU461">
            <v>1211.7200000000012</v>
          </cell>
          <cell r="BV461">
            <v>1481.2600000000093</v>
          </cell>
          <cell r="BW461">
            <v>1590.5300000000279</v>
          </cell>
          <cell r="BX461">
            <v>1146.7600000000093</v>
          </cell>
          <cell r="BY461">
            <v>472.30000000000291</v>
          </cell>
          <cell r="BZ461">
            <v>862.62999999994645</v>
          </cell>
          <cell r="CA461">
            <v>908.65499999999884</v>
          </cell>
          <cell r="CB461">
            <v>1155.9200000000128</v>
          </cell>
          <cell r="CC461">
            <v>1769.8149999999951</v>
          </cell>
          <cell r="CD461">
            <v>3206.4400000000023</v>
          </cell>
          <cell r="CE461">
            <v>18451.304999999236</v>
          </cell>
          <cell r="CF461">
            <v>4073.0599999999977</v>
          </cell>
          <cell r="CG461">
            <v>1150.3600000000151</v>
          </cell>
          <cell r="CH461">
            <v>1739.4900000000052</v>
          </cell>
          <cell r="CI461">
            <v>1504.1200000000244</v>
          </cell>
          <cell r="CJ461">
            <v>1463.1599999999744</v>
          </cell>
          <cell r="CK461">
            <v>1248.5999999999767</v>
          </cell>
          <cell r="CL461">
            <v>412.65399999999499</v>
          </cell>
          <cell r="CM461">
            <v>1032.1900000000023</v>
          </cell>
          <cell r="CN461">
            <v>793.88000000000466</v>
          </cell>
          <cell r="CO461">
            <v>1087.4550000000017</v>
          </cell>
          <cell r="CP461">
            <v>2030.836000000003</v>
          </cell>
          <cell r="CQ461">
            <v>1915.5</v>
          </cell>
          <cell r="CR461">
            <v>17752.94000000041</v>
          </cell>
          <cell r="CS461">
            <v>2927.1899999999732</v>
          </cell>
          <cell r="CT461">
            <v>1327.0600000000122</v>
          </cell>
          <cell r="CU461">
            <v>1735.8600000000151</v>
          </cell>
          <cell r="CV461">
            <v>1053.9100000000035</v>
          </cell>
          <cell r="CW461">
            <v>1551.2600000000093</v>
          </cell>
          <cell r="CX461">
            <v>817.45999999996275</v>
          </cell>
          <cell r="CY461">
            <v>490.02000000000407</v>
          </cell>
          <cell r="CZ461">
            <v>1180.3700000000536</v>
          </cell>
          <cell r="DA461">
            <v>749.29999999998836</v>
          </cell>
          <cell r="DB461">
            <v>1160.570000000007</v>
          </cell>
          <cell r="DC461">
            <v>2371.3800000000047</v>
          </cell>
          <cell r="DD461">
            <v>2388.5599999999977</v>
          </cell>
          <cell r="DE461">
            <v>19293.051000000443</v>
          </cell>
          <cell r="DF461">
            <v>2995.4700000000012</v>
          </cell>
          <cell r="DG461">
            <v>1753.820000000007</v>
          </cell>
          <cell r="DH461">
            <v>1330.3359999999957</v>
          </cell>
          <cell r="DI461">
            <v>1675.7999999999884</v>
          </cell>
          <cell r="DJ461">
            <v>1782.9400000000023</v>
          </cell>
          <cell r="DK461">
            <v>1164.9300000000512</v>
          </cell>
          <cell r="DL461">
            <v>388.97999999999593</v>
          </cell>
          <cell r="DM461">
            <v>838.40000000002328</v>
          </cell>
          <cell r="DN461">
            <v>744.77999999999884</v>
          </cell>
          <cell r="DO461">
            <v>1077.9400000000023</v>
          </cell>
          <cell r="DP461">
            <v>2706.2649999999994</v>
          </cell>
          <cell r="DQ461">
            <v>2833.390000000014</v>
          </cell>
          <cell r="DR461">
            <v>24829.359999998473</v>
          </cell>
          <cell r="DS461">
            <v>4296.5999999999767</v>
          </cell>
          <cell r="DT461">
            <v>2740.9199999999837</v>
          </cell>
          <cell r="DU461">
            <v>1870.25</v>
          </cell>
          <cell r="DV461">
            <v>1730.1500000000233</v>
          </cell>
          <cell r="DW461">
            <v>1501.3000000000466</v>
          </cell>
          <cell r="DX461">
            <v>983.15000000002328</v>
          </cell>
          <cell r="DY461">
            <v>642.96000000007916</v>
          </cell>
          <cell r="DZ461">
            <v>688.63999999989755</v>
          </cell>
          <cell r="EA461">
            <v>762.35999999998603</v>
          </cell>
          <cell r="EB461">
            <v>1611.0900000000256</v>
          </cell>
          <cell r="EC461">
            <v>4260.7200000000012</v>
          </cell>
          <cell r="ED461">
            <v>3741.2199999999721</v>
          </cell>
        </row>
        <row r="462">
          <cell r="F462">
            <v>757.91800000000148</v>
          </cell>
          <cell r="G462">
            <v>446.40599999999904</v>
          </cell>
          <cell r="H462">
            <v>495.15499999999884</v>
          </cell>
          <cell r="I462">
            <v>636.27599999999802</v>
          </cell>
          <cell r="J462">
            <v>524.27652000001399</v>
          </cell>
          <cell r="K462">
            <v>257.36900000000242</v>
          </cell>
          <cell r="L462">
            <v>51.833639999998923</v>
          </cell>
          <cell r="M462">
            <v>-13.903290000000197</v>
          </cell>
          <cell r="N462">
            <v>174.35520000000179</v>
          </cell>
          <cell r="O462">
            <v>365.3912199999977</v>
          </cell>
          <cell r="P462">
            <v>470.77899999999863</v>
          </cell>
          <cell r="Q462">
            <v>534.22640999999567</v>
          </cell>
          <cell r="R462">
            <v>6119.8555700000725</v>
          </cell>
          <cell r="S462">
            <v>974.34296000000177</v>
          </cell>
          <cell r="T462">
            <v>740.20652999999947</v>
          </cell>
          <cell r="U462">
            <v>376.6620000000039</v>
          </cell>
          <cell r="V462">
            <v>616.11022000001685</v>
          </cell>
          <cell r="W462">
            <v>500.90550000000803</v>
          </cell>
          <cell r="X462">
            <v>399.33660000000964</v>
          </cell>
          <cell r="Y462">
            <v>-18.220629999999801</v>
          </cell>
          <cell r="Z462">
            <v>32.689460000000508</v>
          </cell>
          <cell r="AA462">
            <v>302.19759999999951</v>
          </cell>
          <cell r="AB462">
            <v>447.99000000000524</v>
          </cell>
          <cell r="AC462">
            <v>931.93033000000287</v>
          </cell>
          <cell r="AD462">
            <v>815.70500000000175</v>
          </cell>
          <cell r="AE462">
            <v>6761.9481199999573</v>
          </cell>
          <cell r="AF462">
            <v>960.09395000000222</v>
          </cell>
          <cell r="AG462">
            <v>730.0766700000022</v>
          </cell>
          <cell r="AH462">
            <v>818.53851999999461</v>
          </cell>
          <cell r="AI462">
            <v>897.00999999999476</v>
          </cell>
          <cell r="AJ462">
            <v>664.75753000000259</v>
          </cell>
          <cell r="AK462">
            <v>510.75263999999879</v>
          </cell>
          <cell r="AL462">
            <v>72.050849999999627</v>
          </cell>
          <cell r="AM462">
            <v>-124.35599999999977</v>
          </cell>
          <cell r="AN462">
            <v>164.78454000000056</v>
          </cell>
          <cell r="AO462">
            <v>448.06919999999081</v>
          </cell>
          <cell r="AP462">
            <v>804.70802000000549</v>
          </cell>
          <cell r="AQ462">
            <v>815.46219999998721</v>
          </cell>
          <cell r="AR462">
            <v>9023.1786899997387</v>
          </cell>
          <cell r="AS462">
            <v>1284.7597899999964</v>
          </cell>
          <cell r="AT462">
            <v>1047.1172900000092</v>
          </cell>
          <cell r="AU462">
            <v>1161.9535499999911</v>
          </cell>
          <cell r="AV462">
            <v>876.2557000000088</v>
          </cell>
          <cell r="AW462">
            <v>899.3799999999901</v>
          </cell>
          <cell r="AX462">
            <v>537.45498999999836</v>
          </cell>
          <cell r="AY462">
            <v>148.66943999999967</v>
          </cell>
          <cell r="AZ462">
            <v>129.44309999999859</v>
          </cell>
          <cell r="BA462">
            <v>346.40999999999622</v>
          </cell>
          <cell r="BB462">
            <v>342.03579999999783</v>
          </cell>
          <cell r="BC462">
            <v>1120.5539799999897</v>
          </cell>
          <cell r="BD462">
            <v>1129.1450499999919</v>
          </cell>
          <cell r="BE462">
            <v>9275.4372600001516</v>
          </cell>
          <cell r="BF462">
            <v>1131.8751699999993</v>
          </cell>
          <cell r="BG462">
            <v>914.42904999999155</v>
          </cell>
          <cell r="BH462">
            <v>1285.9727300000086</v>
          </cell>
          <cell r="BI462">
            <v>1151.5328199999931</v>
          </cell>
          <cell r="BJ462">
            <v>653.95369999999821</v>
          </cell>
          <cell r="BK462">
            <v>429.5601500000048</v>
          </cell>
          <cell r="BL462">
            <v>174.54797000000326</v>
          </cell>
          <cell r="BM462">
            <v>135.54920999999922</v>
          </cell>
          <cell r="BN462">
            <v>399.9800000000032</v>
          </cell>
          <cell r="BO462">
            <v>511.71614999999292</v>
          </cell>
          <cell r="BP462">
            <v>1350.3637000000017</v>
          </cell>
          <cell r="BQ462">
            <v>1135.9566100000084</v>
          </cell>
          <cell r="BR462">
            <v>7929.6480199999642</v>
          </cell>
          <cell r="BS462">
            <v>990.62172999998438</v>
          </cell>
          <cell r="BT462">
            <v>832.35400000000664</v>
          </cell>
          <cell r="BU462">
            <v>1358.4372000000149</v>
          </cell>
          <cell r="BV462">
            <v>886.7809999999954</v>
          </cell>
          <cell r="BW462">
            <v>570.33000000000175</v>
          </cell>
          <cell r="BX462">
            <v>445.75200000000041</v>
          </cell>
          <cell r="BY462">
            <v>99.44709999999759</v>
          </cell>
          <cell r="BZ462">
            <v>423.57890000000043</v>
          </cell>
          <cell r="CA462">
            <v>405.40606000000116</v>
          </cell>
          <cell r="CB462">
            <v>410.79085000000487</v>
          </cell>
          <cell r="CC462">
            <v>974.67297999999573</v>
          </cell>
          <cell r="CD462">
            <v>531.47620000000461</v>
          </cell>
          <cell r="CE462">
            <v>7907.4346999997506</v>
          </cell>
          <cell r="CF462">
            <v>948.14939999999478</v>
          </cell>
          <cell r="CG462">
            <v>323.23040000000037</v>
          </cell>
          <cell r="CH462">
            <v>1408.987690000009</v>
          </cell>
          <cell r="CI462">
            <v>1446.7353000000003</v>
          </cell>
          <cell r="CJ462">
            <v>533.2899999999936</v>
          </cell>
          <cell r="CK462">
            <v>283.17473999999493</v>
          </cell>
          <cell r="CL462">
            <v>313.19150000000081</v>
          </cell>
          <cell r="CM462">
            <v>78.221999999997934</v>
          </cell>
          <cell r="CN462">
            <v>311.58776999999827</v>
          </cell>
          <cell r="CO462">
            <v>548.99695999998949</v>
          </cell>
          <cell r="CP462">
            <v>1014.8274999999994</v>
          </cell>
          <cell r="CQ462">
            <v>697.04143999998632</v>
          </cell>
          <cell r="CR462">
            <v>8686.6174999999348</v>
          </cell>
          <cell r="CS462">
            <v>796.28644000001077</v>
          </cell>
          <cell r="CT462">
            <v>1382.8943000000145</v>
          </cell>
          <cell r="CU462">
            <v>1192.0401399999973</v>
          </cell>
          <cell r="CV462">
            <v>931.92598999998881</v>
          </cell>
          <cell r="CW462">
            <v>565.78500000000349</v>
          </cell>
          <cell r="CX462">
            <v>616.60199999999895</v>
          </cell>
          <cell r="CY462">
            <v>-38.100859999998647</v>
          </cell>
          <cell r="CZ462">
            <v>151.22579999999653</v>
          </cell>
          <cell r="DA462">
            <v>358.91999999999825</v>
          </cell>
          <cell r="DB462">
            <v>701.91500000000087</v>
          </cell>
          <cell r="DC462">
            <v>1119.9348900000041</v>
          </cell>
          <cell r="DD462">
            <v>907.18879999998899</v>
          </cell>
          <cell r="DE462">
            <v>7785.9613599999575</v>
          </cell>
          <cell r="DF462">
            <v>1058.9644999999873</v>
          </cell>
          <cell r="DG462">
            <v>847.29033999999228</v>
          </cell>
          <cell r="DH462">
            <v>1047.2975300000035</v>
          </cell>
          <cell r="DI462">
            <v>672.39830000000075</v>
          </cell>
          <cell r="DJ462">
            <v>530.34503000001132</v>
          </cell>
          <cell r="DK462">
            <v>422.03800000000047</v>
          </cell>
          <cell r="DL462">
            <v>61.138799999996991</v>
          </cell>
          <cell r="DM462">
            <v>418.06085999999777</v>
          </cell>
          <cell r="DN462">
            <v>230.62109999999666</v>
          </cell>
          <cell r="DO462">
            <v>810.37270000000717</v>
          </cell>
          <cell r="DP462">
            <v>951.12649999999849</v>
          </cell>
          <cell r="DQ462">
            <v>736.30770000000484</v>
          </cell>
          <cell r="DR462">
            <v>6752.1319000001531</v>
          </cell>
          <cell r="DS462">
            <v>690.92970000000787</v>
          </cell>
          <cell r="DT462">
            <v>127.45079999999143</v>
          </cell>
          <cell r="DU462">
            <v>861.65730000002077</v>
          </cell>
          <cell r="DV462">
            <v>1203.0247999999992</v>
          </cell>
          <cell r="DW462">
            <v>304.14990000001853</v>
          </cell>
          <cell r="DX462">
            <v>494.44090000000142</v>
          </cell>
          <cell r="DY462">
            <v>389.87840000000142</v>
          </cell>
          <cell r="DZ462">
            <v>446.99520000000484</v>
          </cell>
          <cell r="EA462">
            <v>387.61639999999898</v>
          </cell>
          <cell r="EB462">
            <v>872.51520000000892</v>
          </cell>
          <cell r="EC462">
            <v>606.10269999998854</v>
          </cell>
          <cell r="ED462">
            <v>367.37059999999474</v>
          </cell>
        </row>
        <row r="463">
          <cell r="F463">
            <v>12.338660000000004</v>
          </cell>
          <cell r="G463">
            <v>8.9430499999999711</v>
          </cell>
          <cell r="H463">
            <v>4.1000000000000227</v>
          </cell>
          <cell r="I463">
            <v>18.256430000000023</v>
          </cell>
          <cell r="J463">
            <v>4.8179000000000087</v>
          </cell>
          <cell r="K463">
            <v>0</v>
          </cell>
          <cell r="L463">
            <v>-2.7241999999998825</v>
          </cell>
          <cell r="M463">
            <v>1.5872999999999138</v>
          </cell>
          <cell r="N463">
            <v>5.6959999999999127</v>
          </cell>
          <cell r="O463">
            <v>15.923599999999965</v>
          </cell>
          <cell r="P463">
            <v>23.908599999999979</v>
          </cell>
          <cell r="Q463">
            <v>8.1569200000000137</v>
          </cell>
          <cell r="R463">
            <v>165.6121000000021</v>
          </cell>
          <cell r="S463">
            <v>23.778499999999894</v>
          </cell>
          <cell r="T463">
            <v>12.575200000000109</v>
          </cell>
          <cell r="U463">
            <v>21.097800000000007</v>
          </cell>
          <cell r="V463">
            <v>12.493000000000052</v>
          </cell>
          <cell r="W463">
            <v>0</v>
          </cell>
          <cell r="X463">
            <v>2.5154999999999745</v>
          </cell>
          <cell r="Y463">
            <v>21.672600000000102</v>
          </cell>
          <cell r="Z463">
            <v>12.790299999999888</v>
          </cell>
          <cell r="AA463">
            <v>0.76710000000002765</v>
          </cell>
          <cell r="AB463">
            <v>6.5027999999999793</v>
          </cell>
          <cell r="AC463">
            <v>37.419300000000021</v>
          </cell>
          <cell r="AD463">
            <v>14</v>
          </cell>
          <cell r="AE463">
            <v>209.25430000000051</v>
          </cell>
          <cell r="AF463">
            <v>38.19210000000021</v>
          </cell>
          <cell r="AG463">
            <v>48.61830000000009</v>
          </cell>
          <cell r="AH463">
            <v>15.553400000000011</v>
          </cell>
          <cell r="AI463">
            <v>16.815000000000055</v>
          </cell>
          <cell r="AJ463">
            <v>32.717799999999897</v>
          </cell>
          <cell r="AK463">
            <v>17.222899999999981</v>
          </cell>
          <cell r="AL463">
            <v>3.2382000000000062</v>
          </cell>
          <cell r="AM463">
            <v>-5.5384000000001379</v>
          </cell>
          <cell r="AN463">
            <v>2.5233999999998105</v>
          </cell>
          <cell r="AO463">
            <v>8.4402000000000044</v>
          </cell>
          <cell r="AP463">
            <v>22.650399999999991</v>
          </cell>
          <cell r="AQ463">
            <v>8.8210000000001401</v>
          </cell>
          <cell r="AR463">
            <v>221.19189000000188</v>
          </cell>
          <cell r="AS463">
            <v>27.843699999999899</v>
          </cell>
          <cell r="AT463">
            <v>64.11850000000004</v>
          </cell>
          <cell r="AU463">
            <v>27.803499999999985</v>
          </cell>
          <cell r="AV463">
            <v>18.25305000000003</v>
          </cell>
          <cell r="AW463">
            <v>4.2812999999996464</v>
          </cell>
          <cell r="AX463">
            <v>9.7188000000001011</v>
          </cell>
          <cell r="AY463">
            <v>12.948200000000043</v>
          </cell>
          <cell r="AZ463">
            <v>4.0832000000000335</v>
          </cell>
          <cell r="BA463">
            <v>6.2604999999998654</v>
          </cell>
          <cell r="BB463">
            <v>4.1335999999998876</v>
          </cell>
          <cell r="BC463">
            <v>29.208740000000034</v>
          </cell>
          <cell r="BD463">
            <v>12.538800000000037</v>
          </cell>
          <cell r="BE463">
            <v>146.83656000000337</v>
          </cell>
          <cell r="BF463">
            <v>11.100000000000136</v>
          </cell>
          <cell r="BG463">
            <v>17.353400000000192</v>
          </cell>
          <cell r="BH463">
            <v>3.9481000000000677</v>
          </cell>
          <cell r="BI463">
            <v>13.367359999999962</v>
          </cell>
          <cell r="BJ463">
            <v>10.518399999999929</v>
          </cell>
          <cell r="BK463">
            <v>3.5510999999999058</v>
          </cell>
          <cell r="BL463">
            <v>6.8748000000000502</v>
          </cell>
          <cell r="BM463">
            <v>12.712800000000016</v>
          </cell>
          <cell r="BN463">
            <v>7</v>
          </cell>
          <cell r="BO463">
            <v>13.477700000000141</v>
          </cell>
          <cell r="BP463">
            <v>28.267700000000104</v>
          </cell>
          <cell r="BQ463">
            <v>18.665200000000141</v>
          </cell>
          <cell r="BR463">
            <v>154.30967000000237</v>
          </cell>
          <cell r="BS463">
            <v>3.3976000000000113</v>
          </cell>
          <cell r="BT463">
            <v>23.417899999999918</v>
          </cell>
          <cell r="BU463">
            <v>22.188100000000077</v>
          </cell>
          <cell r="BV463">
            <v>6.1935500000000729</v>
          </cell>
          <cell r="BW463">
            <v>5.1463000000001102</v>
          </cell>
          <cell r="BX463">
            <v>0</v>
          </cell>
          <cell r="BY463">
            <v>24.096499999999651</v>
          </cell>
          <cell r="BZ463">
            <v>13.744900000000143</v>
          </cell>
          <cell r="CA463">
            <v>7.2664999999999509</v>
          </cell>
          <cell r="CB463">
            <v>24.606800000000021</v>
          </cell>
          <cell r="CC463">
            <v>20.61572000000001</v>
          </cell>
          <cell r="CD463">
            <v>3.6358000000000175</v>
          </cell>
          <cell r="CE463">
            <v>176.71085999999923</v>
          </cell>
          <cell r="CF463">
            <v>16.508100000000013</v>
          </cell>
          <cell r="CG463">
            <v>0.58189999999990505</v>
          </cell>
          <cell r="CH463">
            <v>17.962800000000016</v>
          </cell>
          <cell r="CI463">
            <v>9.2222600000000057</v>
          </cell>
          <cell r="CJ463">
            <v>5.3967000000000098</v>
          </cell>
          <cell r="CK463">
            <v>9.71550000000002</v>
          </cell>
          <cell r="CL463">
            <v>31.568400000000111</v>
          </cell>
          <cell r="CM463">
            <v>2.9502999999999702</v>
          </cell>
          <cell r="CN463">
            <v>5.0333000000000538</v>
          </cell>
          <cell r="CO463">
            <v>26.983299999999872</v>
          </cell>
          <cell r="CP463">
            <v>13.52189999999996</v>
          </cell>
          <cell r="CQ463">
            <v>37.266399999999976</v>
          </cell>
          <cell r="CR463">
            <v>234.68077999999878</v>
          </cell>
          <cell r="CS463">
            <v>21.781400000000076</v>
          </cell>
          <cell r="CT463">
            <v>44.068300000000136</v>
          </cell>
          <cell r="CU463">
            <v>27.372699999999895</v>
          </cell>
          <cell r="CV463">
            <v>29.793999999999869</v>
          </cell>
          <cell r="CW463">
            <v>3.1727999999998246</v>
          </cell>
          <cell r="CX463">
            <v>14.897379999999998</v>
          </cell>
          <cell r="CY463">
            <v>8.640400000000227</v>
          </cell>
          <cell r="CZ463">
            <v>35.252199999999903</v>
          </cell>
          <cell r="DA463">
            <v>6.6434999999999036</v>
          </cell>
          <cell r="DB463">
            <v>20.552799999999934</v>
          </cell>
          <cell r="DC463">
            <v>11.405299999999897</v>
          </cell>
          <cell r="DD463">
            <v>11.100000000000136</v>
          </cell>
          <cell r="DE463">
            <v>152.06869999999981</v>
          </cell>
          <cell r="DF463">
            <v>23.302699999999959</v>
          </cell>
          <cell r="DG463">
            <v>7.8756000000000768</v>
          </cell>
          <cell r="DH463">
            <v>38.897799999999961</v>
          </cell>
          <cell r="DI463">
            <v>4.1000000000001364</v>
          </cell>
          <cell r="DJ463">
            <v>8.7396000000001095</v>
          </cell>
          <cell r="DK463">
            <v>-0.48760000000004311</v>
          </cell>
          <cell r="DL463">
            <v>7.6289000000001579</v>
          </cell>
          <cell r="DM463">
            <v>18.173099999999977</v>
          </cell>
          <cell r="DN463">
            <v>4.8295000000000528</v>
          </cell>
          <cell r="DO463">
            <v>8.6323000000002139</v>
          </cell>
          <cell r="DP463">
            <v>9.6970000000001164</v>
          </cell>
          <cell r="DQ463">
            <v>20.679799999999886</v>
          </cell>
          <cell r="DR463">
            <v>247.12949999998818</v>
          </cell>
          <cell r="DS463">
            <v>37.566400000000158</v>
          </cell>
          <cell r="DT463">
            <v>14.000299999999697</v>
          </cell>
          <cell r="DU463">
            <v>21.833500000000186</v>
          </cell>
          <cell r="DV463">
            <v>33.036099999999806</v>
          </cell>
          <cell r="DW463">
            <v>12.888799999999719</v>
          </cell>
          <cell r="DX463">
            <v>20.337399999999889</v>
          </cell>
          <cell r="DY463">
            <v>11.478000000000065</v>
          </cell>
          <cell r="DZ463">
            <v>14.418000000000575</v>
          </cell>
          <cell r="EA463">
            <v>6.4707999999995991</v>
          </cell>
          <cell r="EB463">
            <v>12.59479999999985</v>
          </cell>
          <cell r="EC463">
            <v>18.811000000000149</v>
          </cell>
          <cell r="ED463">
            <v>43.69439999999986</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row>
        <row r="465">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row>
        <row r="467">
          <cell r="F467">
            <v>2464.2344599999924</v>
          </cell>
          <cell r="G467">
            <v>1709.9893500000035</v>
          </cell>
          <cell r="H467">
            <v>2819.9312999999966</v>
          </cell>
          <cell r="I467">
            <v>3958.1952300000121</v>
          </cell>
          <cell r="J467">
            <v>2548.315419999999</v>
          </cell>
          <cell r="K467">
            <v>1608.3749999999418</v>
          </cell>
          <cell r="L467">
            <v>411.58004000000074</v>
          </cell>
          <cell r="M467">
            <v>807.85970999998972</v>
          </cell>
          <cell r="N467">
            <v>1048.6198199999635</v>
          </cell>
          <cell r="O467">
            <v>1869.0808200000029</v>
          </cell>
          <cell r="P467">
            <v>1854.7057820000045</v>
          </cell>
          <cell r="Q467">
            <v>1853.8443300000072</v>
          </cell>
          <cell r="R467">
            <v>34372.279109999537</v>
          </cell>
          <cell r="S467">
            <v>4258.7663600000087</v>
          </cell>
          <cell r="T467">
            <v>2672.5424300000013</v>
          </cell>
          <cell r="U467">
            <v>2551.5861999999906</v>
          </cell>
          <cell r="V467">
            <v>4002.2941199999768</v>
          </cell>
          <cell r="W467">
            <v>3245.5094999999274</v>
          </cell>
          <cell r="X467">
            <v>2324.1090999998851</v>
          </cell>
          <cell r="Y467">
            <v>969.6632699999318</v>
          </cell>
          <cell r="Z467">
            <v>1474.2134599999408</v>
          </cell>
          <cell r="AA467">
            <v>1094.3601500000514</v>
          </cell>
          <cell r="AB467">
            <v>2913.5847999999532</v>
          </cell>
          <cell r="AC467">
            <v>4101.0927200000006</v>
          </cell>
          <cell r="AD467">
            <v>4764.5570000000298</v>
          </cell>
          <cell r="AE467">
            <v>36928.789650001097</v>
          </cell>
          <cell r="AF467">
            <v>5895.631149999972</v>
          </cell>
          <cell r="AG467">
            <v>4347.3729700000258</v>
          </cell>
          <cell r="AH467">
            <v>3176.3482199999562</v>
          </cell>
          <cell r="AI467">
            <v>4118.3304000000353</v>
          </cell>
          <cell r="AJ467">
            <v>2953.7933300001314</v>
          </cell>
          <cell r="AK467">
            <v>2479.3655399999116</v>
          </cell>
          <cell r="AL467">
            <v>612.33495000001858</v>
          </cell>
          <cell r="AM467">
            <v>1101.313300000038</v>
          </cell>
          <cell r="AN467">
            <v>1399.1137700000254</v>
          </cell>
          <cell r="AO467">
            <v>2776.3923999999533</v>
          </cell>
          <cell r="AP467">
            <v>2346.1904200000281</v>
          </cell>
          <cell r="AQ467">
            <v>5722.6032000000123</v>
          </cell>
          <cell r="AR467">
            <v>41491.299539169297</v>
          </cell>
          <cell r="AS467">
            <v>7234.7178899999708</v>
          </cell>
          <cell r="AT467">
            <v>4680.3102900000522</v>
          </cell>
          <cell r="AU467">
            <v>3840.0115499999956</v>
          </cell>
          <cell r="AV467">
            <v>3647.5541499999817</v>
          </cell>
          <cell r="AW467">
            <v>3467.5202999999747</v>
          </cell>
          <cell r="AX467">
            <v>2183.9547899999889</v>
          </cell>
          <cell r="AY467">
            <v>1068.6015399999742</v>
          </cell>
          <cell r="AZ467">
            <v>1330.6384000000544</v>
          </cell>
          <cell r="BA467">
            <v>823.19166000001132</v>
          </cell>
          <cell r="BB467">
            <v>3105.366399999999</v>
          </cell>
          <cell r="BC467">
            <v>4141.9762199999823</v>
          </cell>
          <cell r="BD467">
            <v>5967.4563491700392</v>
          </cell>
          <cell r="BE467">
            <v>45671.158636000007</v>
          </cell>
          <cell r="BF467">
            <v>7082.9205699999584</v>
          </cell>
          <cell r="BG467">
            <v>5052.0018500000006</v>
          </cell>
          <cell r="BH467">
            <v>4154.6424299999489</v>
          </cell>
          <cell r="BI467">
            <v>3912.5930799999624</v>
          </cell>
          <cell r="BJ467">
            <v>3448.4991000000155</v>
          </cell>
          <cell r="BK467">
            <v>2232.838249999797</v>
          </cell>
          <cell r="BL467">
            <v>1158.5004700000281</v>
          </cell>
          <cell r="BM467">
            <v>1272.9650100001018</v>
          </cell>
          <cell r="BN467">
            <v>1961.828829999984</v>
          </cell>
          <cell r="BO467">
            <v>3393.3648500000127</v>
          </cell>
          <cell r="BP467">
            <v>4712.0830500000156</v>
          </cell>
          <cell r="BQ467">
            <v>7288.9211459999788</v>
          </cell>
          <cell r="BR467">
            <v>40886.669749999419</v>
          </cell>
          <cell r="BS467">
            <v>6010.8065300000017</v>
          </cell>
          <cell r="BT467">
            <v>4405.859300000011</v>
          </cell>
          <cell r="BU467">
            <v>3984.3397000000405</v>
          </cell>
          <cell r="BV467">
            <v>3785.4598499999847</v>
          </cell>
          <cell r="BW467">
            <v>3319.2622999999439</v>
          </cell>
          <cell r="BX467">
            <v>2412.939000000013</v>
          </cell>
          <cell r="BY467">
            <v>1138.0166000000027</v>
          </cell>
          <cell r="BZ467">
            <v>1589.5561999999336</v>
          </cell>
          <cell r="CA467">
            <v>1641.0981900000188</v>
          </cell>
          <cell r="CB467">
            <v>3114.4426499999245</v>
          </cell>
          <cell r="CC467">
            <v>4191.3089299999992</v>
          </cell>
          <cell r="CD467">
            <v>5293.5804999999818</v>
          </cell>
          <cell r="CE467">
            <v>40718.305660000071</v>
          </cell>
          <cell r="CF467">
            <v>7944.9274999998743</v>
          </cell>
          <cell r="CG467">
            <v>1023.3712999999989</v>
          </cell>
          <cell r="CH467">
            <v>4552.858990000037</v>
          </cell>
          <cell r="CI467">
            <v>4820.8780599999591</v>
          </cell>
          <cell r="CJ467">
            <v>3037.5846999997739</v>
          </cell>
          <cell r="CK467">
            <v>2346.0242399999988</v>
          </cell>
          <cell r="CL467">
            <v>1579.9728999999934</v>
          </cell>
          <cell r="CM467">
            <v>1541.2997000000323</v>
          </cell>
          <cell r="CN467">
            <v>1315.4082700000145</v>
          </cell>
          <cell r="CO467">
            <v>3162.9192600000533</v>
          </cell>
          <cell r="CP467">
            <v>4562.617900000012</v>
          </cell>
          <cell r="CQ467">
            <v>4830.442839999916</v>
          </cell>
          <cell r="CR467">
            <v>45703.930069999769</v>
          </cell>
          <cell r="CS467">
            <v>6355.1397399999551</v>
          </cell>
          <cell r="CT467">
            <v>5277.1886000000522</v>
          </cell>
          <cell r="CU467">
            <v>4572.631939999992</v>
          </cell>
          <cell r="CV467">
            <v>4069.9124900000752</v>
          </cell>
          <cell r="CW467">
            <v>3245.4097999999067</v>
          </cell>
          <cell r="CX467">
            <v>2243.6613799999468</v>
          </cell>
          <cell r="CY467">
            <v>1524.8738400000148</v>
          </cell>
          <cell r="CZ467">
            <v>2193.2922000000253</v>
          </cell>
          <cell r="DA467">
            <v>1522.8352500000037</v>
          </cell>
          <cell r="DB467">
            <v>3491.0340000000433</v>
          </cell>
          <cell r="DC467">
            <v>5664.940190000023</v>
          </cell>
          <cell r="DD467">
            <v>5543.0106400000514</v>
          </cell>
          <cell r="DE467">
            <v>43726.360759999603</v>
          </cell>
          <cell r="DF467">
            <v>6254.2828000000445</v>
          </cell>
          <cell r="DG467">
            <v>4646.2716399999917</v>
          </cell>
          <cell r="DH467">
            <v>3709.0563299999922</v>
          </cell>
          <cell r="DI467">
            <v>3857.9266999999527</v>
          </cell>
          <cell r="DJ467">
            <v>3368.2136299998965</v>
          </cell>
          <cell r="DK467">
            <v>2374.2734000000637</v>
          </cell>
          <cell r="DL467">
            <v>1214.611899999989</v>
          </cell>
          <cell r="DM467">
            <v>1349.7259600000107</v>
          </cell>
          <cell r="DN467">
            <v>1468.2658999999403</v>
          </cell>
          <cell r="DO467">
            <v>3436.1089999999967</v>
          </cell>
          <cell r="DP467">
            <v>5888.5147000000579</v>
          </cell>
          <cell r="DQ467">
            <v>6159.108799999929</v>
          </cell>
          <cell r="DR467">
            <v>58550.319000000134</v>
          </cell>
          <cell r="DS467">
            <v>8009.4890999998897</v>
          </cell>
          <cell r="DT467">
            <v>6081.3790999999037</v>
          </cell>
          <cell r="DU467">
            <v>5817.6957999998704</v>
          </cell>
          <cell r="DV467">
            <v>5957.2878999999957</v>
          </cell>
          <cell r="DW467">
            <v>3752.2627000000793</v>
          </cell>
          <cell r="DX467">
            <v>2785.3963000000222</v>
          </cell>
          <cell r="DY467">
            <v>1888.6063999999315</v>
          </cell>
          <cell r="DZ467">
            <v>1748.3651999998838</v>
          </cell>
          <cell r="EA467">
            <v>2425.3922999999486</v>
          </cell>
          <cell r="EB467">
            <v>4498.8865000000224</v>
          </cell>
          <cell r="EC467">
            <v>8990.9736999998568</v>
          </cell>
          <cell r="ED467">
            <v>6594.5839999997988</v>
          </cell>
        </row>
        <row r="469">
          <cell r="F469">
            <v>3716.5724599999376</v>
          </cell>
          <cell r="G469">
            <v>3161.6713499999605</v>
          </cell>
          <cell r="H469">
            <v>5002.8892999999225</v>
          </cell>
          <cell r="I469">
            <v>6479.4852299999911</v>
          </cell>
          <cell r="J469">
            <v>5466.9964199997485</v>
          </cell>
          <cell r="K469">
            <v>4709.0249999999069</v>
          </cell>
          <cell r="L469">
            <v>3218.0720399999991</v>
          </cell>
          <cell r="M469">
            <v>3618.9707100000232</v>
          </cell>
          <cell r="N469">
            <v>3526.49981999991</v>
          </cell>
          <cell r="O469">
            <v>3878.004820000031</v>
          </cell>
          <cell r="P469">
            <v>3207.7657820000313</v>
          </cell>
          <cell r="Q469">
            <v>2897.7073300000629</v>
          </cell>
          <cell r="R469">
            <v>60121.572109999135</v>
          </cell>
          <cell r="S469">
            <v>5504.8733600000851</v>
          </cell>
          <cell r="T469">
            <v>4067.1104300000006</v>
          </cell>
          <cell r="U469">
            <v>4723.5701999999583</v>
          </cell>
          <cell r="V469">
            <v>6510.9541200000094</v>
          </cell>
          <cell r="W469">
            <v>6149.4654999999329</v>
          </cell>
          <cell r="X469">
            <v>5409.279099999927</v>
          </cell>
          <cell r="Y469">
            <v>3762.081269999966</v>
          </cell>
          <cell r="Z469">
            <v>4271.2504599998938</v>
          </cell>
          <cell r="AA469">
            <v>3559.9401500000386</v>
          </cell>
          <cell r="AB469">
            <v>4912.4337999999989</v>
          </cell>
          <cell r="AC469">
            <v>5447.4327199999243</v>
          </cell>
          <cell r="AD469">
            <v>5803.1809999998659</v>
          </cell>
          <cell r="AE469">
            <v>62549.570650001988</v>
          </cell>
          <cell r="AF469">
            <v>7135.5071499999613</v>
          </cell>
          <cell r="AG469">
            <v>5735.0249699999113</v>
          </cell>
          <cell r="AH469">
            <v>5337.4822199998889</v>
          </cell>
          <cell r="AI469">
            <v>6614.4804000001168</v>
          </cell>
          <cell r="AJ469">
            <v>5843.3033300000243</v>
          </cell>
          <cell r="AK469">
            <v>5549.1155399999116</v>
          </cell>
          <cell r="AL469">
            <v>3390.7719500000821</v>
          </cell>
          <cell r="AM469">
            <v>3884.3693000000203</v>
          </cell>
          <cell r="AN469">
            <v>3852.3037699999986</v>
          </cell>
          <cell r="AO469">
            <v>4765.2593999999808</v>
          </cell>
          <cell r="AP469">
            <v>3685.8404200000805</v>
          </cell>
          <cell r="AQ469">
            <v>6756.1122000000905</v>
          </cell>
          <cell r="AR469">
            <v>66983.971539167687</v>
          </cell>
          <cell r="AS469">
            <v>8468.4248899999075</v>
          </cell>
          <cell r="AT469">
            <v>6060.990289999987</v>
          </cell>
          <cell r="AU469">
            <v>5990.388549999916</v>
          </cell>
          <cell r="AV469">
            <v>6131.1941499999957</v>
          </cell>
          <cell r="AW469">
            <v>6342.6153000001796</v>
          </cell>
          <cell r="AX469">
            <v>5238.3147899999749</v>
          </cell>
          <cell r="AY469">
            <v>3833.2125399998622</v>
          </cell>
          <cell r="AZ469">
            <v>4099.7134000001242</v>
          </cell>
          <cell r="BA469">
            <v>3264.1416599999648</v>
          </cell>
          <cell r="BB469">
            <v>5084.3133999999845</v>
          </cell>
          <cell r="BC469">
            <v>5474.9362199999741</v>
          </cell>
          <cell r="BD469">
            <v>6995.7263491700869</v>
          </cell>
          <cell r="BE469">
            <v>71085.447636002675</v>
          </cell>
          <cell r="BF469">
            <v>8310.4585700000171</v>
          </cell>
          <cell r="BG469">
            <v>6474.8868499998935</v>
          </cell>
          <cell r="BH469">
            <v>6294.2624300000025</v>
          </cell>
          <cell r="BI469">
            <v>6383.8730799999321</v>
          </cell>
          <cell r="BJ469">
            <v>6309.1170999999158</v>
          </cell>
          <cell r="BK469">
            <v>5271.9282499998808</v>
          </cell>
          <cell r="BL469">
            <v>3909.2544700000435</v>
          </cell>
          <cell r="BM469">
            <v>4028.2450100000715</v>
          </cell>
          <cell r="BN469">
            <v>4390.5388299999759</v>
          </cell>
          <cell r="BO469">
            <v>5362.453850000049</v>
          </cell>
          <cell r="BP469">
            <v>6038.3530500000343</v>
          </cell>
          <cell r="BQ469">
            <v>8312.0761459999485</v>
          </cell>
          <cell r="BR469">
            <v>66125.058750000782</v>
          </cell>
          <cell r="BS469">
            <v>7232.2065299999667</v>
          </cell>
          <cell r="BT469">
            <v>5772.8193000000902</v>
          </cell>
          <cell r="BU469">
            <v>6113.2647000000579</v>
          </cell>
          <cell r="BV469">
            <v>6244.3498499999987</v>
          </cell>
          <cell r="BW469">
            <v>6165.651299999794</v>
          </cell>
          <cell r="BX469">
            <v>5436.8489999999292</v>
          </cell>
          <cell r="BY469">
            <v>3875.0685999999987</v>
          </cell>
          <cell r="BZ469">
            <v>4331.0721999998204</v>
          </cell>
          <cell r="CA469">
            <v>4057.6881900000153</v>
          </cell>
          <cell r="CB469">
            <v>5073.5806500000181</v>
          </cell>
          <cell r="CC469">
            <v>5510.9189300000435</v>
          </cell>
          <cell r="CD469">
            <v>6311.5895000000019</v>
          </cell>
          <cell r="CE469">
            <v>65830.465659999289</v>
          </cell>
          <cell r="CF469">
            <v>9160.1894999998622</v>
          </cell>
          <cell r="CG469">
            <v>2383.4992999999085</v>
          </cell>
          <cell r="CH469">
            <v>6671.0889900000766</v>
          </cell>
          <cell r="CI469">
            <v>7267.4680599999847</v>
          </cell>
          <cell r="CJ469">
            <v>5869.682699999772</v>
          </cell>
          <cell r="CK469">
            <v>5354.8442400000058</v>
          </cell>
          <cell r="CL469">
            <v>4303.3229000000283</v>
          </cell>
          <cell r="CM469">
            <v>4269.0826999999117</v>
          </cell>
          <cell r="CN469">
            <v>3719.9682700000703</v>
          </cell>
          <cell r="CO469">
            <v>5112.3232599999756</v>
          </cell>
          <cell r="CP469">
            <v>5875.6278999999631</v>
          </cell>
          <cell r="CQ469">
            <v>5843.3678399998462</v>
          </cell>
          <cell r="CR469">
            <v>70690.538070000708</v>
          </cell>
          <cell r="CS469">
            <v>7564.3567399999592</v>
          </cell>
          <cell r="CT469">
            <v>6630.4846000000834</v>
          </cell>
          <cell r="CU469">
            <v>6680.2909399999771</v>
          </cell>
          <cell r="CV469">
            <v>6504.2924900000216</v>
          </cell>
          <cell r="CW469">
            <v>6063.402799999807</v>
          </cell>
          <cell r="CX469">
            <v>5237.4213799999561</v>
          </cell>
          <cell r="CY469">
            <v>4234.6148400000529</v>
          </cell>
          <cell r="CZ469">
            <v>4907.435199999949</v>
          </cell>
          <cell r="DA469">
            <v>3915.3652499999152</v>
          </cell>
          <cell r="DB469">
            <v>5430.6419999999925</v>
          </cell>
          <cell r="DC469">
            <v>6971.3801899999962</v>
          </cell>
          <cell r="DD469">
            <v>6550.851640000008</v>
          </cell>
          <cell r="DE469">
            <v>68635.992760001682</v>
          </cell>
          <cell r="DF469">
            <v>7457.3617999999551</v>
          </cell>
          <cell r="DG469">
            <v>6040.8816399999778</v>
          </cell>
          <cell r="DH469">
            <v>5806.2063300000154</v>
          </cell>
          <cell r="DI469">
            <v>6280.0666999999667</v>
          </cell>
          <cell r="DJ469">
            <v>6172.1016299999319</v>
          </cell>
          <cell r="DK469">
            <v>5353.0633999999845</v>
          </cell>
          <cell r="DL469">
            <v>3910.8368999999948</v>
          </cell>
          <cell r="DM469">
            <v>4050.321959999972</v>
          </cell>
          <cell r="DN469">
            <v>3848.825899999938</v>
          </cell>
          <cell r="DO469">
            <v>5366.0140000000247</v>
          </cell>
          <cell r="DP469">
            <v>7188.3847000000533</v>
          </cell>
          <cell r="DQ469">
            <v>7161.9277999998303</v>
          </cell>
          <cell r="DR469">
            <v>83287.610999995843</v>
          </cell>
          <cell r="DS469">
            <v>9206.6470999999437</v>
          </cell>
          <cell r="DT469">
            <v>7421.2350999998162</v>
          </cell>
          <cell r="DU469">
            <v>7904.3677999997744</v>
          </cell>
          <cell r="DV469">
            <v>8367.3379000000423</v>
          </cell>
          <cell r="DW469">
            <v>6542.1387000000104</v>
          </cell>
          <cell r="DX469">
            <v>5749.2763000000268</v>
          </cell>
          <cell r="DY469">
            <v>4571.3153999999631</v>
          </cell>
          <cell r="DZ469">
            <v>4435.4141999998828</v>
          </cell>
          <cell r="EA469">
            <v>4793.982299999916</v>
          </cell>
          <cell r="EB469">
            <v>6419.1814999999478</v>
          </cell>
          <cell r="EC469">
            <v>10284.333699999843</v>
          </cell>
          <cell r="ED469">
            <v>7592.3809999998193</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0</v>
          </cell>
          <cell r="EB472">
            <v>0</v>
          </cell>
          <cell r="EC472">
            <v>0</v>
          </cell>
          <cell r="ED472">
            <v>0</v>
          </cell>
        </row>
        <row r="473">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0</v>
          </cell>
          <cell r="CN473">
            <v>0</v>
          </cell>
          <cell r="CO473">
            <v>0</v>
          </cell>
          <cell r="CP473">
            <v>0</v>
          </cell>
          <cell r="CQ473">
            <v>0</v>
          </cell>
          <cell r="CR473">
            <v>0</v>
          </cell>
          <cell r="CS473">
            <v>0</v>
          </cell>
          <cell r="CT473">
            <v>0</v>
          </cell>
          <cell r="CU473">
            <v>0</v>
          </cell>
          <cell r="CV473">
            <v>0</v>
          </cell>
          <cell r="CW473">
            <v>0</v>
          </cell>
          <cell r="CX473">
            <v>0</v>
          </cell>
          <cell r="CY473">
            <v>0</v>
          </cell>
          <cell r="CZ473">
            <v>0</v>
          </cell>
          <cell r="DA473">
            <v>0</v>
          </cell>
          <cell r="DB473">
            <v>0</v>
          </cell>
          <cell r="DC473">
            <v>0</v>
          </cell>
          <cell r="DD473">
            <v>0</v>
          </cell>
          <cell r="DE473">
            <v>82.394047999987379</v>
          </cell>
          <cell r="DF473">
            <v>27.744703999997</v>
          </cell>
          <cell r="DG473">
            <v>8.5917019999906188</v>
          </cell>
          <cell r="DH473">
            <v>7.9510250000021188</v>
          </cell>
          <cell r="DI473">
            <v>0</v>
          </cell>
          <cell r="DJ473">
            <v>0</v>
          </cell>
          <cell r="DK473">
            <v>0</v>
          </cell>
          <cell r="DL473">
            <v>0</v>
          </cell>
          <cell r="DM473">
            <v>0</v>
          </cell>
          <cell r="DN473">
            <v>0</v>
          </cell>
          <cell r="DO473">
            <v>2.1939670000137994</v>
          </cell>
          <cell r="DP473">
            <v>0</v>
          </cell>
          <cell r="DQ473">
            <v>35.912649999998393</v>
          </cell>
          <cell r="DR473">
            <v>12.397805999964476</v>
          </cell>
          <cell r="DS473">
            <v>0</v>
          </cell>
          <cell r="DT473">
            <v>0</v>
          </cell>
          <cell r="DU473">
            <v>6.3000000000029104</v>
          </cell>
          <cell r="DV473">
            <v>0</v>
          </cell>
          <cell r="DW473">
            <v>0</v>
          </cell>
          <cell r="DX473">
            <v>0</v>
          </cell>
          <cell r="DY473">
            <v>0</v>
          </cell>
          <cell r="DZ473">
            <v>0</v>
          </cell>
          <cell r="EA473">
            <v>0</v>
          </cell>
          <cell r="EB473">
            <v>0</v>
          </cell>
          <cell r="EC473">
            <v>0</v>
          </cell>
          <cell r="ED473">
            <v>6.097806000005221</v>
          </cell>
        </row>
        <row r="474">
          <cell r="F474">
            <v>69.003765000001295</v>
          </cell>
          <cell r="G474">
            <v>104.55163799999718</v>
          </cell>
          <cell r="H474">
            <v>81.584412999996857</v>
          </cell>
          <cell r="I474">
            <v>163.92511500000546</v>
          </cell>
          <cell r="J474">
            <v>0</v>
          </cell>
          <cell r="K474">
            <v>15.346003999999084</v>
          </cell>
          <cell r="L474">
            <v>0</v>
          </cell>
          <cell r="M474">
            <v>0</v>
          </cell>
          <cell r="N474">
            <v>3.1233750000028522</v>
          </cell>
          <cell r="O474">
            <v>25.351504999998724</v>
          </cell>
          <cell r="P474">
            <v>36.634723999995913</v>
          </cell>
          <cell r="Q474">
            <v>109.11426499999652</v>
          </cell>
          <cell r="R474">
            <v>667.46692299994174</v>
          </cell>
          <cell r="S474">
            <v>91.025198999996064</v>
          </cell>
          <cell r="T474">
            <v>71.552873000000545</v>
          </cell>
          <cell r="U474">
            <v>212.81874199999584</v>
          </cell>
          <cell r="V474">
            <v>63.208590999995067</v>
          </cell>
          <cell r="W474">
            <v>0</v>
          </cell>
          <cell r="X474">
            <v>11.059482999997272</v>
          </cell>
          <cell r="Y474">
            <v>0</v>
          </cell>
          <cell r="Z474">
            <v>0</v>
          </cell>
          <cell r="AA474">
            <v>75.19261700000061</v>
          </cell>
          <cell r="AB474">
            <v>6.2180650000009337</v>
          </cell>
          <cell r="AC474">
            <v>83.055442999997467</v>
          </cell>
          <cell r="AD474">
            <v>53.335909999994328</v>
          </cell>
          <cell r="AE474">
            <v>189.73733499983791</v>
          </cell>
          <cell r="AF474">
            <v>39.610039999999572</v>
          </cell>
          <cell r="AG474">
            <v>31.296108000002278</v>
          </cell>
          <cell r="AH474">
            <v>87.231418000003032</v>
          </cell>
          <cell r="AI474">
            <v>0.67676500000379747</v>
          </cell>
          <cell r="AJ474">
            <v>0</v>
          </cell>
          <cell r="AK474">
            <v>0</v>
          </cell>
          <cell r="AL474">
            <v>0</v>
          </cell>
          <cell r="AM474">
            <v>7.8467999999993481</v>
          </cell>
          <cell r="AN474">
            <v>0</v>
          </cell>
          <cell r="AO474">
            <v>0</v>
          </cell>
          <cell r="AP474">
            <v>17.600000000005821</v>
          </cell>
          <cell r="AQ474">
            <v>5.4762039999986882</v>
          </cell>
          <cell r="AR474">
            <v>23.751082999981008</v>
          </cell>
          <cell r="AS474">
            <v>0</v>
          </cell>
          <cell r="AT474">
            <v>0</v>
          </cell>
          <cell r="AU474">
            <v>0</v>
          </cell>
          <cell r="AV474">
            <v>0</v>
          </cell>
          <cell r="AW474">
            <v>0</v>
          </cell>
          <cell r="AX474">
            <v>0</v>
          </cell>
          <cell r="AY474">
            <v>0</v>
          </cell>
          <cell r="AZ474">
            <v>0</v>
          </cell>
          <cell r="BA474">
            <v>0</v>
          </cell>
          <cell r="BB474">
            <v>23.75108299999556</v>
          </cell>
          <cell r="BC474">
            <v>0</v>
          </cell>
          <cell r="BD474">
            <v>0</v>
          </cell>
          <cell r="BE474">
            <v>87.688843999989331</v>
          </cell>
          <cell r="BF474">
            <v>0</v>
          </cell>
          <cell r="BG474">
            <v>0</v>
          </cell>
          <cell r="BH474">
            <v>50.734618000002229</v>
          </cell>
          <cell r="BI474">
            <v>0</v>
          </cell>
          <cell r="BJ474">
            <v>0</v>
          </cell>
          <cell r="BK474">
            <v>0</v>
          </cell>
          <cell r="BL474">
            <v>0</v>
          </cell>
          <cell r="BM474">
            <v>0</v>
          </cell>
          <cell r="BN474">
            <v>36.954226000001654</v>
          </cell>
          <cell r="BO474">
            <v>0</v>
          </cell>
          <cell r="BP474">
            <v>0</v>
          </cell>
          <cell r="BQ474">
            <v>0</v>
          </cell>
          <cell r="BR474">
            <v>71.650645000045188</v>
          </cell>
          <cell r="BS474">
            <v>0</v>
          </cell>
          <cell r="BT474">
            <v>0</v>
          </cell>
          <cell r="BU474">
            <v>62.800664999995206</v>
          </cell>
          <cell r="BV474">
            <v>0</v>
          </cell>
          <cell r="BW474">
            <v>0</v>
          </cell>
          <cell r="BX474">
            <v>8.8499799999990501</v>
          </cell>
          <cell r="BY474">
            <v>0</v>
          </cell>
          <cell r="BZ474">
            <v>0</v>
          </cell>
          <cell r="CA474">
            <v>0</v>
          </cell>
          <cell r="CB474">
            <v>0</v>
          </cell>
          <cell r="CC474">
            <v>0</v>
          </cell>
          <cell r="CD474">
            <v>0</v>
          </cell>
          <cell r="CE474">
            <v>33.974252999993041</v>
          </cell>
          <cell r="CF474">
            <v>0</v>
          </cell>
          <cell r="CG474">
            <v>0</v>
          </cell>
          <cell r="CH474">
            <v>33.974253000000317</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CX474">
            <v>0</v>
          </cell>
          <cell r="CY474">
            <v>0</v>
          </cell>
          <cell r="CZ474">
            <v>0</v>
          </cell>
          <cell r="DA474">
            <v>0</v>
          </cell>
          <cell r="DB474">
            <v>0</v>
          </cell>
          <cell r="DC474">
            <v>0</v>
          </cell>
          <cell r="DD474">
            <v>0</v>
          </cell>
          <cell r="DE474">
            <v>0</v>
          </cell>
          <cell r="DF474">
            <v>0</v>
          </cell>
          <cell r="DG474">
            <v>0</v>
          </cell>
          <cell r="DH474">
            <v>0</v>
          </cell>
          <cell r="DI474">
            <v>0</v>
          </cell>
          <cell r="DJ474">
            <v>0</v>
          </cell>
          <cell r="DK474">
            <v>0</v>
          </cell>
          <cell r="DL474">
            <v>0</v>
          </cell>
          <cell r="DM474">
            <v>0</v>
          </cell>
          <cell r="DN474">
            <v>0</v>
          </cell>
          <cell r="DO474">
            <v>0</v>
          </cell>
          <cell r="DP474">
            <v>0</v>
          </cell>
          <cell r="DQ474">
            <v>0</v>
          </cell>
          <cell r="DR474">
            <v>0</v>
          </cell>
          <cell r="DS474">
            <v>0</v>
          </cell>
          <cell r="DT474">
            <v>0</v>
          </cell>
          <cell r="DU474">
            <v>0</v>
          </cell>
          <cell r="DV474">
            <v>0</v>
          </cell>
          <cell r="DW474">
            <v>0</v>
          </cell>
          <cell r="DX474">
            <v>0</v>
          </cell>
          <cell r="DY474">
            <v>0</v>
          </cell>
          <cell r="DZ474">
            <v>0</v>
          </cell>
          <cell r="EA474">
            <v>0</v>
          </cell>
          <cell r="EB474">
            <v>0</v>
          </cell>
          <cell r="EC474">
            <v>0</v>
          </cell>
          <cell r="ED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CN475">
            <v>0</v>
          </cell>
          <cell r="CO475">
            <v>0</v>
          </cell>
          <cell r="CP475">
            <v>0</v>
          </cell>
          <cell r="CQ475">
            <v>0</v>
          </cell>
          <cell r="CR475">
            <v>0</v>
          </cell>
          <cell r="CS475">
            <v>0</v>
          </cell>
          <cell r="CT475">
            <v>0</v>
          </cell>
          <cell r="CU475">
            <v>0</v>
          </cell>
          <cell r="CV475">
            <v>0</v>
          </cell>
          <cell r="CW475">
            <v>0</v>
          </cell>
          <cell r="CX475">
            <v>0</v>
          </cell>
          <cell r="CY475">
            <v>0</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0</v>
          </cell>
          <cell r="DS475">
            <v>0</v>
          </cell>
          <cell r="DT475">
            <v>0</v>
          </cell>
          <cell r="DU475">
            <v>0</v>
          </cell>
          <cell r="DV475">
            <v>0</v>
          </cell>
          <cell r="DW475">
            <v>0</v>
          </cell>
          <cell r="DX475">
            <v>0</v>
          </cell>
          <cell r="DY475">
            <v>0</v>
          </cell>
          <cell r="DZ475">
            <v>0</v>
          </cell>
          <cell r="EA475">
            <v>0</v>
          </cell>
          <cell r="EB475">
            <v>0</v>
          </cell>
          <cell r="EC475">
            <v>0</v>
          </cell>
          <cell r="ED475">
            <v>0</v>
          </cell>
        </row>
        <row r="476">
          <cell r="F476">
            <v>67.197460000003048</v>
          </cell>
          <cell r="G476">
            <v>69.067544999998063</v>
          </cell>
          <cell r="H476">
            <v>48.404481999998097</v>
          </cell>
          <cell r="I476">
            <v>21.659737000001769</v>
          </cell>
          <cell r="J476">
            <v>28.236132999998517</v>
          </cell>
          <cell r="K476">
            <v>48.04993199999808</v>
          </cell>
          <cell r="L476">
            <v>5.9610200000024633</v>
          </cell>
          <cell r="M476">
            <v>46.045985000004293</v>
          </cell>
          <cell r="N476">
            <v>65.014006999997946</v>
          </cell>
          <cell r="O476">
            <v>14.702951999999641</v>
          </cell>
          <cell r="P476">
            <v>143.66158600000199</v>
          </cell>
          <cell r="Q476">
            <v>82.64502100000027</v>
          </cell>
          <cell r="R476">
            <v>783.77873099996941</v>
          </cell>
          <cell r="S476">
            <v>107.89698700000736</v>
          </cell>
          <cell r="T476">
            <v>102.90797699999894</v>
          </cell>
          <cell r="U476">
            <v>57.821611999999732</v>
          </cell>
          <cell r="V476">
            <v>18.183440000007977</v>
          </cell>
          <cell r="W476">
            <v>10.486038999995799</v>
          </cell>
          <cell r="X476">
            <v>8.8910180000020773</v>
          </cell>
          <cell r="Y476">
            <v>37.360367000001133</v>
          </cell>
          <cell r="Z476">
            <v>49.193290000002889</v>
          </cell>
          <cell r="AA476">
            <v>65.047006999997393</v>
          </cell>
          <cell r="AB476">
            <v>27.319847999999183</v>
          </cell>
          <cell r="AC476">
            <v>104.79793100000461</v>
          </cell>
          <cell r="AD476">
            <v>193.87321499999234</v>
          </cell>
          <cell r="AE476">
            <v>754.70159399992554</v>
          </cell>
          <cell r="AF476">
            <v>157.76076699999976</v>
          </cell>
          <cell r="AG476">
            <v>52.583636999996088</v>
          </cell>
          <cell r="AH476">
            <v>101.14203100000304</v>
          </cell>
          <cell r="AI476">
            <v>29.945690000000468</v>
          </cell>
          <cell r="AJ476">
            <v>27.715606999998272</v>
          </cell>
          <cell r="AK476">
            <v>20.284568000002764</v>
          </cell>
          <cell r="AL476">
            <v>19.657543000001169</v>
          </cell>
          <cell r="AM476">
            <v>65.874241000004986</v>
          </cell>
          <cell r="AN476">
            <v>76.69932400000107</v>
          </cell>
          <cell r="AO476">
            <v>81.707296000000497</v>
          </cell>
          <cell r="AP476">
            <v>35.712137000002258</v>
          </cell>
          <cell r="AQ476">
            <v>85.618752999995195</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CN476">
            <v>0</v>
          </cell>
          <cell r="CO476">
            <v>0</v>
          </cell>
          <cell r="CP476">
            <v>0</v>
          </cell>
          <cell r="CQ476">
            <v>0</v>
          </cell>
          <cell r="CR476">
            <v>0</v>
          </cell>
          <cell r="CS476">
            <v>0</v>
          </cell>
          <cell r="CT476">
            <v>0</v>
          </cell>
          <cell r="CU476">
            <v>0</v>
          </cell>
          <cell r="CV476">
            <v>0</v>
          </cell>
          <cell r="CW476">
            <v>0</v>
          </cell>
          <cell r="CX476">
            <v>0</v>
          </cell>
          <cell r="CY476">
            <v>0</v>
          </cell>
          <cell r="CZ476">
            <v>0</v>
          </cell>
          <cell r="DA476">
            <v>0</v>
          </cell>
          <cell r="DB476">
            <v>0</v>
          </cell>
          <cell r="DC476">
            <v>0</v>
          </cell>
          <cell r="DD476">
            <v>0</v>
          </cell>
          <cell r="DE476">
            <v>0</v>
          </cell>
          <cell r="DF476">
            <v>0</v>
          </cell>
          <cell r="DG476">
            <v>0</v>
          </cell>
          <cell r="DH476">
            <v>0</v>
          </cell>
          <cell r="DI476">
            <v>0</v>
          </cell>
          <cell r="DJ476">
            <v>0</v>
          </cell>
          <cell r="DK476">
            <v>0</v>
          </cell>
          <cell r="DL476">
            <v>0</v>
          </cell>
          <cell r="DM476">
            <v>0</v>
          </cell>
          <cell r="DN476">
            <v>0</v>
          </cell>
          <cell r="DO476">
            <v>0</v>
          </cell>
          <cell r="DP476">
            <v>0</v>
          </cell>
          <cell r="DQ476">
            <v>0</v>
          </cell>
          <cell r="DR476">
            <v>0</v>
          </cell>
          <cell r="DS476">
            <v>0</v>
          </cell>
          <cell r="DT476">
            <v>0</v>
          </cell>
          <cell r="DU476">
            <v>0</v>
          </cell>
          <cell r="DV476">
            <v>0</v>
          </cell>
          <cell r="DW476">
            <v>0</v>
          </cell>
          <cell r="DX476">
            <v>0</v>
          </cell>
          <cell r="DY476">
            <v>0</v>
          </cell>
          <cell r="DZ476">
            <v>0</v>
          </cell>
          <cell r="EA476">
            <v>0</v>
          </cell>
          <cell r="EB476">
            <v>0</v>
          </cell>
          <cell r="EC476">
            <v>0</v>
          </cell>
          <cell r="ED476">
            <v>0</v>
          </cell>
        </row>
        <row r="477">
          <cell r="F477">
            <v>1119.3063799999654</v>
          </cell>
          <cell r="G477">
            <v>1703.5496099998709</v>
          </cell>
          <cell r="H477">
            <v>1784.8601999999955</v>
          </cell>
          <cell r="I477">
            <v>1213.0178519999608</v>
          </cell>
          <cell r="J477">
            <v>692.81312999990769</v>
          </cell>
          <cell r="K477">
            <v>691.08222699991893</v>
          </cell>
          <cell r="L477">
            <v>0</v>
          </cell>
          <cell r="M477">
            <v>0</v>
          </cell>
          <cell r="N477">
            <v>749.41859000001568</v>
          </cell>
          <cell r="O477">
            <v>69.272009999956936</v>
          </cell>
          <cell r="P477">
            <v>-939.86655999999493</v>
          </cell>
          <cell r="Q477">
            <v>1516.8514100000029</v>
          </cell>
          <cell r="R477">
            <v>7039.4039500001818</v>
          </cell>
          <cell r="S477">
            <v>1116.6716700000688</v>
          </cell>
          <cell r="T477">
            <v>809.42709999997169</v>
          </cell>
          <cell r="U477">
            <v>1495.2869600000558</v>
          </cell>
          <cell r="V477">
            <v>637.37213999999221</v>
          </cell>
          <cell r="W477">
            <v>619.71178999985568</v>
          </cell>
          <cell r="X477">
            <v>293.53879000002053</v>
          </cell>
          <cell r="Y477">
            <v>20.077120000030845</v>
          </cell>
          <cell r="Z477">
            <v>0</v>
          </cell>
          <cell r="AA477">
            <v>107.6898499999661</v>
          </cell>
          <cell r="AB477">
            <v>56.859369999961928</v>
          </cell>
          <cell r="AC477">
            <v>1096.9111600001343</v>
          </cell>
          <cell r="AD477">
            <v>785.85800000000745</v>
          </cell>
          <cell r="AE477">
            <v>3398.5387600008398</v>
          </cell>
          <cell r="AF477">
            <v>341.34251000010408</v>
          </cell>
          <cell r="AG477">
            <v>288.5653600001242</v>
          </cell>
          <cell r="AH477">
            <v>688.41836999997031</v>
          </cell>
          <cell r="AI477">
            <v>494.56153000006452</v>
          </cell>
          <cell r="AJ477">
            <v>379.61994000012055</v>
          </cell>
          <cell r="AK477">
            <v>129.25337000004947</v>
          </cell>
          <cell r="AL477">
            <v>4.2459499998949468</v>
          </cell>
          <cell r="AM477">
            <v>0</v>
          </cell>
          <cell r="AN477">
            <v>319.69605999998748</v>
          </cell>
          <cell r="AO477">
            <v>145.95035999990068</v>
          </cell>
          <cell r="AP477">
            <v>278.23702000000048</v>
          </cell>
          <cell r="AQ477">
            <v>328.64829000015743</v>
          </cell>
          <cell r="AR477">
            <v>2087.7650700006634</v>
          </cell>
          <cell r="AS477">
            <v>480.35697000008076</v>
          </cell>
          <cell r="AT477">
            <v>75.844790000002831</v>
          </cell>
          <cell r="AU477">
            <v>393.26159000000916</v>
          </cell>
          <cell r="AV477">
            <v>336.27614999993239</v>
          </cell>
          <cell r="AW477">
            <v>242.25720000010915</v>
          </cell>
          <cell r="AX477">
            <v>141.84939999994822</v>
          </cell>
          <cell r="AY477">
            <v>37.711359999957494</v>
          </cell>
          <cell r="AZ477">
            <v>0</v>
          </cell>
          <cell r="BA477">
            <v>214.94485999981407</v>
          </cell>
          <cell r="BB477">
            <v>-167.16934999998193</v>
          </cell>
          <cell r="BC477">
            <v>161.00037999998312</v>
          </cell>
          <cell r="BD477">
            <v>171.43171999999322</v>
          </cell>
          <cell r="BE477">
            <v>1517.2000699993223</v>
          </cell>
          <cell r="BF477">
            <v>705.3361899999436</v>
          </cell>
          <cell r="BG477">
            <v>32.84557000012137</v>
          </cell>
          <cell r="BH477">
            <v>361.78036999993492</v>
          </cell>
          <cell r="BI477">
            <v>194.42886999994516</v>
          </cell>
          <cell r="BJ477">
            <v>311.5407300000079</v>
          </cell>
          <cell r="BK477">
            <v>235.74337000004016</v>
          </cell>
          <cell r="BL477">
            <v>0</v>
          </cell>
          <cell r="BM477">
            <v>0</v>
          </cell>
          <cell r="BN477">
            <v>166.19688999978825</v>
          </cell>
          <cell r="BO477">
            <v>284.01665999996476</v>
          </cell>
          <cell r="BP477">
            <v>213.34481000015512</v>
          </cell>
          <cell r="BQ477">
            <v>-988.03338999999687</v>
          </cell>
          <cell r="BR477">
            <v>2603.5667499992996</v>
          </cell>
          <cell r="BS477">
            <v>65.621959999902174</v>
          </cell>
          <cell r="BT477">
            <v>126.99326000001747</v>
          </cell>
          <cell r="BU477">
            <v>630.57533000002149</v>
          </cell>
          <cell r="BV477">
            <v>544.60554000013508</v>
          </cell>
          <cell r="BW477">
            <v>367.83193999994546</v>
          </cell>
          <cell r="BX477">
            <v>195.29500000004191</v>
          </cell>
          <cell r="BY477">
            <v>161.08404999994673</v>
          </cell>
          <cell r="BZ477">
            <v>0</v>
          </cell>
          <cell r="CA477">
            <v>227.24520000000484</v>
          </cell>
          <cell r="CB477">
            <v>-1.1600000085309148E-2</v>
          </cell>
          <cell r="CC477">
            <v>198.47938999999315</v>
          </cell>
          <cell r="CD477">
            <v>85.846679999958724</v>
          </cell>
          <cell r="CE477">
            <v>1718.4044400025159</v>
          </cell>
          <cell r="CF477">
            <v>0</v>
          </cell>
          <cell r="CG477">
            <v>147.52960999996867</v>
          </cell>
          <cell r="CH477">
            <v>469.92634000000544</v>
          </cell>
          <cell r="CI477">
            <v>253.54960000014398</v>
          </cell>
          <cell r="CJ477">
            <v>129.27831000008155</v>
          </cell>
          <cell r="CK477">
            <v>163.80373000004329</v>
          </cell>
          <cell r="CL477">
            <v>0</v>
          </cell>
          <cell r="CM477">
            <v>0</v>
          </cell>
          <cell r="CN477">
            <v>244.89279000018723</v>
          </cell>
          <cell r="CO477">
            <v>0.40942000003997236</v>
          </cell>
          <cell r="CP477">
            <v>254.15714999998454</v>
          </cell>
          <cell r="CQ477">
            <v>54.85749000008218</v>
          </cell>
          <cell r="CR477">
            <v>1406.0454999972135</v>
          </cell>
          <cell r="CS477">
            <v>0</v>
          </cell>
          <cell r="CT477">
            <v>4.8073199999053031</v>
          </cell>
          <cell r="CU477">
            <v>214.06564000004437</v>
          </cell>
          <cell r="CV477">
            <v>263.38011999998707</v>
          </cell>
          <cell r="CW477">
            <v>175.94909000000916</v>
          </cell>
          <cell r="CX477">
            <v>20.710019999998622</v>
          </cell>
          <cell r="CY477">
            <v>0</v>
          </cell>
          <cell r="CZ477">
            <v>0</v>
          </cell>
          <cell r="DA477">
            <v>233.12494000000879</v>
          </cell>
          <cell r="DB477">
            <v>44.342299999902025</v>
          </cell>
          <cell r="DC477">
            <v>421.1260300000431</v>
          </cell>
          <cell r="DD477">
            <v>28.540040000109002</v>
          </cell>
          <cell r="DE477">
            <v>3315.7239999994636</v>
          </cell>
          <cell r="DF477">
            <v>359.33516000001691</v>
          </cell>
          <cell r="DG477">
            <v>525.55636000004597</v>
          </cell>
          <cell r="DH477">
            <v>725.28274000005331</v>
          </cell>
          <cell r="DI477">
            <v>572.05816000001505</v>
          </cell>
          <cell r="DJ477">
            <v>246.21546999993734</v>
          </cell>
          <cell r="DK477">
            <v>164.6451399999205</v>
          </cell>
          <cell r="DL477">
            <v>73.239869999932125</v>
          </cell>
          <cell r="DM477">
            <v>49.442290000035428</v>
          </cell>
          <cell r="DN477">
            <v>102.72886999999173</v>
          </cell>
          <cell r="DO477">
            <v>132.42305000009947</v>
          </cell>
          <cell r="DP477">
            <v>204.43808999995235</v>
          </cell>
          <cell r="DQ477">
            <v>160.35879999992903</v>
          </cell>
          <cell r="DR477">
            <v>14.361500000581145</v>
          </cell>
          <cell r="DS477">
            <v>0</v>
          </cell>
          <cell r="DT477">
            <v>0</v>
          </cell>
          <cell r="DU477">
            <v>1.3078599999425933</v>
          </cell>
          <cell r="DV477">
            <v>10.475829999893904</v>
          </cell>
          <cell r="DW477">
            <v>2.5563200000906363</v>
          </cell>
          <cell r="DX477">
            <v>0</v>
          </cell>
          <cell r="DY477">
            <v>0</v>
          </cell>
          <cell r="DZ477">
            <v>0</v>
          </cell>
          <cell r="EA477">
            <v>0</v>
          </cell>
          <cell r="EB477">
            <v>2.1489999955520034E-2</v>
          </cell>
          <cell r="EC477">
            <v>0</v>
          </cell>
          <cell r="ED477">
            <v>0</v>
          </cell>
        </row>
        <row r="478">
          <cell r="F478">
            <v>23.617599999997765</v>
          </cell>
          <cell r="G478">
            <v>268.32819999998901</v>
          </cell>
          <cell r="H478">
            <v>568.05912400002126</v>
          </cell>
          <cell r="I478">
            <v>40.25992999994196</v>
          </cell>
          <cell r="J478">
            <v>113.61491000000387</v>
          </cell>
          <cell r="K478">
            <v>-0.450999999884516</v>
          </cell>
          <cell r="L478">
            <v>0</v>
          </cell>
          <cell r="M478">
            <v>0</v>
          </cell>
          <cell r="N478">
            <v>0</v>
          </cell>
          <cell r="O478">
            <v>0</v>
          </cell>
          <cell r="P478">
            <v>40.379749999963678</v>
          </cell>
          <cell r="Q478">
            <v>250.6188400000101</v>
          </cell>
          <cell r="R478">
            <v>159.62291000038385</v>
          </cell>
          <cell r="S478">
            <v>3.4627500000642613</v>
          </cell>
          <cell r="T478">
            <v>0</v>
          </cell>
          <cell r="U478">
            <v>-7.4448200000915676</v>
          </cell>
          <cell r="V478">
            <v>21.119129999889992</v>
          </cell>
          <cell r="W478">
            <v>61.268319999973755</v>
          </cell>
          <cell r="X478">
            <v>0</v>
          </cell>
          <cell r="Y478">
            <v>0</v>
          </cell>
          <cell r="Z478">
            <v>0</v>
          </cell>
          <cell r="AA478">
            <v>0</v>
          </cell>
          <cell r="AB478">
            <v>0</v>
          </cell>
          <cell r="AC478">
            <v>81.217530000023544</v>
          </cell>
          <cell r="AD478">
            <v>0</v>
          </cell>
          <cell r="AE478">
            <v>1587.1370199993253</v>
          </cell>
          <cell r="AF478">
            <v>74.589589999988675</v>
          </cell>
          <cell r="AG478">
            <v>32.821349999983795</v>
          </cell>
          <cell r="AH478">
            <v>580.08327999990433</v>
          </cell>
          <cell r="AI478">
            <v>251.84627999993972</v>
          </cell>
          <cell r="AJ478">
            <v>277.42282999993768</v>
          </cell>
          <cell r="AK478">
            <v>34.28105999995023</v>
          </cell>
          <cell r="AL478">
            <v>0</v>
          </cell>
          <cell r="AM478">
            <v>0</v>
          </cell>
          <cell r="AN478">
            <v>181.3319799999008</v>
          </cell>
          <cell r="AO478">
            <v>0.14147999999113381</v>
          </cell>
          <cell r="AP478">
            <v>126.86731000011787</v>
          </cell>
          <cell r="AQ478">
            <v>27.751859999960288</v>
          </cell>
          <cell r="AR478">
            <v>1486.5742699988186</v>
          </cell>
          <cell r="AS478">
            <v>247.77315000002272</v>
          </cell>
          <cell r="AT478">
            <v>0.35486999992281199</v>
          </cell>
          <cell r="AU478">
            <v>554.3645199999446</v>
          </cell>
          <cell r="AV478">
            <v>304.61587000009604</v>
          </cell>
          <cell r="AW478">
            <v>114.91295999998692</v>
          </cell>
          <cell r="AX478">
            <v>25.264560000039637</v>
          </cell>
          <cell r="AY478">
            <v>0</v>
          </cell>
          <cell r="AZ478">
            <v>0</v>
          </cell>
          <cell r="BA478">
            <v>68.503860000055283</v>
          </cell>
          <cell r="BB478">
            <v>170.59269999992102</v>
          </cell>
          <cell r="BC478">
            <v>0</v>
          </cell>
          <cell r="BD478">
            <v>0.19177999999374151</v>
          </cell>
          <cell r="BE478">
            <v>1678.9783399999142</v>
          </cell>
          <cell r="BF478">
            <v>93.314710000064224</v>
          </cell>
          <cell r="BG478">
            <v>1.248299999977462</v>
          </cell>
          <cell r="BH478">
            <v>409.02653000014834</v>
          </cell>
          <cell r="BI478">
            <v>556.74664000002667</v>
          </cell>
          <cell r="BJ478">
            <v>153.66077999997651</v>
          </cell>
          <cell r="BK478">
            <v>61.273180000018328</v>
          </cell>
          <cell r="BL478">
            <v>0</v>
          </cell>
          <cell r="BM478">
            <v>0</v>
          </cell>
          <cell r="BN478">
            <v>30.120529999956489</v>
          </cell>
          <cell r="BO478">
            <v>32.053429999970831</v>
          </cell>
          <cell r="BP478">
            <v>361.30469000013545</v>
          </cell>
          <cell r="BQ478">
            <v>-19.770449999952689</v>
          </cell>
          <cell r="BR478">
            <v>1569.4405300011858</v>
          </cell>
          <cell r="BS478">
            <v>45.589639999903738</v>
          </cell>
          <cell r="BT478">
            <v>46.638429999933578</v>
          </cell>
          <cell r="BU478">
            <v>853.14759000018239</v>
          </cell>
          <cell r="BV478">
            <v>249.7366200000979</v>
          </cell>
          <cell r="BW478">
            <v>38.749910000013188</v>
          </cell>
          <cell r="BX478">
            <v>47.939899999997579</v>
          </cell>
          <cell r="BY478">
            <v>70.99656999995932</v>
          </cell>
          <cell r="BZ478">
            <v>0</v>
          </cell>
          <cell r="CA478">
            <v>87.548359999898821</v>
          </cell>
          <cell r="CB478">
            <v>0</v>
          </cell>
          <cell r="CC478">
            <v>129.09350999991875</v>
          </cell>
          <cell r="CD478">
            <v>0</v>
          </cell>
          <cell r="CE478">
            <v>519.63453000038862</v>
          </cell>
          <cell r="CF478">
            <v>0</v>
          </cell>
          <cell r="CG478">
            <v>61.354749999940395</v>
          </cell>
          <cell r="CH478">
            <v>169.44255000003614</v>
          </cell>
          <cell r="CI478">
            <v>55.052900000009686</v>
          </cell>
          <cell r="CJ478">
            <v>25.329330000036862</v>
          </cell>
          <cell r="CK478">
            <v>0</v>
          </cell>
          <cell r="CL478">
            <v>0</v>
          </cell>
          <cell r="CM478">
            <v>0</v>
          </cell>
          <cell r="CN478">
            <v>24.345699999947101</v>
          </cell>
          <cell r="CO478">
            <v>0</v>
          </cell>
          <cell r="CP478">
            <v>184.10929999989457</v>
          </cell>
          <cell r="CQ478">
            <v>0</v>
          </cell>
          <cell r="CR478">
            <v>931.49034999962896</v>
          </cell>
          <cell r="CS478">
            <v>0</v>
          </cell>
          <cell r="CT478">
            <v>0</v>
          </cell>
          <cell r="CU478">
            <v>183.12525000004098</v>
          </cell>
          <cell r="CV478">
            <v>347.85475000005681</v>
          </cell>
          <cell r="CW478">
            <v>102.39160999999149</v>
          </cell>
          <cell r="CX478">
            <v>0.61626999999862164</v>
          </cell>
          <cell r="CY478">
            <v>0</v>
          </cell>
          <cell r="CZ478">
            <v>0</v>
          </cell>
          <cell r="DA478">
            <v>70.655040000099689</v>
          </cell>
          <cell r="DB478">
            <v>0</v>
          </cell>
          <cell r="DC478">
            <v>163.52312999998685</v>
          </cell>
          <cell r="DD478">
            <v>63.324299999978393</v>
          </cell>
          <cell r="DE478">
            <v>2151.58959000092</v>
          </cell>
          <cell r="DF478">
            <v>26.84554999996908</v>
          </cell>
          <cell r="DG478">
            <v>256.34266999992542</v>
          </cell>
          <cell r="DH478">
            <v>873.63371000008192</v>
          </cell>
          <cell r="DI478">
            <v>359.48551999998745</v>
          </cell>
          <cell r="DJ478">
            <v>269.26898000005167</v>
          </cell>
          <cell r="DK478">
            <v>64.399229999980889</v>
          </cell>
          <cell r="DL478">
            <v>0</v>
          </cell>
          <cell r="DM478">
            <v>82.060850000008941</v>
          </cell>
          <cell r="DN478">
            <v>0</v>
          </cell>
          <cell r="DO478">
            <v>149.40783999999985</v>
          </cell>
          <cell r="DP478">
            <v>33.011480000102893</v>
          </cell>
          <cell r="DQ478">
            <v>37.133759999996983</v>
          </cell>
          <cell r="DR478">
            <v>0</v>
          </cell>
          <cell r="DS478">
            <v>0</v>
          </cell>
          <cell r="DT478">
            <v>0</v>
          </cell>
          <cell r="DU478">
            <v>0</v>
          </cell>
          <cell r="DV478">
            <v>0</v>
          </cell>
          <cell r="DW478">
            <v>0</v>
          </cell>
          <cell r="DX478">
            <v>0</v>
          </cell>
          <cell r="DY478">
            <v>0</v>
          </cell>
          <cell r="DZ478">
            <v>0</v>
          </cell>
          <cell r="EA478">
            <v>0</v>
          </cell>
          <cell r="EB478">
            <v>0</v>
          </cell>
          <cell r="EC478">
            <v>0</v>
          </cell>
          <cell r="ED478">
            <v>0</v>
          </cell>
        </row>
        <row r="479">
          <cell r="F479">
            <v>5476.5941979999188</v>
          </cell>
          <cell r="G479">
            <v>3113.7936259999406</v>
          </cell>
          <cell r="H479">
            <v>2590.5373290000716</v>
          </cell>
          <cell r="I479">
            <v>1295.1909240000532</v>
          </cell>
          <cell r="J479">
            <v>1218.2885650000535</v>
          </cell>
          <cell r="K479">
            <v>1312.7195819999324</v>
          </cell>
          <cell r="L479">
            <v>1771.2789500000654</v>
          </cell>
          <cell r="M479">
            <v>1910.1280740000075</v>
          </cell>
          <cell r="N479">
            <v>1634.0468040000414</v>
          </cell>
          <cell r="O479">
            <v>3992.3728559999727</v>
          </cell>
          <cell r="P479">
            <v>3750.3905669999076</v>
          </cell>
          <cell r="Q479">
            <v>3721.5923530000728</v>
          </cell>
          <cell r="R479">
            <v>23664.958423002623</v>
          </cell>
          <cell r="S479">
            <v>3123.846801000007</v>
          </cell>
          <cell r="T479">
            <v>2694.791273000068</v>
          </cell>
          <cell r="U479">
            <v>2152.6806220000144</v>
          </cell>
          <cell r="V479">
            <v>1139.1357070000377</v>
          </cell>
          <cell r="W479">
            <v>601.38130499998806</v>
          </cell>
          <cell r="X479">
            <v>930.6896720000077</v>
          </cell>
          <cell r="Y479">
            <v>932.67584200005513</v>
          </cell>
          <cell r="Z479">
            <v>1264.159820000059</v>
          </cell>
          <cell r="AA479">
            <v>1499.1078790000174</v>
          </cell>
          <cell r="AB479">
            <v>2970.9574409999186</v>
          </cell>
          <cell r="AC479">
            <v>2901.6513680000207</v>
          </cell>
          <cell r="AD479">
            <v>3453.8806930000428</v>
          </cell>
          <cell r="AE479">
            <v>25599.534863999113</v>
          </cell>
          <cell r="AF479">
            <v>4675.1448579999851</v>
          </cell>
          <cell r="AG479">
            <v>2655.3362290000659</v>
          </cell>
          <cell r="AH479">
            <v>2588.04337999993</v>
          </cell>
          <cell r="AI479">
            <v>1702.5381700000144</v>
          </cell>
          <cell r="AJ479">
            <v>769.1700590000255</v>
          </cell>
          <cell r="AK479">
            <v>910.5209099999629</v>
          </cell>
          <cell r="AL479">
            <v>1163.4752739999676</v>
          </cell>
          <cell r="AM479">
            <v>1211.8214699999662</v>
          </cell>
          <cell r="AN479">
            <v>1233.2938259999501</v>
          </cell>
          <cell r="AO479">
            <v>3037.5727519999491</v>
          </cell>
          <cell r="AP479">
            <v>2613.1400949999806</v>
          </cell>
          <cell r="AQ479">
            <v>3039.4778409999562</v>
          </cell>
          <cell r="AR479">
            <v>25147.967896001413</v>
          </cell>
          <cell r="AS479">
            <v>3672.0151830000104</v>
          </cell>
          <cell r="AT479">
            <v>2857.6075909999199</v>
          </cell>
          <cell r="AU479">
            <v>2279.3793099999893</v>
          </cell>
          <cell r="AV479">
            <v>1935.5682789999992</v>
          </cell>
          <cell r="AW479">
            <v>698.1063950000098</v>
          </cell>
          <cell r="AX479">
            <v>1073.8530650000321</v>
          </cell>
          <cell r="AY479">
            <v>862.09615400002804</v>
          </cell>
          <cell r="AZ479">
            <v>1197.5633799999487</v>
          </cell>
          <cell r="BA479">
            <v>1571.2472100000014</v>
          </cell>
          <cell r="BB479">
            <v>2291.5292589999735</v>
          </cell>
          <cell r="BC479">
            <v>3447.5339809999568</v>
          </cell>
          <cell r="BD479">
            <v>3261.4680889999727</v>
          </cell>
          <cell r="BE479">
            <v>24572.935991001315</v>
          </cell>
          <cell r="BF479">
            <v>3332.967537999968</v>
          </cell>
          <cell r="BG479">
            <v>3622.1865769999567</v>
          </cell>
          <cell r="BH479">
            <v>2312.2752349998336</v>
          </cell>
          <cell r="BI479">
            <v>1907.7111389999627</v>
          </cell>
          <cell r="BJ479">
            <v>534.76256000006106</v>
          </cell>
          <cell r="BK479">
            <v>903.00994299992453</v>
          </cell>
          <cell r="BL479">
            <v>880.10043100011535</v>
          </cell>
          <cell r="BM479">
            <v>1140.0050860000774</v>
          </cell>
          <cell r="BN479">
            <v>1537.0774910000036</v>
          </cell>
          <cell r="BO479">
            <v>2113.2134999999544</v>
          </cell>
          <cell r="BP479">
            <v>3361.649255999946</v>
          </cell>
          <cell r="BQ479">
            <v>2927.9772350001149</v>
          </cell>
          <cell r="BR479">
            <v>9711.3351100003347</v>
          </cell>
          <cell r="BS479">
            <v>967.32597000000533</v>
          </cell>
          <cell r="BT479">
            <v>1052.5978199999663</v>
          </cell>
          <cell r="BU479">
            <v>1275.8613400000613</v>
          </cell>
          <cell r="BV479">
            <v>969.45338999998057</v>
          </cell>
          <cell r="BW479">
            <v>282.65630999999121</v>
          </cell>
          <cell r="BX479">
            <v>545.36945999995805</v>
          </cell>
          <cell r="BY479">
            <v>478.71921999996994</v>
          </cell>
          <cell r="BZ479">
            <v>714.1258899999666</v>
          </cell>
          <cell r="CA479">
            <v>899.99186999996891</v>
          </cell>
          <cell r="CB479">
            <v>1060.5008900000248</v>
          </cell>
          <cell r="CC479">
            <v>1496.6096100000432</v>
          </cell>
          <cell r="CD479">
            <v>-31.876660000008997</v>
          </cell>
          <cell r="CE479">
            <v>8565.499820000492</v>
          </cell>
          <cell r="CF479">
            <v>362.53560000000289</v>
          </cell>
          <cell r="CG479">
            <v>383.56141000008211</v>
          </cell>
          <cell r="CH479">
            <v>1002.2749700000277</v>
          </cell>
          <cell r="CI479">
            <v>954.18708000000333</v>
          </cell>
          <cell r="CJ479">
            <v>422.79847000003792</v>
          </cell>
          <cell r="CK479">
            <v>540.27103000000352</v>
          </cell>
          <cell r="CL479">
            <v>403.74544999998761</v>
          </cell>
          <cell r="CM479">
            <v>661.19294999993872</v>
          </cell>
          <cell r="CN479">
            <v>839.14002000004984</v>
          </cell>
          <cell r="CO479">
            <v>896.0546800000011</v>
          </cell>
          <cell r="CP479">
            <v>1548.4190299999318</v>
          </cell>
          <cell r="CQ479">
            <v>551.31913000001805</v>
          </cell>
          <cell r="CR479">
            <v>6199.691979999654</v>
          </cell>
          <cell r="CS479">
            <v>-1514.3421699999599</v>
          </cell>
          <cell r="CT479">
            <v>480.89899000001606</v>
          </cell>
          <cell r="CU479">
            <v>1371.0560899999691</v>
          </cell>
          <cell r="CV479">
            <v>909.90028999996139</v>
          </cell>
          <cell r="CW479">
            <v>413.20522000000346</v>
          </cell>
          <cell r="CX479">
            <v>582.46808999998029</v>
          </cell>
          <cell r="CY479">
            <v>383.72289000003366</v>
          </cell>
          <cell r="CZ479">
            <v>434.66295999998692</v>
          </cell>
          <cell r="DA479">
            <v>783.58759999996983</v>
          </cell>
          <cell r="DB479">
            <v>923.7077500000014</v>
          </cell>
          <cell r="DC479">
            <v>1137.5773799999151</v>
          </cell>
          <cell r="DD479">
            <v>293.24689000000944</v>
          </cell>
          <cell r="DE479">
            <v>10103.580310000107</v>
          </cell>
          <cell r="DF479">
            <v>1171.070400000026</v>
          </cell>
          <cell r="DG479">
            <v>753.77338000002783</v>
          </cell>
          <cell r="DH479">
            <v>1679.5975099999923</v>
          </cell>
          <cell r="DI479">
            <v>1203.0002899999963</v>
          </cell>
          <cell r="DJ479">
            <v>433.13313999999082</v>
          </cell>
          <cell r="DK479">
            <v>538.14585999998963</v>
          </cell>
          <cell r="DL479">
            <v>318.65087000001222</v>
          </cell>
          <cell r="DM479">
            <v>395.13074999995297</v>
          </cell>
          <cell r="DN479">
            <v>786.37780000001658</v>
          </cell>
          <cell r="DO479">
            <v>884.94743000000017</v>
          </cell>
          <cell r="DP479">
            <v>1625.9577399999835</v>
          </cell>
          <cell r="DQ479">
            <v>313.79513999994379</v>
          </cell>
          <cell r="DR479">
            <v>1573.3665399998426</v>
          </cell>
          <cell r="DS479">
            <v>27.031520000076853</v>
          </cell>
          <cell r="DT479">
            <v>242.99146000004839</v>
          </cell>
          <cell r="DU479">
            <v>97.734339999966323</v>
          </cell>
          <cell r="DV479">
            <v>176.09292999998434</v>
          </cell>
          <cell r="DW479">
            <v>228.64246000000276</v>
          </cell>
          <cell r="DX479">
            <v>258.6038900000276</v>
          </cell>
          <cell r="DY479">
            <v>13.535830000007991</v>
          </cell>
          <cell r="DZ479">
            <v>27.873140000039712</v>
          </cell>
          <cell r="EA479">
            <v>260.90124000003561</v>
          </cell>
          <cell r="EB479">
            <v>81.010769999935292</v>
          </cell>
          <cell r="EC479">
            <v>35.110909999988507</v>
          </cell>
          <cell r="ED479">
            <v>123.8380500000203</v>
          </cell>
        </row>
        <row r="480">
          <cell r="F480">
            <v>742.91048700001556</v>
          </cell>
          <cell r="G480">
            <v>731.48855399999593</v>
          </cell>
          <cell r="H480">
            <v>693.72005400000489</v>
          </cell>
          <cell r="I480">
            <v>208.18571600000723</v>
          </cell>
          <cell r="J480">
            <v>69.215698999993037</v>
          </cell>
          <cell r="K480">
            <v>153.38979700001073</v>
          </cell>
          <cell r="L480">
            <v>357.21917199998279</v>
          </cell>
          <cell r="M480">
            <v>270.92131800000789</v>
          </cell>
          <cell r="N480">
            <v>585.29039899999043</v>
          </cell>
          <cell r="O480">
            <v>562.22277700001723</v>
          </cell>
          <cell r="P480">
            <v>899.10563099998399</v>
          </cell>
          <cell r="Q480">
            <v>769.94663500000024</v>
          </cell>
          <cell r="R480">
            <v>8027.6167049999349</v>
          </cell>
          <cell r="S480">
            <v>1145.7409319999861</v>
          </cell>
          <cell r="T480">
            <v>925.06292399999802</v>
          </cell>
          <cell r="U480">
            <v>776.30972900000052</v>
          </cell>
          <cell r="V480">
            <v>503.01993600001151</v>
          </cell>
          <cell r="W480">
            <v>124.22382199999993</v>
          </cell>
          <cell r="X480">
            <v>141.29421500001627</v>
          </cell>
          <cell r="Y480">
            <v>361.39117700001225</v>
          </cell>
          <cell r="Z480">
            <v>206.8957470000023</v>
          </cell>
          <cell r="AA480">
            <v>533.96462600000086</v>
          </cell>
          <cell r="AB480">
            <v>714.94034199998714</v>
          </cell>
          <cell r="AC480">
            <v>1325.990885999985</v>
          </cell>
          <cell r="AD480">
            <v>1268.7823690000223</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cell r="DV480">
            <v>0</v>
          </cell>
          <cell r="DW480">
            <v>0</v>
          </cell>
          <cell r="DX480">
            <v>0</v>
          </cell>
          <cell r="DY480">
            <v>0</v>
          </cell>
          <cell r="DZ480">
            <v>0</v>
          </cell>
          <cell r="EA480">
            <v>0</v>
          </cell>
          <cell r="EB480">
            <v>0</v>
          </cell>
          <cell r="EC480">
            <v>0</v>
          </cell>
          <cell r="ED480">
            <v>0</v>
          </cell>
        </row>
        <row r="481">
          <cell r="F481">
            <v>1720.7066099999938</v>
          </cell>
          <cell r="G481">
            <v>775.49714999998105</v>
          </cell>
          <cell r="H481">
            <v>315.02998000000662</v>
          </cell>
          <cell r="I481">
            <v>36.970109999994747</v>
          </cell>
          <cell r="J481">
            <v>0</v>
          </cell>
          <cell r="K481">
            <v>0</v>
          </cell>
          <cell r="L481">
            <v>0</v>
          </cell>
          <cell r="M481">
            <v>0</v>
          </cell>
          <cell r="N481">
            <v>0</v>
          </cell>
          <cell r="O481">
            <v>531.82764000000316</v>
          </cell>
          <cell r="P481">
            <v>779.72419999999693</v>
          </cell>
          <cell r="Q481">
            <v>2874.4031799999939</v>
          </cell>
          <cell r="R481">
            <v>4427.2769299999345</v>
          </cell>
          <cell r="S481">
            <v>1588.8799899999867</v>
          </cell>
          <cell r="T481">
            <v>634.59888999999384</v>
          </cell>
          <cell r="U481">
            <v>309.59892999999283</v>
          </cell>
          <cell r="V481">
            <v>36.970109999994747</v>
          </cell>
          <cell r="W481">
            <v>0</v>
          </cell>
          <cell r="X481">
            <v>0</v>
          </cell>
          <cell r="Y481">
            <v>0</v>
          </cell>
          <cell r="Z481">
            <v>0</v>
          </cell>
          <cell r="AA481">
            <v>17.708079999982147</v>
          </cell>
          <cell r="AB481">
            <v>544.06606000001193</v>
          </cell>
          <cell r="AC481">
            <v>766.6355400000175</v>
          </cell>
          <cell r="AD481">
            <v>528.81932999999844</v>
          </cell>
          <cell r="AE481">
            <v>198.83894999977201</v>
          </cell>
          <cell r="AF481">
            <v>142.93736999999965</v>
          </cell>
          <cell r="AG481">
            <v>28.551770000020042</v>
          </cell>
          <cell r="AH481">
            <v>27.349809999999707</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6103.2747299999464</v>
          </cell>
          <cell r="BS481">
            <v>1497.4619699999748</v>
          </cell>
          <cell r="BT481">
            <v>616.16122000000905</v>
          </cell>
          <cell r="BU481">
            <v>191.96037000000069</v>
          </cell>
          <cell r="BV481">
            <v>9.172500000015134</v>
          </cell>
          <cell r="BW481">
            <v>0</v>
          </cell>
          <cell r="BX481">
            <v>0</v>
          </cell>
          <cell r="BY481">
            <v>0</v>
          </cell>
          <cell r="BZ481">
            <v>0</v>
          </cell>
          <cell r="CA481">
            <v>5.8598000000056345</v>
          </cell>
          <cell r="CB481">
            <v>638.77858000001288</v>
          </cell>
          <cell r="CC481">
            <v>567.20930000001681</v>
          </cell>
          <cell r="CD481">
            <v>2576.6709900000133</v>
          </cell>
          <cell r="CE481">
            <v>5874.3441399999429</v>
          </cell>
          <cell r="CF481">
            <v>1412.7841499999922</v>
          </cell>
          <cell r="CG481">
            <v>561.13263000000734</v>
          </cell>
          <cell r="CH481">
            <v>190.51695999999356</v>
          </cell>
          <cell r="CI481">
            <v>0</v>
          </cell>
          <cell r="CJ481">
            <v>0</v>
          </cell>
          <cell r="CK481">
            <v>0</v>
          </cell>
          <cell r="CL481">
            <v>0</v>
          </cell>
          <cell r="CM481">
            <v>0</v>
          </cell>
          <cell r="CN481">
            <v>5.8779999992111698E-2</v>
          </cell>
          <cell r="CO481">
            <v>614.01975999999559</v>
          </cell>
          <cell r="CP481">
            <v>538.7366800000018</v>
          </cell>
          <cell r="CQ481">
            <v>2557.0951800000039</v>
          </cell>
          <cell r="CR481">
            <v>5706.0169899999164</v>
          </cell>
          <cell r="CS481">
            <v>1316.5251400000125</v>
          </cell>
          <cell r="CT481">
            <v>557.18197000000509</v>
          </cell>
          <cell r="CU481">
            <v>176.87390000000596</v>
          </cell>
          <cell r="CV481">
            <v>0</v>
          </cell>
          <cell r="CW481">
            <v>0</v>
          </cell>
          <cell r="CX481">
            <v>0</v>
          </cell>
          <cell r="CY481">
            <v>0</v>
          </cell>
          <cell r="CZ481">
            <v>0</v>
          </cell>
          <cell r="DA481">
            <v>16.577840000012657</v>
          </cell>
          <cell r="DB481">
            <v>619.74378000001889</v>
          </cell>
          <cell r="DC481">
            <v>511.10553999998956</v>
          </cell>
          <cell r="DD481">
            <v>2508.0088200000173</v>
          </cell>
          <cell r="DE481">
            <v>2427.5734399997164</v>
          </cell>
          <cell r="DF481">
            <v>1209.6917299999914</v>
          </cell>
          <cell r="DG481">
            <v>653.45243000000482</v>
          </cell>
          <cell r="DH481">
            <v>219.47977000000537</v>
          </cell>
          <cell r="DI481">
            <v>0</v>
          </cell>
          <cell r="DJ481">
            <v>0</v>
          </cell>
          <cell r="DK481">
            <v>0</v>
          </cell>
          <cell r="DL481">
            <v>0</v>
          </cell>
          <cell r="DM481">
            <v>0</v>
          </cell>
          <cell r="DN481">
            <v>0</v>
          </cell>
          <cell r="DO481">
            <v>226.98475000000326</v>
          </cell>
          <cell r="DP481">
            <v>0</v>
          </cell>
          <cell r="DQ481">
            <v>117.96476000000257</v>
          </cell>
          <cell r="DR481">
            <v>224.8422000000719</v>
          </cell>
          <cell r="DS481">
            <v>0</v>
          </cell>
          <cell r="DT481">
            <v>0</v>
          </cell>
          <cell r="DU481">
            <v>11.969330000007176</v>
          </cell>
          <cell r="DV481">
            <v>0</v>
          </cell>
          <cell r="DW481">
            <v>0</v>
          </cell>
          <cell r="DX481">
            <v>0</v>
          </cell>
          <cell r="DY481">
            <v>0</v>
          </cell>
          <cell r="DZ481">
            <v>0</v>
          </cell>
          <cell r="EA481">
            <v>0</v>
          </cell>
          <cell r="EB481">
            <v>185.74583999998868</v>
          </cell>
          <cell r="EC481">
            <v>0</v>
          </cell>
          <cell r="ED481">
            <v>27.127030000003288</v>
          </cell>
        </row>
        <row r="482">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F482">
            <v>0</v>
          </cell>
          <cell r="DG482">
            <v>0</v>
          </cell>
          <cell r="DH482">
            <v>0</v>
          </cell>
          <cell r="DI482">
            <v>0</v>
          </cell>
          <cell r="DJ482">
            <v>0</v>
          </cell>
          <cell r="DK482">
            <v>0</v>
          </cell>
          <cell r="DL482">
            <v>0</v>
          </cell>
          <cell r="DM482">
            <v>0</v>
          </cell>
          <cell r="DN482">
            <v>0</v>
          </cell>
          <cell r="DO482">
            <v>0</v>
          </cell>
          <cell r="DP482">
            <v>0</v>
          </cell>
          <cell r="DQ482">
            <v>0</v>
          </cell>
          <cell r="DR482">
            <v>0</v>
          </cell>
          <cell r="DS482">
            <v>0</v>
          </cell>
          <cell r="DT482">
            <v>0</v>
          </cell>
          <cell r="DU482">
            <v>0</v>
          </cell>
          <cell r="DV482">
            <v>0</v>
          </cell>
          <cell r="DW482">
            <v>0</v>
          </cell>
          <cell r="DX482">
            <v>0</v>
          </cell>
          <cell r="DY482">
            <v>0</v>
          </cell>
          <cell r="DZ482">
            <v>0</v>
          </cell>
          <cell r="EA482">
            <v>0</v>
          </cell>
          <cell r="EB482">
            <v>0</v>
          </cell>
          <cell r="EC482">
            <v>0</v>
          </cell>
          <cell r="ED482">
            <v>0</v>
          </cell>
        </row>
        <row r="484">
          <cell r="F484">
            <v>9219.3365000002086</v>
          </cell>
          <cell r="G484">
            <v>6766.2763229999691</v>
          </cell>
          <cell r="H484">
            <v>6082.1955819996074</v>
          </cell>
          <cell r="I484">
            <v>2979.2093840001617</v>
          </cell>
          <cell r="J484">
            <v>2122.1684369998984</v>
          </cell>
          <cell r="K484">
            <v>2220.1365419998765</v>
          </cell>
          <cell r="L484">
            <v>2134.4591420004144</v>
          </cell>
          <cell r="M484">
            <v>2227.0953770005144</v>
          </cell>
          <cell r="N484">
            <v>3036.8931749998592</v>
          </cell>
          <cell r="O484">
            <v>5195.7497400003485</v>
          </cell>
          <cell r="P484">
            <v>4710.0298979994841</v>
          </cell>
          <cell r="Q484">
            <v>9325.1717040003277</v>
          </cell>
          <cell r="R484">
            <v>44770.124571997672</v>
          </cell>
          <cell r="S484">
            <v>7177.524328999687</v>
          </cell>
          <cell r="T484">
            <v>5238.3410370000638</v>
          </cell>
          <cell r="U484">
            <v>4997.0717750000767</v>
          </cell>
          <cell r="V484">
            <v>2419.0090539997909</v>
          </cell>
          <cell r="W484">
            <v>1417.0712760000024</v>
          </cell>
          <cell r="X484">
            <v>1385.4731779997237</v>
          </cell>
          <cell r="Y484">
            <v>1351.504505999852</v>
          </cell>
          <cell r="Z484">
            <v>1520.248857000377</v>
          </cell>
          <cell r="AA484">
            <v>2298.7100589997135</v>
          </cell>
          <cell r="AB484">
            <v>4320.3611260000616</v>
          </cell>
          <cell r="AC484">
            <v>6360.2598580000922</v>
          </cell>
          <cell r="AD484">
            <v>6284.5495170000941</v>
          </cell>
          <cell r="AE484">
            <v>31728.488522998989</v>
          </cell>
          <cell r="AF484">
            <v>5431.3851350001059</v>
          </cell>
          <cell r="AG484">
            <v>3089.1544540000614</v>
          </cell>
          <cell r="AH484">
            <v>4072.2682890002616</v>
          </cell>
          <cell r="AI484">
            <v>2479.56843499979</v>
          </cell>
          <cell r="AJ484">
            <v>1453.9284359999001</v>
          </cell>
          <cell r="AK484">
            <v>1094.3399079996161</v>
          </cell>
          <cell r="AL484">
            <v>1187.37876699958</v>
          </cell>
          <cell r="AM484">
            <v>1285.5425109998323</v>
          </cell>
          <cell r="AN484">
            <v>1811.0211899997666</v>
          </cell>
          <cell r="AO484">
            <v>3265.3718880000524</v>
          </cell>
          <cell r="AP484">
            <v>3071.5565620004199</v>
          </cell>
          <cell r="AQ484">
            <v>3486.9729480003007</v>
          </cell>
          <cell r="AR484">
            <v>28746.058319006115</v>
          </cell>
          <cell r="AS484">
            <v>4400.1453030002303</v>
          </cell>
          <cell r="AT484">
            <v>2933.8072509998456</v>
          </cell>
          <cell r="AU484">
            <v>3227.0054200000595</v>
          </cell>
          <cell r="AV484">
            <v>2576.460299000144</v>
          </cell>
          <cell r="AW484">
            <v>1055.2765550001059</v>
          </cell>
          <cell r="AX484">
            <v>1240.9670249996707</v>
          </cell>
          <cell r="AY484">
            <v>899.80751400021836</v>
          </cell>
          <cell r="AZ484">
            <v>1197.5633800001815</v>
          </cell>
          <cell r="BA484">
            <v>1854.6959300003946</v>
          </cell>
          <cell r="BB484">
            <v>2318.7036919998936</v>
          </cell>
          <cell r="BC484">
            <v>3608.5343609997071</v>
          </cell>
          <cell r="BD484">
            <v>3433.0915890000761</v>
          </cell>
          <cell r="BE484">
            <v>27856.803245000541</v>
          </cell>
          <cell r="BF484">
            <v>4131.6184379998595</v>
          </cell>
          <cell r="BG484">
            <v>3656.280447000172</v>
          </cell>
          <cell r="BH484">
            <v>3133.816753000021</v>
          </cell>
          <cell r="BI484">
            <v>2658.8866489999928</v>
          </cell>
          <cell r="BJ484">
            <v>999.96407000022009</v>
          </cell>
          <cell r="BK484">
            <v>1200.0264929998666</v>
          </cell>
          <cell r="BL484">
            <v>880.10043099988252</v>
          </cell>
          <cell r="BM484">
            <v>1140.0050860000774</v>
          </cell>
          <cell r="BN484">
            <v>1770.3491369998083</v>
          </cell>
          <cell r="BO484">
            <v>2429.2835899996571</v>
          </cell>
          <cell r="BP484">
            <v>3936.2987560005859</v>
          </cell>
          <cell r="BQ484">
            <v>1920.1733949994668</v>
          </cell>
          <cell r="BR484">
            <v>20059.267765000463</v>
          </cell>
          <cell r="BS484">
            <v>2575.999539999757</v>
          </cell>
          <cell r="BT484">
            <v>1842.3907299998682</v>
          </cell>
          <cell r="BU484">
            <v>3014.34529499989</v>
          </cell>
          <cell r="BV484">
            <v>1772.9680500004906</v>
          </cell>
          <cell r="BW484">
            <v>689.23815999994986</v>
          </cell>
          <cell r="BX484">
            <v>797.45433999970555</v>
          </cell>
          <cell r="BY484">
            <v>710.7998399999924</v>
          </cell>
          <cell r="BZ484">
            <v>714.12589000025764</v>
          </cell>
          <cell r="CA484">
            <v>1220.6452299999073</v>
          </cell>
          <cell r="CB484">
            <v>1699.2678699996322</v>
          </cell>
          <cell r="CC484">
            <v>2391.3918099999428</v>
          </cell>
          <cell r="CD484">
            <v>2630.6410100003704</v>
          </cell>
          <cell r="CE484">
            <v>16711.85718299821</v>
          </cell>
          <cell r="CF484">
            <v>1775.3197499997914</v>
          </cell>
          <cell r="CG484">
            <v>1153.5783999997657</v>
          </cell>
          <cell r="CH484">
            <v>1866.1350730000995</v>
          </cell>
          <cell r="CI484">
            <v>1262.7895799996331</v>
          </cell>
          <cell r="CJ484">
            <v>577.40611000033095</v>
          </cell>
          <cell r="CK484">
            <v>704.07476000022143</v>
          </cell>
          <cell r="CL484">
            <v>403.74544999981299</v>
          </cell>
          <cell r="CM484">
            <v>661.19295000005513</v>
          </cell>
          <cell r="CN484">
            <v>1108.4372900000308</v>
          </cell>
          <cell r="CO484">
            <v>1510.4838600000367</v>
          </cell>
          <cell r="CP484">
            <v>2525.4221600000747</v>
          </cell>
          <cell r="CQ484">
            <v>3163.2718000002205</v>
          </cell>
          <cell r="CR484">
            <v>14243.244820002466</v>
          </cell>
          <cell r="CS484">
            <v>-197.81703000003472</v>
          </cell>
          <cell r="CT484">
            <v>1042.8882799998391</v>
          </cell>
          <cell r="CU484">
            <v>1945.1208800000604</v>
          </cell>
          <cell r="CV484">
            <v>1521.1351600005291</v>
          </cell>
          <cell r="CW484">
            <v>691.54591999971308</v>
          </cell>
          <cell r="CX484">
            <v>603.79438000032678</v>
          </cell>
          <cell r="CY484">
            <v>383.7228900003247</v>
          </cell>
          <cell r="CZ484">
            <v>434.66295999987051</v>
          </cell>
          <cell r="DA484">
            <v>1103.9454200002365</v>
          </cell>
          <cell r="DB484">
            <v>1587.7938299996313</v>
          </cell>
          <cell r="DC484">
            <v>2233.3320799996145</v>
          </cell>
          <cell r="DD484">
            <v>2893.1200500000268</v>
          </cell>
          <cell r="DE484">
            <v>18080.86138799414</v>
          </cell>
          <cell r="DF484">
            <v>2794.6875439994037</v>
          </cell>
          <cell r="DG484">
            <v>2197.716541999951</v>
          </cell>
          <cell r="DH484">
            <v>3505.9447549998295</v>
          </cell>
          <cell r="DI484">
            <v>2134.543969999766</v>
          </cell>
          <cell r="DJ484">
            <v>948.61759000015445</v>
          </cell>
          <cell r="DK484">
            <v>767.19022999983281</v>
          </cell>
          <cell r="DL484">
            <v>391.89073999971151</v>
          </cell>
          <cell r="DM484">
            <v>526.63389000017196</v>
          </cell>
          <cell r="DN484">
            <v>889.10667000012472</v>
          </cell>
          <cell r="DO484">
            <v>1395.9570369997527</v>
          </cell>
          <cell r="DP484">
            <v>1863.4073099999223</v>
          </cell>
          <cell r="DQ484">
            <v>665.16510999947786</v>
          </cell>
          <cell r="DR484">
            <v>1824.96804600209</v>
          </cell>
          <cell r="DS484">
            <v>27.031519999960437</v>
          </cell>
          <cell r="DT484">
            <v>242.99146000016481</v>
          </cell>
          <cell r="DU484">
            <v>117.31153000006452</v>
          </cell>
          <cell r="DV484">
            <v>186.56875999970362</v>
          </cell>
          <cell r="DW484">
            <v>231.19878000020981</v>
          </cell>
          <cell r="DX484">
            <v>258.60389000014402</v>
          </cell>
          <cell r="DY484">
            <v>13.535829999949783</v>
          </cell>
          <cell r="DZ484">
            <v>27.873139999806881</v>
          </cell>
          <cell r="EA484">
            <v>260.90124000003561</v>
          </cell>
          <cell r="EB484">
            <v>266.77809999976307</v>
          </cell>
          <cell r="EC484">
            <v>35.110909999813884</v>
          </cell>
          <cell r="ED484">
            <v>157.06288600014523</v>
          </cell>
        </row>
        <row r="487">
          <cell r="F487">
            <v>1147.5220100000151</v>
          </cell>
          <cell r="G487">
            <v>699.75803999998607</v>
          </cell>
          <cell r="H487">
            <v>900.68009000003804</v>
          </cell>
          <cell r="I487">
            <v>386.22879999998258</v>
          </cell>
          <cell r="J487">
            <v>0</v>
          </cell>
          <cell r="K487">
            <v>121.19684999999299</v>
          </cell>
          <cell r="L487">
            <v>152.21513999998569</v>
          </cell>
          <cell r="M487">
            <v>61.875369999965187</v>
          </cell>
          <cell r="N487">
            <v>584.10321999998996</v>
          </cell>
          <cell r="O487">
            <v>147.32585000002291</v>
          </cell>
          <cell r="P487">
            <v>106.41075999999885</v>
          </cell>
          <cell r="Q487">
            <v>844.55030999996234</v>
          </cell>
          <cell r="R487">
            <v>4950.0900800004601</v>
          </cell>
          <cell r="S487">
            <v>1461.9407500000088</v>
          </cell>
          <cell r="T487">
            <v>736.03362000000197</v>
          </cell>
          <cell r="U487">
            <v>1151.8831800000044</v>
          </cell>
          <cell r="V487">
            <v>395.73823000001721</v>
          </cell>
          <cell r="W487">
            <v>0</v>
          </cell>
          <cell r="X487">
            <v>11.27618000000075</v>
          </cell>
          <cell r="Y487">
            <v>77.776089999999385</v>
          </cell>
          <cell r="Z487">
            <v>21.789720000000671</v>
          </cell>
          <cell r="AA487">
            <v>571.44560000003548</v>
          </cell>
          <cell r="AB487">
            <v>178.43760999999358</v>
          </cell>
          <cell r="AC487">
            <v>132.27822999999626</v>
          </cell>
          <cell r="AD487">
            <v>211.49087000000873</v>
          </cell>
          <cell r="AE487">
            <v>3988.5802799998783</v>
          </cell>
          <cell r="AF487">
            <v>516.16247999999905</v>
          </cell>
          <cell r="AG487">
            <v>643.54014999998617</v>
          </cell>
          <cell r="AH487">
            <v>930.25314000004437</v>
          </cell>
          <cell r="AI487">
            <v>537.23294000001624</v>
          </cell>
          <cell r="AJ487">
            <v>0</v>
          </cell>
          <cell r="AK487">
            <v>0</v>
          </cell>
          <cell r="AL487">
            <v>57.747260000032838</v>
          </cell>
          <cell r="AM487">
            <v>143.9210899999598</v>
          </cell>
          <cell r="AN487">
            <v>538.98712000000523</v>
          </cell>
          <cell r="AO487">
            <v>245.06171000000904</v>
          </cell>
          <cell r="AP487">
            <v>211.84391999999934</v>
          </cell>
          <cell r="AQ487">
            <v>163.83046999998624</v>
          </cell>
          <cell r="AR487">
            <v>3974.7416199995205</v>
          </cell>
          <cell r="AS487">
            <v>406.09244999999646</v>
          </cell>
          <cell r="AT487">
            <v>161.14689000000362</v>
          </cell>
          <cell r="AU487">
            <v>1212.3586699999869</v>
          </cell>
          <cell r="AV487">
            <v>486.58179999998538</v>
          </cell>
          <cell r="AW487">
            <v>11.698250000001281</v>
          </cell>
          <cell r="AX487">
            <v>96.692990000010468</v>
          </cell>
          <cell r="AY487">
            <v>119.0593499999959</v>
          </cell>
          <cell r="AZ487">
            <v>113.15409000002546</v>
          </cell>
          <cell r="BA487">
            <v>577.34869000001345</v>
          </cell>
          <cell r="BB487">
            <v>227.15825999999652</v>
          </cell>
          <cell r="BC487">
            <v>189.92626000000746</v>
          </cell>
          <cell r="BD487">
            <v>373.52392000000691</v>
          </cell>
          <cell r="BE487">
            <v>3613.3249700004235</v>
          </cell>
          <cell r="BF487">
            <v>508.69036999999662</v>
          </cell>
          <cell r="BG487">
            <v>151.80397999999695</v>
          </cell>
          <cell r="BH487">
            <v>1282.9995600000257</v>
          </cell>
          <cell r="BI487">
            <v>586.56689999997616</v>
          </cell>
          <cell r="BJ487">
            <v>33.463279999999941</v>
          </cell>
          <cell r="BK487">
            <v>3.4953099999984261</v>
          </cell>
          <cell r="BL487">
            <v>191.09104000002844</v>
          </cell>
          <cell r="BM487">
            <v>208.74777000001632</v>
          </cell>
          <cell r="BN487">
            <v>254.94255999999586</v>
          </cell>
          <cell r="BO487">
            <v>258.75998000000254</v>
          </cell>
          <cell r="BP487">
            <v>69.965199999991455</v>
          </cell>
          <cell r="BQ487">
            <v>62.799020000005839</v>
          </cell>
          <cell r="BR487">
            <v>3078.2065400001593</v>
          </cell>
          <cell r="BS487">
            <v>230.97554999997374</v>
          </cell>
          <cell r="BT487">
            <v>256.50591999999597</v>
          </cell>
          <cell r="BU487">
            <v>839.3169099999941</v>
          </cell>
          <cell r="BV487">
            <v>427.41038999997545</v>
          </cell>
          <cell r="BW487">
            <v>0</v>
          </cell>
          <cell r="BX487">
            <v>112.91980000000331</v>
          </cell>
          <cell r="BY487">
            <v>98.212999999988824</v>
          </cell>
          <cell r="BZ487">
            <v>311.10636999999406</v>
          </cell>
          <cell r="CA487">
            <v>502.68980999995256</v>
          </cell>
          <cell r="CB487">
            <v>217.99247999998624</v>
          </cell>
          <cell r="CC487">
            <v>81.076309999989462</v>
          </cell>
          <cell r="CD487">
            <v>0</v>
          </cell>
          <cell r="CE487">
            <v>2740.7948000002652</v>
          </cell>
          <cell r="CF487">
            <v>0</v>
          </cell>
          <cell r="CG487">
            <v>317.73936999999569</v>
          </cell>
          <cell r="CH487">
            <v>228.18598999999813</v>
          </cell>
          <cell r="CI487">
            <v>520.58806999999797</v>
          </cell>
          <cell r="CJ487">
            <v>0</v>
          </cell>
          <cell r="CK487">
            <v>556.03533000001335</v>
          </cell>
          <cell r="CL487">
            <v>127.21941000001971</v>
          </cell>
          <cell r="CM487">
            <v>159.37057999998797</v>
          </cell>
          <cell r="CN487">
            <v>535.95893000002252</v>
          </cell>
          <cell r="CO487">
            <v>167.81320999999298</v>
          </cell>
          <cell r="CP487">
            <v>41.15563999999722</v>
          </cell>
          <cell r="CQ487">
            <v>86.728269999992335</v>
          </cell>
          <cell r="CR487">
            <v>1949.7765299999155</v>
          </cell>
          <cell r="CS487">
            <v>101.93238000001293</v>
          </cell>
          <cell r="CT487">
            <v>319.70915999999852</v>
          </cell>
          <cell r="CU487">
            <v>181.23129000002518</v>
          </cell>
          <cell r="CV487">
            <v>350.18648999999277</v>
          </cell>
          <cell r="CW487">
            <v>0</v>
          </cell>
          <cell r="CX487">
            <v>120.06467999999586</v>
          </cell>
          <cell r="CY487">
            <v>26.615470000018831</v>
          </cell>
          <cell r="CZ487">
            <v>93.785810000030324</v>
          </cell>
          <cell r="DA487">
            <v>489.79113999998663</v>
          </cell>
          <cell r="DB487">
            <v>256.3749700000044</v>
          </cell>
          <cell r="DC487">
            <v>21.474050000004354</v>
          </cell>
          <cell r="DD487">
            <v>-11.388910000008764</v>
          </cell>
          <cell r="DE487">
            <v>1722.1801199999172</v>
          </cell>
          <cell r="DF487">
            <v>202.01819000000251</v>
          </cell>
          <cell r="DG487">
            <v>193.23785000000498</v>
          </cell>
          <cell r="DH487">
            <v>239.17038999998476</v>
          </cell>
          <cell r="DI487">
            <v>126.82951999999932</v>
          </cell>
          <cell r="DJ487">
            <v>0</v>
          </cell>
          <cell r="DK487">
            <v>109.22062999999616</v>
          </cell>
          <cell r="DL487">
            <v>177.37195999998949</v>
          </cell>
          <cell r="DM487">
            <v>164.7983200000017</v>
          </cell>
          <cell r="DN487">
            <v>230.72243999998318</v>
          </cell>
          <cell r="DO487">
            <v>278.81082000001334</v>
          </cell>
          <cell r="DP487">
            <v>0</v>
          </cell>
          <cell r="DQ487">
            <v>0</v>
          </cell>
          <cell r="DR487">
            <v>449.40327000012621</v>
          </cell>
          <cell r="DS487">
            <v>0</v>
          </cell>
          <cell r="DT487">
            <v>0</v>
          </cell>
          <cell r="DU487">
            <v>167.82795000000624</v>
          </cell>
          <cell r="DV487">
            <v>-5.3198499999998603</v>
          </cell>
          <cell r="DW487">
            <v>0</v>
          </cell>
          <cell r="DX487">
            <v>70.072759999995469</v>
          </cell>
          <cell r="DY487">
            <v>0</v>
          </cell>
          <cell r="DZ487">
            <v>34.406510000000708</v>
          </cell>
          <cell r="EA487">
            <v>167.78138000000035</v>
          </cell>
          <cell r="EB487">
            <v>14.634520000021439</v>
          </cell>
          <cell r="EC487">
            <v>0</v>
          </cell>
          <cell r="ED487">
            <v>0</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CN488">
            <v>0</v>
          </cell>
          <cell r="CO488">
            <v>0</v>
          </cell>
          <cell r="CP488">
            <v>0</v>
          </cell>
          <cell r="CQ488">
            <v>0</v>
          </cell>
          <cell r="CR488">
            <v>0</v>
          </cell>
          <cell r="CS488">
            <v>0</v>
          </cell>
          <cell r="CT488">
            <v>0</v>
          </cell>
          <cell r="CU488">
            <v>0</v>
          </cell>
          <cell r="CV488">
            <v>0</v>
          </cell>
          <cell r="CW488">
            <v>0</v>
          </cell>
          <cell r="CX488">
            <v>0</v>
          </cell>
          <cell r="CY488">
            <v>0</v>
          </cell>
          <cell r="CZ488">
            <v>0</v>
          </cell>
          <cell r="DA488">
            <v>0</v>
          </cell>
          <cell r="DB488">
            <v>0</v>
          </cell>
          <cell r="DC488">
            <v>0</v>
          </cell>
          <cell r="DD488">
            <v>0</v>
          </cell>
          <cell r="DE488">
            <v>0</v>
          </cell>
          <cell r="DF488">
            <v>0</v>
          </cell>
          <cell r="DG488">
            <v>0</v>
          </cell>
          <cell r="DH488">
            <v>0</v>
          </cell>
          <cell r="DI488">
            <v>0</v>
          </cell>
          <cell r="DJ488">
            <v>0</v>
          </cell>
          <cell r="DK488">
            <v>0</v>
          </cell>
          <cell r="DL488">
            <v>0</v>
          </cell>
          <cell r="DM488">
            <v>0</v>
          </cell>
          <cell r="DN488">
            <v>0</v>
          </cell>
          <cell r="DO488">
            <v>0</v>
          </cell>
          <cell r="DP488">
            <v>0</v>
          </cell>
          <cell r="DQ488">
            <v>0</v>
          </cell>
          <cell r="DR488">
            <v>0</v>
          </cell>
          <cell r="DS488">
            <v>0</v>
          </cell>
          <cell r="DT488">
            <v>0</v>
          </cell>
          <cell r="DU488">
            <v>0</v>
          </cell>
          <cell r="DV488">
            <v>0</v>
          </cell>
          <cell r="DW488">
            <v>0</v>
          </cell>
          <cell r="DX488">
            <v>0</v>
          </cell>
          <cell r="DY488">
            <v>0</v>
          </cell>
          <cell r="DZ488">
            <v>0</v>
          </cell>
          <cell r="EA488">
            <v>0</v>
          </cell>
          <cell r="EB488">
            <v>0</v>
          </cell>
          <cell r="EC488">
            <v>0</v>
          </cell>
          <cell r="ED488">
            <v>0</v>
          </cell>
        </row>
        <row r="489">
          <cell r="F489">
            <v>1079.0871800000314</v>
          </cell>
          <cell r="G489">
            <v>802.9806169999647</v>
          </cell>
          <cell r="H489">
            <v>372.85018799998215</v>
          </cell>
          <cell r="I489">
            <v>0</v>
          </cell>
          <cell r="J489">
            <v>3.6557999999786261E-2</v>
          </cell>
          <cell r="K489">
            <v>183.22385299997404</v>
          </cell>
          <cell r="L489">
            <v>65.94422200002009</v>
          </cell>
          <cell r="M489">
            <v>21.621933999995235</v>
          </cell>
          <cell r="N489">
            <v>92.643710000033025</v>
          </cell>
          <cell r="O489">
            <v>37.626430000003893</v>
          </cell>
          <cell r="P489">
            <v>1248.2796339999768</v>
          </cell>
          <cell r="Q489">
            <v>906.84934000001522</v>
          </cell>
          <cell r="R489">
            <v>4193.9942450001836</v>
          </cell>
          <cell r="S489">
            <v>989.37567799998214</v>
          </cell>
          <cell r="T489">
            <v>1016.8653380000032</v>
          </cell>
          <cell r="U489">
            <v>660.95571399998153</v>
          </cell>
          <cell r="V489">
            <v>2</v>
          </cell>
          <cell r="W489">
            <v>1</v>
          </cell>
          <cell r="X489">
            <v>249.00633800000651</v>
          </cell>
          <cell r="Y489">
            <v>22.521225000033155</v>
          </cell>
          <cell r="Z489">
            <v>5.8796450000372715</v>
          </cell>
          <cell r="AA489">
            <v>166.26475500001106</v>
          </cell>
          <cell r="AB489">
            <v>86.459590000013122</v>
          </cell>
          <cell r="AC489">
            <v>978.35570000001462</v>
          </cell>
          <cell r="AD489">
            <v>15.310261999999966</v>
          </cell>
          <cell r="AE489">
            <v>2555.7202920001</v>
          </cell>
          <cell r="AF489">
            <v>0</v>
          </cell>
          <cell r="AG489">
            <v>0</v>
          </cell>
          <cell r="AH489">
            <v>0</v>
          </cell>
          <cell r="AI489">
            <v>0</v>
          </cell>
          <cell r="AJ489">
            <v>1</v>
          </cell>
          <cell r="AK489">
            <v>129.48306999998749</v>
          </cell>
          <cell r="AL489">
            <v>67.968617999984417</v>
          </cell>
          <cell r="AM489">
            <v>78.195831000048202</v>
          </cell>
          <cell r="AN489">
            <v>505.56283799995435</v>
          </cell>
          <cell r="AO489">
            <v>131.11546000000089</v>
          </cell>
          <cell r="AP489">
            <v>1632.6599799999967</v>
          </cell>
          <cell r="AQ489">
            <v>9.7344950000001518</v>
          </cell>
          <cell r="AR489">
            <v>2161.9206319998484</v>
          </cell>
          <cell r="AS489">
            <v>20.940120000000206</v>
          </cell>
          <cell r="AT489">
            <v>12</v>
          </cell>
          <cell r="AU489">
            <v>0</v>
          </cell>
          <cell r="AV489">
            <v>2</v>
          </cell>
          <cell r="AW489">
            <v>2</v>
          </cell>
          <cell r="AX489">
            <v>243.82593900000211</v>
          </cell>
          <cell r="AY489">
            <v>129.77331900002901</v>
          </cell>
          <cell r="AZ489">
            <v>136.18441199994413</v>
          </cell>
          <cell r="BA489">
            <v>332.65937700000359</v>
          </cell>
          <cell r="BB489">
            <v>136.92681500001345</v>
          </cell>
          <cell r="BC489">
            <v>1139.6106499999878</v>
          </cell>
          <cell r="BD489">
            <v>6</v>
          </cell>
          <cell r="BE489">
            <v>1314.2099160000216</v>
          </cell>
          <cell r="BF489">
            <v>10.645449999999983</v>
          </cell>
          <cell r="BG489">
            <v>6.2055069999996704</v>
          </cell>
          <cell r="BH489">
            <v>0</v>
          </cell>
          <cell r="BI489">
            <v>0</v>
          </cell>
          <cell r="BJ489">
            <v>0</v>
          </cell>
          <cell r="BK489">
            <v>118.91097699999227</v>
          </cell>
          <cell r="BL489">
            <v>45.331435000000056</v>
          </cell>
          <cell r="BM489">
            <v>81.865026999963447</v>
          </cell>
          <cell r="BN489">
            <v>261.92121399997268</v>
          </cell>
          <cell r="BO489">
            <v>25.914469999988796</v>
          </cell>
          <cell r="BP489">
            <v>763.41583600000013</v>
          </cell>
          <cell r="BQ489">
            <v>0</v>
          </cell>
          <cell r="BR489">
            <v>1415.3242779998109</v>
          </cell>
          <cell r="BS489">
            <v>4.2572690000001785</v>
          </cell>
          <cell r="BT489">
            <v>0</v>
          </cell>
          <cell r="BU489">
            <v>0</v>
          </cell>
          <cell r="BV489">
            <v>0</v>
          </cell>
          <cell r="BW489">
            <v>0</v>
          </cell>
          <cell r="BX489">
            <v>189.77822999999626</v>
          </cell>
          <cell r="BY489">
            <v>21.557463999954052</v>
          </cell>
          <cell r="BZ489">
            <v>85.212844999972731</v>
          </cell>
          <cell r="CA489">
            <v>197.96035999999731</v>
          </cell>
          <cell r="CB489">
            <v>98.342980000015814</v>
          </cell>
          <cell r="CC489">
            <v>818.21512999999686</v>
          </cell>
          <cell r="CD489">
            <v>0</v>
          </cell>
          <cell r="CE489">
            <v>1432.0121490003075</v>
          </cell>
          <cell r="CF489">
            <v>0</v>
          </cell>
          <cell r="CG489">
            <v>0</v>
          </cell>
          <cell r="CH489">
            <v>2.3935089999999946</v>
          </cell>
          <cell r="CI489">
            <v>0</v>
          </cell>
          <cell r="CJ489">
            <v>1</v>
          </cell>
          <cell r="CK489">
            <v>232.44544400001178</v>
          </cell>
          <cell r="CL489">
            <v>119.84681600000476</v>
          </cell>
          <cell r="CM489">
            <v>28.558620000025257</v>
          </cell>
          <cell r="CN489">
            <v>387.05131999999867</v>
          </cell>
          <cell r="CO489">
            <v>18.509420000002137</v>
          </cell>
          <cell r="CP489">
            <v>642.20702000000165</v>
          </cell>
          <cell r="CQ489">
            <v>0</v>
          </cell>
          <cell r="CR489">
            <v>1374.9819099998567</v>
          </cell>
          <cell r="CS489">
            <v>2.5983980000000884</v>
          </cell>
          <cell r="CT489">
            <v>5.8666610000000219</v>
          </cell>
          <cell r="CU489">
            <v>0</v>
          </cell>
          <cell r="CV489">
            <v>0</v>
          </cell>
          <cell r="CW489">
            <v>4.455599999982951E-2</v>
          </cell>
          <cell r="CX489">
            <v>191.06943000000319</v>
          </cell>
          <cell r="CY489">
            <v>152.05496799998218</v>
          </cell>
          <cell r="CZ489">
            <v>47.787795000011101</v>
          </cell>
          <cell r="DA489">
            <v>255.189412000007</v>
          </cell>
          <cell r="DB489">
            <v>140.39228999998886</v>
          </cell>
          <cell r="DC489">
            <v>579.97839999999269</v>
          </cell>
          <cell r="DD489">
            <v>0</v>
          </cell>
          <cell r="DE489">
            <v>1269.8330860000569</v>
          </cell>
          <cell r="DF489">
            <v>0</v>
          </cell>
          <cell r="DG489">
            <v>6</v>
          </cell>
          <cell r="DH489">
            <v>0</v>
          </cell>
          <cell r="DI489">
            <v>0</v>
          </cell>
          <cell r="DJ489">
            <v>0</v>
          </cell>
          <cell r="DK489">
            <v>97.775889999989886</v>
          </cell>
          <cell r="DL489">
            <v>101.46751600003336</v>
          </cell>
          <cell r="DM489">
            <v>135.0973000000231</v>
          </cell>
          <cell r="DN489">
            <v>358.06515999999829</v>
          </cell>
          <cell r="DO489">
            <v>47.566070000000764</v>
          </cell>
          <cell r="DP489">
            <v>523.86114999998244</v>
          </cell>
          <cell r="DQ489">
            <v>0</v>
          </cell>
          <cell r="DR489">
            <v>340.14627999975346</v>
          </cell>
          <cell r="DS489">
            <v>12.137225999999828</v>
          </cell>
          <cell r="DT489">
            <v>0</v>
          </cell>
          <cell r="DU489">
            <v>0</v>
          </cell>
          <cell r="DV489">
            <v>0</v>
          </cell>
          <cell r="DW489">
            <v>0</v>
          </cell>
          <cell r="DX489">
            <v>64.574569999938831</v>
          </cell>
          <cell r="DY489">
            <v>26.010599999979604</v>
          </cell>
          <cell r="DZ489">
            <v>6.9662149999639951</v>
          </cell>
          <cell r="EA489">
            <v>43.514148999995086</v>
          </cell>
          <cell r="EB489">
            <v>20.85109999999986</v>
          </cell>
          <cell r="EC489">
            <v>166.09241999997175</v>
          </cell>
          <cell r="ED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cell r="DA490">
            <v>0</v>
          </cell>
          <cell r="DB490">
            <v>0</v>
          </cell>
          <cell r="DC490">
            <v>0</v>
          </cell>
          <cell r="DD490">
            <v>0</v>
          </cell>
          <cell r="DE490">
            <v>0</v>
          </cell>
          <cell r="DF490">
            <v>0</v>
          </cell>
          <cell r="DG490">
            <v>0</v>
          </cell>
          <cell r="DH490">
            <v>0</v>
          </cell>
          <cell r="DI490">
            <v>0</v>
          </cell>
          <cell r="DJ490">
            <v>0</v>
          </cell>
          <cell r="DK490">
            <v>0</v>
          </cell>
          <cell r="DL490">
            <v>0</v>
          </cell>
          <cell r="DM490">
            <v>0</v>
          </cell>
          <cell r="DN490">
            <v>0</v>
          </cell>
          <cell r="DO490">
            <v>0</v>
          </cell>
          <cell r="DP490">
            <v>0</v>
          </cell>
          <cell r="DQ490">
            <v>0</v>
          </cell>
          <cell r="DR490">
            <v>0</v>
          </cell>
          <cell r="DS490">
            <v>0</v>
          </cell>
          <cell r="DT490">
            <v>0</v>
          </cell>
          <cell r="DU490">
            <v>0</v>
          </cell>
          <cell r="DV490">
            <v>0</v>
          </cell>
          <cell r="DW490">
            <v>0</v>
          </cell>
          <cell r="DX490">
            <v>0</v>
          </cell>
          <cell r="DY490">
            <v>0</v>
          </cell>
          <cell r="DZ490">
            <v>0</v>
          </cell>
          <cell r="EA490">
            <v>0</v>
          </cell>
          <cell r="EB490">
            <v>0</v>
          </cell>
          <cell r="EC490">
            <v>0</v>
          </cell>
          <cell r="ED490">
            <v>0</v>
          </cell>
        </row>
        <row r="491">
          <cell r="F491">
            <v>-10</v>
          </cell>
          <cell r="G491">
            <v>-10</v>
          </cell>
          <cell r="H491">
            <v>-50</v>
          </cell>
          <cell r="I491">
            <v>7.3008724999999686</v>
          </cell>
          <cell r="J491">
            <v>0</v>
          </cell>
          <cell r="K491">
            <v>0</v>
          </cell>
          <cell r="L491">
            <v>6.2883609999989858</v>
          </cell>
          <cell r="M491">
            <v>50.991980999995576</v>
          </cell>
          <cell r="N491">
            <v>5.7860210000017105</v>
          </cell>
          <cell r="O491">
            <v>-20</v>
          </cell>
          <cell r="P491">
            <v>-30</v>
          </cell>
          <cell r="Q491">
            <v>-10</v>
          </cell>
          <cell r="R491">
            <v>132.32366350002121</v>
          </cell>
          <cell r="S491">
            <v>4.8980719999999565</v>
          </cell>
          <cell r="T491">
            <v>2.0954615000000558</v>
          </cell>
          <cell r="U491">
            <v>-6.4711294999997335</v>
          </cell>
          <cell r="V491">
            <v>1.5446729999998752</v>
          </cell>
          <cell r="W491">
            <v>-8.4521469999999681</v>
          </cell>
          <cell r="X491">
            <v>0.7097169999997277</v>
          </cell>
          <cell r="Y491">
            <v>30.419828500002041</v>
          </cell>
          <cell r="Z491">
            <v>50.672122999996645</v>
          </cell>
          <cell r="AA491">
            <v>15.386491000001115</v>
          </cell>
          <cell r="AB491">
            <v>5.790114999999787</v>
          </cell>
          <cell r="AC491">
            <v>22.939811000000191</v>
          </cell>
          <cell r="AD491">
            <v>12.790648000001966</v>
          </cell>
          <cell r="AE491">
            <v>390.11547200000496</v>
          </cell>
          <cell r="AF491">
            <v>5.1932349999988219</v>
          </cell>
          <cell r="AG491">
            <v>4.8549810000004072</v>
          </cell>
          <cell r="AH491">
            <v>-7.2335210000010193</v>
          </cell>
          <cell r="AI491">
            <v>0.28332500000033178</v>
          </cell>
          <cell r="AJ491">
            <v>3.0996125000001484</v>
          </cell>
          <cell r="AK491">
            <v>1.1033910000005562</v>
          </cell>
          <cell r="AL491">
            <v>29.089784499999951</v>
          </cell>
          <cell r="AM491">
            <v>110.53316050000285</v>
          </cell>
          <cell r="AN491">
            <v>134.20891750000737</v>
          </cell>
          <cell r="AO491">
            <v>6.443482499998936</v>
          </cell>
          <cell r="AP491">
            <v>103.28664199999912</v>
          </cell>
          <cell r="AQ491">
            <v>-0.74753849999797239</v>
          </cell>
          <cell r="AR491">
            <v>398.79549650003901</v>
          </cell>
          <cell r="AS491">
            <v>97.717226000000664</v>
          </cell>
          <cell r="AT491">
            <v>6.8445769999998447</v>
          </cell>
          <cell r="AU491">
            <v>-7.1391590000012002</v>
          </cell>
          <cell r="AV491">
            <v>0.74182100000052742</v>
          </cell>
          <cell r="AW491">
            <v>4.7843010000005961</v>
          </cell>
          <cell r="AX491">
            <v>0.77649000000019441</v>
          </cell>
          <cell r="AY491">
            <v>42.69166349999432</v>
          </cell>
          <cell r="AZ491">
            <v>48.322063000006892</v>
          </cell>
          <cell r="BA491">
            <v>58.150858000000881</v>
          </cell>
          <cell r="BB491">
            <v>26.246579499998916</v>
          </cell>
          <cell r="BC491">
            <v>101.77284450000116</v>
          </cell>
          <cell r="BD491">
            <v>17.886232000000746</v>
          </cell>
          <cell r="BE491">
            <v>71.023498499940615</v>
          </cell>
          <cell r="BF491">
            <v>13.785033000000112</v>
          </cell>
          <cell r="BG491">
            <v>7.7384009999996124</v>
          </cell>
          <cell r="BH491">
            <v>2.7152125000011438</v>
          </cell>
          <cell r="BI491">
            <v>1.0786150000003545</v>
          </cell>
          <cell r="BJ491">
            <v>5.4363300000004529</v>
          </cell>
          <cell r="BK491">
            <v>0.76403699999991659</v>
          </cell>
          <cell r="BL491">
            <v>35.226666499998828</v>
          </cell>
          <cell r="BM491">
            <v>60.213743499996781</v>
          </cell>
          <cell r="BN491">
            <v>62.585982500000682</v>
          </cell>
          <cell r="BO491">
            <v>-70.535843499998009</v>
          </cell>
          <cell r="BP491">
            <v>-23.136873499997819</v>
          </cell>
          <cell r="BQ491">
            <v>-24.847805499999595</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row>
        <row r="492">
          <cell r="F492">
            <v>95.337429999985034</v>
          </cell>
          <cell r="G492">
            <v>275.98407000000589</v>
          </cell>
          <cell r="H492">
            <v>52.918600000004517</v>
          </cell>
          <cell r="I492">
            <v>0</v>
          </cell>
          <cell r="J492">
            <v>0</v>
          </cell>
          <cell r="K492">
            <v>0</v>
          </cell>
          <cell r="L492">
            <v>0</v>
          </cell>
          <cell r="M492">
            <v>0</v>
          </cell>
          <cell r="N492">
            <v>9.1662899999937508</v>
          </cell>
          <cell r="O492">
            <v>77.211739999998827</v>
          </cell>
          <cell r="P492">
            <v>-280.01318000000902</v>
          </cell>
          <cell r="Q492">
            <v>162.05746000001091</v>
          </cell>
          <cell r="R492">
            <v>725.67107999976724</v>
          </cell>
          <cell r="S492">
            <v>93.985829999990528</v>
          </cell>
          <cell r="T492">
            <v>162.78698000000441</v>
          </cell>
          <cell r="U492">
            <v>229.70951000001514</v>
          </cell>
          <cell r="V492">
            <v>0</v>
          </cell>
          <cell r="W492">
            <v>0</v>
          </cell>
          <cell r="X492">
            <v>0</v>
          </cell>
          <cell r="Y492">
            <v>0</v>
          </cell>
          <cell r="Z492">
            <v>0</v>
          </cell>
          <cell r="AA492">
            <v>12.331670000014128</v>
          </cell>
          <cell r="AB492">
            <v>46.622940000001108</v>
          </cell>
          <cell r="AC492">
            <v>45.40704999997979</v>
          </cell>
          <cell r="AD492">
            <v>134.82709999999497</v>
          </cell>
          <cell r="AE492">
            <v>1163.2845300002955</v>
          </cell>
          <cell r="AF492">
            <v>203.17964000001666</v>
          </cell>
          <cell r="AG492">
            <v>187.68597000002046</v>
          </cell>
          <cell r="AH492">
            <v>105.94090000001597</v>
          </cell>
          <cell r="AI492">
            <v>122.54564000001119</v>
          </cell>
          <cell r="AJ492">
            <v>0</v>
          </cell>
          <cell r="AK492">
            <v>0</v>
          </cell>
          <cell r="AL492">
            <v>1.827789999981178</v>
          </cell>
          <cell r="AM492">
            <v>24.721140000008745</v>
          </cell>
          <cell r="AN492">
            <v>55.374020000017481</v>
          </cell>
          <cell r="AO492">
            <v>177.53132000000915</v>
          </cell>
          <cell r="AP492">
            <v>167.41843000001973</v>
          </cell>
          <cell r="AQ492">
            <v>117.05968000000576</v>
          </cell>
          <cell r="AR492">
            <v>857.30960000026971</v>
          </cell>
          <cell r="AS492">
            <v>179.5107399999979</v>
          </cell>
          <cell r="AT492">
            <v>63.725639999989653</v>
          </cell>
          <cell r="AU492">
            <v>119.25087999997777</v>
          </cell>
          <cell r="AV492">
            <v>87.309659999998985</v>
          </cell>
          <cell r="AW492">
            <v>0</v>
          </cell>
          <cell r="AX492">
            <v>22.452599999989616</v>
          </cell>
          <cell r="AY492">
            <v>0</v>
          </cell>
          <cell r="AZ492">
            <v>0</v>
          </cell>
          <cell r="BA492">
            <v>69.074349999980768</v>
          </cell>
          <cell r="BB492">
            <v>120.43778000000748</v>
          </cell>
          <cell r="BC492">
            <v>147.78650000001653</v>
          </cell>
          <cell r="BD492">
            <v>47.761449999990873</v>
          </cell>
          <cell r="BE492">
            <v>718.19110999954864</v>
          </cell>
          <cell r="BF492">
            <v>47.985480000003008</v>
          </cell>
          <cell r="BG492">
            <v>62.854349999979604</v>
          </cell>
          <cell r="BH492">
            <v>52.676349999994272</v>
          </cell>
          <cell r="BI492">
            <v>69.639339999994263</v>
          </cell>
          <cell r="BJ492">
            <v>0</v>
          </cell>
          <cell r="BK492">
            <v>22.444109999996726</v>
          </cell>
          <cell r="BL492">
            <v>0</v>
          </cell>
          <cell r="BM492">
            <v>24.167479999974603</v>
          </cell>
          <cell r="BN492">
            <v>55.446149999974295</v>
          </cell>
          <cell r="BO492">
            <v>139.47542999999132</v>
          </cell>
          <cell r="BP492">
            <v>237.15966000000481</v>
          </cell>
          <cell r="BQ492">
            <v>6.3427599999995437</v>
          </cell>
          <cell r="BR492">
            <v>299.9385699997656</v>
          </cell>
          <cell r="BS492">
            <v>2.7020100000081584</v>
          </cell>
          <cell r="BT492">
            <v>21.482589999999618</v>
          </cell>
          <cell r="BU492">
            <v>92.559080000006361</v>
          </cell>
          <cell r="BV492">
            <v>76.016870000006747</v>
          </cell>
          <cell r="BW492">
            <v>0</v>
          </cell>
          <cell r="BX492">
            <v>-6.6088900000031572</v>
          </cell>
          <cell r="BY492">
            <v>10.427490000001853</v>
          </cell>
          <cell r="BZ492">
            <v>9.6258899999957066</v>
          </cell>
          <cell r="CA492">
            <v>50.081130000005942</v>
          </cell>
          <cell r="CB492">
            <v>23.321279999974649</v>
          </cell>
          <cell r="CC492">
            <v>20.331119999988005</v>
          </cell>
          <cell r="CD492">
            <v>0</v>
          </cell>
          <cell r="CE492">
            <v>290.81569999991916</v>
          </cell>
          <cell r="CF492">
            <v>0</v>
          </cell>
          <cell r="CG492">
            <v>-53.96913999998651</v>
          </cell>
          <cell r="CH492">
            <v>209.88549000001512</v>
          </cell>
          <cell r="CI492">
            <v>29.819640000001527</v>
          </cell>
          <cell r="CJ492">
            <v>0</v>
          </cell>
          <cell r="CK492">
            <v>-7.5649499999999534</v>
          </cell>
          <cell r="CL492">
            <v>10.84729000000516</v>
          </cell>
          <cell r="CM492">
            <v>0</v>
          </cell>
          <cell r="CN492">
            <v>40.279769999993732</v>
          </cell>
          <cell r="CO492">
            <v>47.55437000002712</v>
          </cell>
          <cell r="CP492">
            <v>0</v>
          </cell>
          <cell r="CQ492">
            <v>13.963229999993928</v>
          </cell>
          <cell r="CR492">
            <v>75.643309999955818</v>
          </cell>
          <cell r="CS492">
            <v>-174.90503999998327</v>
          </cell>
          <cell r="CT492">
            <v>-4.9858400000084657</v>
          </cell>
          <cell r="CU492">
            <v>113.11260999998194</v>
          </cell>
          <cell r="CV492">
            <v>49.222020000001066</v>
          </cell>
          <cell r="CW492">
            <v>0</v>
          </cell>
          <cell r="CX492">
            <v>24.756230000013602</v>
          </cell>
          <cell r="CY492">
            <v>-0.28412999998545274</v>
          </cell>
          <cell r="CZ492">
            <v>9.4255300000077114</v>
          </cell>
          <cell r="DA492">
            <v>35.97208999999566</v>
          </cell>
          <cell r="DB492">
            <v>27.677010000013979</v>
          </cell>
          <cell r="DC492">
            <v>0</v>
          </cell>
          <cell r="DD492">
            <v>-4.3471700000227429</v>
          </cell>
          <cell r="DE492">
            <v>1886.9318200000562</v>
          </cell>
          <cell r="DF492">
            <v>39.474510000000009</v>
          </cell>
          <cell r="DG492">
            <v>59.932600000000093</v>
          </cell>
          <cell r="DH492">
            <v>38.080309999990277</v>
          </cell>
          <cell r="DI492">
            <v>1471.3251000000018</v>
          </cell>
          <cell r="DJ492">
            <v>0</v>
          </cell>
          <cell r="DK492">
            <v>-7.9980499999946915</v>
          </cell>
          <cell r="DL492">
            <v>5.1284199999936391</v>
          </cell>
          <cell r="DM492">
            <v>4.1907899999932852</v>
          </cell>
          <cell r="DN492">
            <v>173.86149000001024</v>
          </cell>
          <cell r="DO492">
            <v>62.102369999978691</v>
          </cell>
          <cell r="DP492">
            <v>40.834279999995488</v>
          </cell>
          <cell r="DQ492">
            <v>0</v>
          </cell>
          <cell r="DR492">
            <v>45.162270000204444</v>
          </cell>
          <cell r="DS492">
            <v>0</v>
          </cell>
          <cell r="DT492">
            <v>16.602879999991274</v>
          </cell>
          <cell r="DU492">
            <v>15.103819999989355</v>
          </cell>
          <cell r="DV492">
            <v>0</v>
          </cell>
          <cell r="DW492">
            <v>0</v>
          </cell>
          <cell r="DX492">
            <v>11.835210000004736</v>
          </cell>
          <cell r="DY492">
            <v>0</v>
          </cell>
          <cell r="DZ492">
            <v>0</v>
          </cell>
          <cell r="EA492">
            <v>0</v>
          </cell>
          <cell r="EB492">
            <v>1.6203600000008009</v>
          </cell>
          <cell r="EC492">
            <v>0</v>
          </cell>
          <cell r="ED492">
            <v>0</v>
          </cell>
        </row>
        <row r="493">
          <cell r="F493">
            <v>1025.431419999979</v>
          </cell>
          <cell r="G493">
            <v>1064.5511600000318</v>
          </cell>
          <cell r="H493">
            <v>593.65843000001041</v>
          </cell>
          <cell r="I493">
            <v>98.82441000000108</v>
          </cell>
          <cell r="J493">
            <v>212.82491999998456</v>
          </cell>
          <cell r="K493">
            <v>109.7519200000097</v>
          </cell>
          <cell r="L493">
            <v>12.185670000035316</v>
          </cell>
          <cell r="M493">
            <v>0.37484000000404194</v>
          </cell>
          <cell r="N493">
            <v>141.85920000000624</v>
          </cell>
          <cell r="O493">
            <v>225.53432000000612</v>
          </cell>
          <cell r="P493">
            <v>-210.16380999999819</v>
          </cell>
          <cell r="Q493">
            <v>851.94474000000628</v>
          </cell>
          <cell r="R493">
            <v>5066.4289400000125</v>
          </cell>
          <cell r="S493">
            <v>691.83472000004258</v>
          </cell>
          <cell r="T493">
            <v>852.76241999998456</v>
          </cell>
          <cell r="U493">
            <v>707.71779000002425</v>
          </cell>
          <cell r="V493">
            <v>120.37226999999257</v>
          </cell>
          <cell r="W493">
            <v>296.11404000001494</v>
          </cell>
          <cell r="X493">
            <v>73.824220000009518</v>
          </cell>
          <cell r="Y493">
            <v>31.765129999956116</v>
          </cell>
          <cell r="Z493">
            <v>0</v>
          </cell>
          <cell r="AA493">
            <v>382.47301000001607</v>
          </cell>
          <cell r="AB493">
            <v>215.78481000001193</v>
          </cell>
          <cell r="AC493">
            <v>715.45617000001948</v>
          </cell>
          <cell r="AD493">
            <v>978.3243599999696</v>
          </cell>
          <cell r="AE493">
            <v>6494.7943600011058</v>
          </cell>
          <cell r="AF493">
            <v>827.96332999999868</v>
          </cell>
          <cell r="AG493">
            <v>848.05309999996098</v>
          </cell>
          <cell r="AH493">
            <v>533.1515800000052</v>
          </cell>
          <cell r="AI493">
            <v>168.91383000000496</v>
          </cell>
          <cell r="AJ493">
            <v>288.93498999997973</v>
          </cell>
          <cell r="AK493">
            <v>185.34448000002885</v>
          </cell>
          <cell r="AL493">
            <v>33.328770000021905</v>
          </cell>
          <cell r="AM493">
            <v>88.235150000022259</v>
          </cell>
          <cell r="AN493">
            <v>394.47562000004109</v>
          </cell>
          <cell r="AO493">
            <v>436.94787999999244</v>
          </cell>
          <cell r="AP493">
            <v>1664.1060599999619</v>
          </cell>
          <cell r="AQ493">
            <v>1025.339570000011</v>
          </cell>
          <cell r="AR493">
            <v>7521.9568699994124</v>
          </cell>
          <cell r="AS493">
            <v>757.72574000002351</v>
          </cell>
          <cell r="AT493">
            <v>1071.1153599999961</v>
          </cell>
          <cell r="AU493">
            <v>255.62840000001597</v>
          </cell>
          <cell r="AV493">
            <v>286.09946999998647</v>
          </cell>
          <cell r="AW493">
            <v>243.5882799999672</v>
          </cell>
          <cell r="AX493">
            <v>331.61321000003954</v>
          </cell>
          <cell r="AY493">
            <v>33.929760000028182</v>
          </cell>
          <cell r="AZ493">
            <v>30.03125</v>
          </cell>
          <cell r="BA493">
            <v>328.44727000000421</v>
          </cell>
          <cell r="BB493">
            <v>1359.821649999998</v>
          </cell>
          <cell r="BC493">
            <v>1649.4849800000084</v>
          </cell>
          <cell r="BD493">
            <v>1174.4714999999851</v>
          </cell>
          <cell r="BE493">
            <v>5807.3800399997272</v>
          </cell>
          <cell r="BF493">
            <v>982.34311000001617</v>
          </cell>
          <cell r="BG493">
            <v>938.46542000002228</v>
          </cell>
          <cell r="BH493">
            <v>382.31852999998955</v>
          </cell>
          <cell r="BI493">
            <v>192.60761000000639</v>
          </cell>
          <cell r="BJ493">
            <v>262.9442300000228</v>
          </cell>
          <cell r="BK493">
            <v>65.37923000002047</v>
          </cell>
          <cell r="BL493">
            <v>46.440249999985099</v>
          </cell>
          <cell r="BM493">
            <v>135.10846999997739</v>
          </cell>
          <cell r="BN493">
            <v>103.65123999997741</v>
          </cell>
          <cell r="BO493">
            <v>544.01863999999478</v>
          </cell>
          <cell r="BP493">
            <v>1345.7064699999755</v>
          </cell>
          <cell r="BQ493">
            <v>808.39684000000125</v>
          </cell>
          <cell r="BR493">
            <v>4559.2881500008516</v>
          </cell>
          <cell r="BS493">
            <v>330.57571000000462</v>
          </cell>
          <cell r="BT493">
            <v>773.38043000001926</v>
          </cell>
          <cell r="BU493">
            <v>381.35521999999764</v>
          </cell>
          <cell r="BV493">
            <v>399.69844999999623</v>
          </cell>
          <cell r="BW493">
            <v>280.34192999999505</v>
          </cell>
          <cell r="BX493">
            <v>329.07965999998851</v>
          </cell>
          <cell r="BY493">
            <v>62.305180000024848</v>
          </cell>
          <cell r="BZ493">
            <v>118.49564999999711</v>
          </cell>
          <cell r="CA493">
            <v>244.90451999998186</v>
          </cell>
          <cell r="CB493">
            <v>332.19064000001526</v>
          </cell>
          <cell r="CC493">
            <v>1014.4335699999938</v>
          </cell>
          <cell r="CD493">
            <v>292.52718999999342</v>
          </cell>
          <cell r="CE493">
            <v>5312.0433399993926</v>
          </cell>
          <cell r="CF493">
            <v>292.45238999999128</v>
          </cell>
          <cell r="CG493">
            <v>1401.0972400000319</v>
          </cell>
          <cell r="CH493">
            <v>315.72896000000765</v>
          </cell>
          <cell r="CI493">
            <v>256.04268000001321</v>
          </cell>
          <cell r="CJ493">
            <v>431.58569000003627</v>
          </cell>
          <cell r="CK493">
            <v>238.69685000000754</v>
          </cell>
          <cell r="CL493">
            <v>142.60951999999816</v>
          </cell>
          <cell r="CM493">
            <v>75.438309999997728</v>
          </cell>
          <cell r="CN493">
            <v>328.80433000001358</v>
          </cell>
          <cell r="CO493">
            <v>255.0971300000092</v>
          </cell>
          <cell r="CP493">
            <v>1012.0102800000459</v>
          </cell>
          <cell r="CQ493">
            <v>562.47995999996783</v>
          </cell>
          <cell r="CR493">
            <v>3665.2506299996749</v>
          </cell>
          <cell r="CS493">
            <v>414.14427000004798</v>
          </cell>
          <cell r="CT493">
            <v>260.28093999996781</v>
          </cell>
          <cell r="CU493">
            <v>422.44431000002078</v>
          </cell>
          <cell r="CV493">
            <v>152.45719000001554</v>
          </cell>
          <cell r="CW493">
            <v>223.06641999998828</v>
          </cell>
          <cell r="CX493">
            <v>322.0956400000141</v>
          </cell>
          <cell r="CY493">
            <v>37.229990000021644</v>
          </cell>
          <cell r="CZ493">
            <v>23.103339999972377</v>
          </cell>
          <cell r="DA493">
            <v>161.97983000002569</v>
          </cell>
          <cell r="DB493">
            <v>351.25464999998803</v>
          </cell>
          <cell r="DC493">
            <v>1090.9618899999768</v>
          </cell>
          <cell r="DD493">
            <v>206.23216000001412</v>
          </cell>
          <cell r="DE493">
            <v>4102.9234099998139</v>
          </cell>
          <cell r="DF493">
            <v>650.94570000004023</v>
          </cell>
          <cell r="DG493">
            <v>568.12090999999782</v>
          </cell>
          <cell r="DH493">
            <v>264.92214999999851</v>
          </cell>
          <cell r="DI493">
            <v>214.47053999998025</v>
          </cell>
          <cell r="DJ493">
            <v>200.60818999999901</v>
          </cell>
          <cell r="DK493">
            <v>231.85897000000114</v>
          </cell>
          <cell r="DL493">
            <v>94.400219999952242</v>
          </cell>
          <cell r="DM493">
            <v>83.645929999998771</v>
          </cell>
          <cell r="DN493">
            <v>468.75907000002917</v>
          </cell>
          <cell r="DO493">
            <v>240.06493000002229</v>
          </cell>
          <cell r="DP493">
            <v>722.87676000001375</v>
          </cell>
          <cell r="DQ493">
            <v>362.25004000001354</v>
          </cell>
          <cell r="DR493">
            <v>987.41833999985829</v>
          </cell>
          <cell r="DS493">
            <v>143.87595000001602</v>
          </cell>
          <cell r="DT493">
            <v>66.584970000025351</v>
          </cell>
          <cell r="DU493">
            <v>91.916789999988396</v>
          </cell>
          <cell r="DV493">
            <v>84.464020000013988</v>
          </cell>
          <cell r="DW493">
            <v>133.20530000003055</v>
          </cell>
          <cell r="DX493">
            <v>16.287460000021383</v>
          </cell>
          <cell r="DY493">
            <v>1.7897300000186078</v>
          </cell>
          <cell r="DZ493">
            <v>3.4872200000099838</v>
          </cell>
          <cell r="EA493">
            <v>32.326020000036806</v>
          </cell>
          <cell r="EB493">
            <v>143.80348000000231</v>
          </cell>
          <cell r="EC493">
            <v>162.66690000001108</v>
          </cell>
          <cell r="ED493">
            <v>107.01050000003306</v>
          </cell>
        </row>
        <row r="494">
          <cell r="F494">
            <v>473.54857000004267</v>
          </cell>
          <cell r="G494">
            <v>961.53421000001254</v>
          </cell>
          <cell r="H494">
            <v>426.06310999998823</v>
          </cell>
          <cell r="I494">
            <v>267.59561999997823</v>
          </cell>
          <cell r="J494">
            <v>176.95195999997668</v>
          </cell>
          <cell r="K494">
            <v>178.66856000002008</v>
          </cell>
          <cell r="L494">
            <v>95.953707000007853</v>
          </cell>
          <cell r="M494">
            <v>49.364301999972668</v>
          </cell>
          <cell r="N494">
            <v>545.6387199999881</v>
          </cell>
          <cell r="O494">
            <v>389.61056999996072</v>
          </cell>
          <cell r="P494">
            <v>6338.1598399999784</v>
          </cell>
          <cell r="Q494">
            <v>398.46940000000177</v>
          </cell>
          <cell r="R494">
            <v>4490.1633500000462</v>
          </cell>
          <cell r="S494">
            <v>480.73240999999689</v>
          </cell>
          <cell r="T494">
            <v>611.58403000002727</v>
          </cell>
          <cell r="U494">
            <v>525.96351999999024</v>
          </cell>
          <cell r="V494">
            <v>490.00565999999526</v>
          </cell>
          <cell r="W494">
            <v>94.937887999985833</v>
          </cell>
          <cell r="X494">
            <v>168.58848999999464</v>
          </cell>
          <cell r="Y494">
            <v>10.164381999988109</v>
          </cell>
          <cell r="Z494">
            <v>26.230535999988206</v>
          </cell>
          <cell r="AA494">
            <v>325.85615399997914</v>
          </cell>
          <cell r="AB494">
            <v>472.23699000000488</v>
          </cell>
          <cell r="AC494">
            <v>790.29923000000417</v>
          </cell>
          <cell r="AD494">
            <v>493.56405999994604</v>
          </cell>
          <cell r="AE494">
            <v>7042.0059109996073</v>
          </cell>
          <cell r="AF494">
            <v>406.84295999997994</v>
          </cell>
          <cell r="AG494">
            <v>373.9875699999975</v>
          </cell>
          <cell r="AH494">
            <v>164.66753999999491</v>
          </cell>
          <cell r="AI494">
            <v>35.393979999993462</v>
          </cell>
          <cell r="AJ494">
            <v>80.633999999961816</v>
          </cell>
          <cell r="AK494">
            <v>99.002740000025369</v>
          </cell>
          <cell r="AL494">
            <v>233.93218200001866</v>
          </cell>
          <cell r="AM494">
            <v>151.40078899997752</v>
          </cell>
          <cell r="AN494">
            <v>388.25995999999577</v>
          </cell>
          <cell r="AO494">
            <v>355.07964999997057</v>
          </cell>
          <cell r="AP494">
            <v>4250.6545999999507</v>
          </cell>
          <cell r="AQ494">
            <v>502.14993999997387</v>
          </cell>
          <cell r="AR494">
            <v>3248.8990939995274</v>
          </cell>
          <cell r="AS494">
            <v>360.49663999996847</v>
          </cell>
          <cell r="AT494">
            <v>461.10625000001164</v>
          </cell>
          <cell r="AU494">
            <v>156.65752999996766</v>
          </cell>
          <cell r="AV494">
            <v>100.37632999999914</v>
          </cell>
          <cell r="AW494">
            <v>131.19743800000288</v>
          </cell>
          <cell r="AX494">
            <v>146.98182499996619</v>
          </cell>
          <cell r="AY494">
            <v>100.5035130000324</v>
          </cell>
          <cell r="AZ494">
            <v>96.477079000032973</v>
          </cell>
          <cell r="BA494">
            <v>402.33112899994012</v>
          </cell>
          <cell r="BB494">
            <v>273.87961000000359</v>
          </cell>
          <cell r="BC494">
            <v>593.98573999997461</v>
          </cell>
          <cell r="BD494">
            <v>424.90600999997696</v>
          </cell>
          <cell r="BE494">
            <v>7267.8842259999365</v>
          </cell>
          <cell r="BF494">
            <v>481.35563000000548</v>
          </cell>
          <cell r="BG494">
            <v>513.50516399997286</v>
          </cell>
          <cell r="BH494">
            <v>306.48920999997063</v>
          </cell>
          <cell r="BI494">
            <v>148.72273999999743</v>
          </cell>
          <cell r="BJ494">
            <v>118.32668900000863</v>
          </cell>
          <cell r="BK494">
            <v>526.51497499999823</v>
          </cell>
          <cell r="BL494">
            <v>146.76536899997154</v>
          </cell>
          <cell r="BM494">
            <v>58.861064000055194</v>
          </cell>
          <cell r="BN494">
            <v>347.44954500003951</v>
          </cell>
          <cell r="BO494">
            <v>280.6486300000106</v>
          </cell>
          <cell r="BP494">
            <v>396.28195999999298</v>
          </cell>
          <cell r="BQ494">
            <v>3942.9632499999716</v>
          </cell>
          <cell r="BR494">
            <v>2808.2104959995486</v>
          </cell>
          <cell r="BS494">
            <v>634.72977999999421</v>
          </cell>
          <cell r="BT494">
            <v>404.30340999999316</v>
          </cell>
          <cell r="BU494">
            <v>191.6671010000282</v>
          </cell>
          <cell r="BV494">
            <v>107.31647900000098</v>
          </cell>
          <cell r="BW494">
            <v>101.51116599998204</v>
          </cell>
          <cell r="BX494">
            <v>116.10044000000926</v>
          </cell>
          <cell r="BY494">
            <v>53.099622000008821</v>
          </cell>
          <cell r="BZ494">
            <v>138.13021200004732</v>
          </cell>
          <cell r="CA494">
            <v>74.227962000004482</v>
          </cell>
          <cell r="CB494">
            <v>121.34247400000459</v>
          </cell>
          <cell r="CC494">
            <v>391.36495999997715</v>
          </cell>
          <cell r="CD494">
            <v>474.41688999999315</v>
          </cell>
          <cell r="CE494">
            <v>7702.1768820001744</v>
          </cell>
          <cell r="CF494">
            <v>293.50530000001891</v>
          </cell>
          <cell r="CG494">
            <v>4718.8866600000183</v>
          </cell>
          <cell r="CH494">
            <v>1000.1200689999969</v>
          </cell>
          <cell r="CI494">
            <v>57.418070000014268</v>
          </cell>
          <cell r="CJ494">
            <v>131.60790100001032</v>
          </cell>
          <cell r="CK494">
            <v>118.95892000000458</v>
          </cell>
          <cell r="CL494">
            <v>35.156623000046238</v>
          </cell>
          <cell r="CM494">
            <v>90.022717999992892</v>
          </cell>
          <cell r="CN494">
            <v>338.51906300004339</v>
          </cell>
          <cell r="CO494">
            <v>256.4680679999874</v>
          </cell>
          <cell r="CP494">
            <v>417.05878999998095</v>
          </cell>
          <cell r="CQ494">
            <v>244.45470000000205</v>
          </cell>
          <cell r="CR494">
            <v>6599.365260001272</v>
          </cell>
          <cell r="CS494">
            <v>3759.0963899999624</v>
          </cell>
          <cell r="CT494">
            <v>308.50855299999239</v>
          </cell>
          <cell r="CU494">
            <v>328.88202499999898</v>
          </cell>
          <cell r="CV494">
            <v>110.45333800002118</v>
          </cell>
          <cell r="CW494">
            <v>101.07062499999302</v>
          </cell>
          <cell r="CX494">
            <v>113.35291400001734</v>
          </cell>
          <cell r="CY494">
            <v>25.267203999974299</v>
          </cell>
          <cell r="CZ494">
            <v>65.337051999988034</v>
          </cell>
          <cell r="DA494">
            <v>258.83554299996467</v>
          </cell>
          <cell r="DB494">
            <v>224.33553600002779</v>
          </cell>
          <cell r="DC494">
            <v>310.14317999995546</v>
          </cell>
          <cell r="DD494">
            <v>994.08289999997942</v>
          </cell>
          <cell r="DE494">
            <v>1926.0032360004261</v>
          </cell>
          <cell r="DF494">
            <v>72.633959999948274</v>
          </cell>
          <cell r="DG494">
            <v>385.72833600000013</v>
          </cell>
          <cell r="DH494">
            <v>225.80507999996189</v>
          </cell>
          <cell r="DI494">
            <v>36.447630000009667</v>
          </cell>
          <cell r="DJ494">
            <v>20.821495000011055</v>
          </cell>
          <cell r="DK494">
            <v>41.204799999977695</v>
          </cell>
          <cell r="DL494">
            <v>54.712306000059471</v>
          </cell>
          <cell r="DM494">
            <v>108.90707000001566</v>
          </cell>
          <cell r="DN494">
            <v>231.26680899999337</v>
          </cell>
          <cell r="DO494">
            <v>56.943590000038967</v>
          </cell>
          <cell r="DP494">
            <v>511.39731000000029</v>
          </cell>
          <cell r="DQ494">
            <v>180.13485000003129</v>
          </cell>
          <cell r="DR494">
            <v>1053.6296799988486</v>
          </cell>
          <cell r="DS494">
            <v>155.98074000002816</v>
          </cell>
          <cell r="DT494">
            <v>110.31120399996871</v>
          </cell>
          <cell r="DU494">
            <v>63.244810000003781</v>
          </cell>
          <cell r="DV494">
            <v>38.582748999993782</v>
          </cell>
          <cell r="DW494">
            <v>27.365845000022091</v>
          </cell>
          <cell r="DX494">
            <v>80.024521000043023</v>
          </cell>
          <cell r="DY494">
            <v>23.114897999970708</v>
          </cell>
          <cell r="DZ494">
            <v>43.496479999972507</v>
          </cell>
          <cell r="EA494">
            <v>72.923873000021558</v>
          </cell>
          <cell r="EB494">
            <v>57.781999999948312</v>
          </cell>
          <cell r="EC494">
            <v>259.14996000000974</v>
          </cell>
          <cell r="ED494">
            <v>121.65260000003036</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cell r="DU495">
            <v>0</v>
          </cell>
          <cell r="DV495">
            <v>0</v>
          </cell>
          <cell r="DW495">
            <v>0</v>
          </cell>
          <cell r="DX495">
            <v>0</v>
          </cell>
          <cell r="DY495">
            <v>0</v>
          </cell>
          <cell r="DZ495">
            <v>0</v>
          </cell>
          <cell r="EA495">
            <v>0</v>
          </cell>
          <cell r="EB495">
            <v>0</v>
          </cell>
          <cell r="EC495">
            <v>0</v>
          </cell>
          <cell r="ED495">
            <v>0</v>
          </cell>
        </row>
        <row r="497">
          <cell r="F497">
            <v>3810.9266099999659</v>
          </cell>
          <cell r="G497">
            <v>3794.8080969997682</v>
          </cell>
          <cell r="H497">
            <v>2296.1704180003144</v>
          </cell>
          <cell r="I497">
            <v>759.94970249990001</v>
          </cell>
          <cell r="J497">
            <v>389.81343800004106</v>
          </cell>
          <cell r="K497">
            <v>592.84118299977854</v>
          </cell>
          <cell r="L497">
            <v>332.5871000001207</v>
          </cell>
          <cell r="M497">
            <v>184.22842699987814</v>
          </cell>
          <cell r="N497">
            <v>1379.197161000222</v>
          </cell>
          <cell r="O497">
            <v>857.30891000013798</v>
          </cell>
          <cell r="P497">
            <v>7172.6732440001797</v>
          </cell>
          <cell r="Q497">
            <v>3153.8712500000838</v>
          </cell>
          <cell r="R497">
            <v>19558.671358503401</v>
          </cell>
          <cell r="S497">
            <v>3722.7674599997699</v>
          </cell>
          <cell r="T497">
            <v>3382.1278494999278</v>
          </cell>
          <cell r="U497">
            <v>3269.7585845000576</v>
          </cell>
          <cell r="V497">
            <v>1009.6608329998562</v>
          </cell>
          <cell r="W497">
            <v>383.59978099993896</v>
          </cell>
          <cell r="X497">
            <v>503.4049450000748</v>
          </cell>
          <cell r="Y497">
            <v>172.64665549993515</v>
          </cell>
          <cell r="Z497">
            <v>104.57202399964444</v>
          </cell>
          <cell r="AA497">
            <v>1473.7576800000388</v>
          </cell>
          <cell r="AB497">
            <v>1005.3320550001226</v>
          </cell>
          <cell r="AC497">
            <v>2684.7361910000909</v>
          </cell>
          <cell r="AD497">
            <v>1846.3072999998694</v>
          </cell>
          <cell r="AE497">
            <v>21634.500845000148</v>
          </cell>
          <cell r="AF497">
            <v>1959.3416450000368</v>
          </cell>
          <cell r="AG497">
            <v>2058.12177099986</v>
          </cell>
          <cell r="AH497">
            <v>1726.7796389999567</v>
          </cell>
          <cell r="AI497">
            <v>864.3697150000371</v>
          </cell>
          <cell r="AJ497">
            <v>373.66860249999445</v>
          </cell>
          <cell r="AK497">
            <v>414.93368100002408</v>
          </cell>
          <cell r="AL497">
            <v>423.89440450002439</v>
          </cell>
          <cell r="AM497">
            <v>597.00716049992479</v>
          </cell>
          <cell r="AN497">
            <v>2016.8684755002614</v>
          </cell>
          <cell r="AO497">
            <v>1352.1795024999883</v>
          </cell>
          <cell r="AP497">
            <v>8029.9696319999639</v>
          </cell>
          <cell r="AQ497">
            <v>1817.3666164999595</v>
          </cell>
          <cell r="AR497">
            <v>18163.623312501237</v>
          </cell>
          <cell r="AS497">
            <v>1822.4829160000663</v>
          </cell>
          <cell r="AT497">
            <v>1775.9387169998372</v>
          </cell>
          <cell r="AU497">
            <v>1736.7563209999353</v>
          </cell>
          <cell r="AV497">
            <v>963.10908099997323</v>
          </cell>
          <cell r="AW497">
            <v>393.26826899999287</v>
          </cell>
          <cell r="AX497">
            <v>842.343053999939</v>
          </cell>
          <cell r="AY497">
            <v>425.95760550023988</v>
          </cell>
          <cell r="AZ497">
            <v>424.16889399988577</v>
          </cell>
          <cell r="BA497">
            <v>1768.0116740001831</v>
          </cell>
          <cell r="BB497">
            <v>2144.4706944999052</v>
          </cell>
          <cell r="BC497">
            <v>3822.5669745001942</v>
          </cell>
          <cell r="BD497">
            <v>2044.5491119999206</v>
          </cell>
          <cell r="BE497">
            <v>18792.013760497794</v>
          </cell>
          <cell r="BF497">
            <v>2044.8050729999086</v>
          </cell>
          <cell r="BG497">
            <v>1680.5728220000165</v>
          </cell>
          <cell r="BH497">
            <v>2027.1988625000231</v>
          </cell>
          <cell r="BI497">
            <v>998.61520499992184</v>
          </cell>
          <cell r="BJ497">
            <v>420.17052899999544</v>
          </cell>
          <cell r="BK497">
            <v>737.50863899989054</v>
          </cell>
          <cell r="BL497">
            <v>464.85476049990393</v>
          </cell>
          <cell r="BM497">
            <v>568.96355450013652</v>
          </cell>
          <cell r="BN497">
            <v>1085.9966914998367</v>
          </cell>
          <cell r="BO497">
            <v>1178.2813064999646</v>
          </cell>
          <cell r="BP497">
            <v>2789.3922524999361</v>
          </cell>
          <cell r="BQ497">
            <v>4795.6540644998895</v>
          </cell>
          <cell r="BR497">
            <v>12160.968034004793</v>
          </cell>
          <cell r="BS497">
            <v>1203.2403189998586</v>
          </cell>
          <cell r="BT497">
            <v>1455.672350000008</v>
          </cell>
          <cell r="BU497">
            <v>1504.8983109999681</v>
          </cell>
          <cell r="BV497">
            <v>1010.4421890000813</v>
          </cell>
          <cell r="BW497">
            <v>381.85309600003529</v>
          </cell>
          <cell r="BX497">
            <v>741.26923999993596</v>
          </cell>
          <cell r="BY497">
            <v>245.60275599989109</v>
          </cell>
          <cell r="BZ497">
            <v>662.57096699997783</v>
          </cell>
          <cell r="CA497">
            <v>1069.8637820000295</v>
          </cell>
          <cell r="CB497">
            <v>793.18985399999656</v>
          </cell>
          <cell r="CC497">
            <v>2325.4210900000762</v>
          </cell>
          <cell r="CD497">
            <v>766.94407999992836</v>
          </cell>
          <cell r="CE497">
            <v>17477.842870999128</v>
          </cell>
          <cell r="CF497">
            <v>585.9576900000684</v>
          </cell>
          <cell r="CG497">
            <v>6383.7541300000157</v>
          </cell>
          <cell r="CH497">
            <v>1756.3140179999173</v>
          </cell>
          <cell r="CI497">
            <v>863.86845999979414</v>
          </cell>
          <cell r="CJ497">
            <v>564.19359100004658</v>
          </cell>
          <cell r="CK497">
            <v>1138.5715940000955</v>
          </cell>
          <cell r="CL497">
            <v>435.67965900013223</v>
          </cell>
          <cell r="CM497">
            <v>353.39022800000384</v>
          </cell>
          <cell r="CN497">
            <v>1630.6134130000137</v>
          </cell>
          <cell r="CO497">
            <v>745.44219799991697</v>
          </cell>
          <cell r="CP497">
            <v>2112.4317299998365</v>
          </cell>
          <cell r="CQ497">
            <v>907.62615999998525</v>
          </cell>
          <cell r="CR497">
            <v>13665.017639998347</v>
          </cell>
          <cell r="CS497">
            <v>4102.866398000042</v>
          </cell>
          <cell r="CT497">
            <v>889.37947400007397</v>
          </cell>
          <cell r="CU497">
            <v>1045.6702350000851</v>
          </cell>
          <cell r="CV497">
            <v>662.31903800007422</v>
          </cell>
          <cell r="CW497">
            <v>324.18160100001842</v>
          </cell>
          <cell r="CX497">
            <v>771.33889400004409</v>
          </cell>
          <cell r="CY497">
            <v>240.88350199977867</v>
          </cell>
          <cell r="CZ497">
            <v>239.43952699983492</v>
          </cell>
          <cell r="DA497">
            <v>1201.7680150000378</v>
          </cell>
          <cell r="DB497">
            <v>1000.0344560000813</v>
          </cell>
          <cell r="DC497">
            <v>2002.5575200000312</v>
          </cell>
          <cell r="DD497">
            <v>1184.5789799998747</v>
          </cell>
          <cell r="DE497">
            <v>10907.871672000736</v>
          </cell>
          <cell r="DF497">
            <v>965.07235999999102</v>
          </cell>
          <cell r="DG497">
            <v>1213.0196960000321</v>
          </cell>
          <cell r="DH497">
            <v>767.97792999993544</v>
          </cell>
          <cell r="DI497">
            <v>1849.0727900000056</v>
          </cell>
          <cell r="DJ497">
            <v>221.42968499998096</v>
          </cell>
          <cell r="DK497">
            <v>472.06223999999929</v>
          </cell>
          <cell r="DL497">
            <v>433.08042199979536</v>
          </cell>
          <cell r="DM497">
            <v>496.63941000006162</v>
          </cell>
          <cell r="DN497">
            <v>1462.6749690000433</v>
          </cell>
          <cell r="DO497">
            <v>685.48777999996673</v>
          </cell>
          <cell r="DP497">
            <v>1798.9695000000065</v>
          </cell>
          <cell r="DQ497">
            <v>542.38488999998663</v>
          </cell>
          <cell r="DR497">
            <v>2875.7598399985582</v>
          </cell>
          <cell r="DS497">
            <v>311.99391600012314</v>
          </cell>
          <cell r="DT497">
            <v>193.49905399989802</v>
          </cell>
          <cell r="DU497">
            <v>338.09337000001688</v>
          </cell>
          <cell r="DV497">
            <v>117.72691900003701</v>
          </cell>
          <cell r="DW497">
            <v>160.57114500005264</v>
          </cell>
          <cell r="DX497">
            <v>242.79452100000344</v>
          </cell>
          <cell r="DY497">
            <v>50.915227999677882</v>
          </cell>
          <cell r="DZ497">
            <v>88.356424999888986</v>
          </cell>
          <cell r="EA497">
            <v>316.54542200011201</v>
          </cell>
          <cell r="EB497">
            <v>238.69146000000183</v>
          </cell>
          <cell r="EC497">
            <v>587.90928000002168</v>
          </cell>
          <cell r="ED497">
            <v>228.66310000000522</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cell r="DW501">
            <v>0</v>
          </cell>
          <cell r="DX501">
            <v>0</v>
          </cell>
          <cell r="DY501">
            <v>0</v>
          </cell>
          <cell r="DZ501">
            <v>0</v>
          </cell>
          <cell r="EA501">
            <v>0</v>
          </cell>
          <cell r="EB501">
            <v>0</v>
          </cell>
          <cell r="EC501">
            <v>0</v>
          </cell>
          <cell r="ED501">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row>
        <row r="508">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cell r="DA510">
            <v>0</v>
          </cell>
          <cell r="DB510">
            <v>0</v>
          </cell>
          <cell r="DC510">
            <v>0</v>
          </cell>
          <cell r="DD510">
            <v>0</v>
          </cell>
          <cell r="DE510">
            <v>0</v>
          </cell>
          <cell r="DF510">
            <v>0</v>
          </cell>
          <cell r="DG510">
            <v>0</v>
          </cell>
          <cell r="DH510">
            <v>0</v>
          </cell>
          <cell r="DI510">
            <v>0</v>
          </cell>
          <cell r="DJ510">
            <v>0</v>
          </cell>
          <cell r="DK510">
            <v>0</v>
          </cell>
          <cell r="DL510">
            <v>0</v>
          </cell>
          <cell r="DM510">
            <v>0</v>
          </cell>
          <cell r="DN510">
            <v>0</v>
          </cell>
          <cell r="DO510">
            <v>0</v>
          </cell>
          <cell r="DP510">
            <v>0</v>
          </cell>
          <cell r="DQ510">
            <v>0</v>
          </cell>
          <cell r="DR510">
            <v>0</v>
          </cell>
          <cell r="DS510">
            <v>0</v>
          </cell>
          <cell r="DT510">
            <v>0</v>
          </cell>
          <cell r="DU510">
            <v>0</v>
          </cell>
          <cell r="DV510">
            <v>0</v>
          </cell>
          <cell r="DW510">
            <v>0</v>
          </cell>
          <cell r="DX510">
            <v>0</v>
          </cell>
          <cell r="DY510">
            <v>0</v>
          </cell>
          <cell r="DZ510">
            <v>0</v>
          </cell>
          <cell r="EA510">
            <v>0</v>
          </cell>
          <cell r="EB510">
            <v>0</v>
          </cell>
          <cell r="EC510">
            <v>0</v>
          </cell>
          <cell r="ED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0</v>
          </cell>
          <cell r="CO511">
            <v>0</v>
          </cell>
          <cell r="CP511">
            <v>0</v>
          </cell>
          <cell r="CQ511">
            <v>0</v>
          </cell>
          <cell r="CR511">
            <v>0</v>
          </cell>
          <cell r="CS511">
            <v>0</v>
          </cell>
          <cell r="CT511">
            <v>0</v>
          </cell>
          <cell r="CU511">
            <v>0</v>
          </cell>
          <cell r="CV511">
            <v>0</v>
          </cell>
          <cell r="CW511">
            <v>0</v>
          </cell>
          <cell r="CX511">
            <v>0</v>
          </cell>
          <cell r="CY511">
            <v>0</v>
          </cell>
          <cell r="CZ511">
            <v>0</v>
          </cell>
          <cell r="DA511">
            <v>0</v>
          </cell>
          <cell r="DB511">
            <v>0</v>
          </cell>
          <cell r="DC511">
            <v>0</v>
          </cell>
          <cell r="DD511">
            <v>0</v>
          </cell>
          <cell r="DE511">
            <v>0</v>
          </cell>
          <cell r="DF511">
            <v>0</v>
          </cell>
          <cell r="DG511">
            <v>0</v>
          </cell>
          <cell r="DH511">
            <v>0</v>
          </cell>
          <cell r="DI511">
            <v>0</v>
          </cell>
          <cell r="DJ511">
            <v>0</v>
          </cell>
          <cell r="DK511">
            <v>0</v>
          </cell>
          <cell r="DL511">
            <v>0</v>
          </cell>
          <cell r="DM511">
            <v>0</v>
          </cell>
          <cell r="DN511">
            <v>0</v>
          </cell>
          <cell r="DO511">
            <v>0</v>
          </cell>
          <cell r="DP511">
            <v>0</v>
          </cell>
          <cell r="DQ511">
            <v>0</v>
          </cell>
          <cell r="DR511">
            <v>0</v>
          </cell>
          <cell r="DS511">
            <v>0</v>
          </cell>
          <cell r="DT511">
            <v>0</v>
          </cell>
          <cell r="DU511">
            <v>0</v>
          </cell>
          <cell r="DV511">
            <v>0</v>
          </cell>
          <cell r="DW511">
            <v>0</v>
          </cell>
          <cell r="DX511">
            <v>0</v>
          </cell>
          <cell r="DY511">
            <v>0</v>
          </cell>
          <cell r="DZ511">
            <v>0</v>
          </cell>
          <cell r="EA511">
            <v>0</v>
          </cell>
          <cell r="EB511">
            <v>0</v>
          </cell>
          <cell r="EC511">
            <v>0</v>
          </cell>
          <cell r="ED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row>
        <row r="513">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row>
        <row r="514">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cell r="DA514">
            <v>0</v>
          </cell>
          <cell r="DB514">
            <v>0</v>
          </cell>
          <cell r="DC514">
            <v>0</v>
          </cell>
          <cell r="DD514">
            <v>0</v>
          </cell>
          <cell r="DE514">
            <v>0</v>
          </cell>
          <cell r="DF514">
            <v>0</v>
          </cell>
          <cell r="DG514">
            <v>0</v>
          </cell>
          <cell r="DH514">
            <v>0</v>
          </cell>
          <cell r="DI514">
            <v>0</v>
          </cell>
          <cell r="DJ514">
            <v>0</v>
          </cell>
          <cell r="DK514">
            <v>0</v>
          </cell>
          <cell r="DL514">
            <v>0</v>
          </cell>
          <cell r="DM514">
            <v>0</v>
          </cell>
          <cell r="DN514">
            <v>0</v>
          </cell>
          <cell r="DO514">
            <v>0</v>
          </cell>
          <cell r="DP514">
            <v>0</v>
          </cell>
          <cell r="DQ514">
            <v>0</v>
          </cell>
          <cell r="DR514">
            <v>0</v>
          </cell>
          <cell r="DS514">
            <v>0</v>
          </cell>
          <cell r="DT514">
            <v>0</v>
          </cell>
          <cell r="DU514">
            <v>0</v>
          </cell>
          <cell r="DV514">
            <v>0</v>
          </cell>
          <cell r="DW514">
            <v>0</v>
          </cell>
          <cell r="DX514">
            <v>0</v>
          </cell>
          <cell r="DY514">
            <v>0</v>
          </cell>
          <cell r="DZ514">
            <v>0</v>
          </cell>
          <cell r="EA514">
            <v>0</v>
          </cell>
          <cell r="EB514">
            <v>0</v>
          </cell>
          <cell r="EC514">
            <v>0</v>
          </cell>
          <cell r="ED514">
            <v>0</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CN515">
            <v>0</v>
          </cell>
          <cell r="CO515">
            <v>0</v>
          </cell>
          <cell r="CP515">
            <v>0</v>
          </cell>
          <cell r="CQ515">
            <v>0</v>
          </cell>
          <cell r="CR515">
            <v>0</v>
          </cell>
          <cell r="CS515">
            <v>0</v>
          </cell>
          <cell r="CT515">
            <v>0</v>
          </cell>
          <cell r="CU515">
            <v>0</v>
          </cell>
          <cell r="CV515">
            <v>0</v>
          </cell>
          <cell r="CW515">
            <v>0</v>
          </cell>
          <cell r="CX515">
            <v>0</v>
          </cell>
          <cell r="CY515">
            <v>0</v>
          </cell>
          <cell r="CZ515">
            <v>0</v>
          </cell>
          <cell r="DA515">
            <v>0</v>
          </cell>
          <cell r="DB515">
            <v>0</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cell r="DU515">
            <v>0</v>
          </cell>
          <cell r="DV515">
            <v>0</v>
          </cell>
          <cell r="DW515">
            <v>0</v>
          </cell>
          <cell r="DX515">
            <v>0</v>
          </cell>
          <cell r="DY515">
            <v>0</v>
          </cell>
          <cell r="DZ515">
            <v>0</v>
          </cell>
          <cell r="EA515">
            <v>0</v>
          </cell>
          <cell r="EB515">
            <v>0</v>
          </cell>
          <cell r="EC515">
            <v>0</v>
          </cell>
          <cell r="ED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0</v>
          </cell>
          <cell r="CT516">
            <v>0</v>
          </cell>
          <cell r="CU516">
            <v>0</v>
          </cell>
          <cell r="CV516">
            <v>0</v>
          </cell>
          <cell r="CW516">
            <v>0</v>
          </cell>
          <cell r="CX516">
            <v>0</v>
          </cell>
          <cell r="CY516">
            <v>0</v>
          </cell>
          <cell r="CZ516">
            <v>0</v>
          </cell>
          <cell r="DA516">
            <v>0</v>
          </cell>
          <cell r="DB516">
            <v>0</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Y516">
            <v>0</v>
          </cell>
          <cell r="DZ516">
            <v>0</v>
          </cell>
          <cell r="EA516">
            <v>0</v>
          </cell>
          <cell r="EB516">
            <v>0</v>
          </cell>
          <cell r="EC516">
            <v>0</v>
          </cell>
          <cell r="ED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CN517">
            <v>0</v>
          </cell>
          <cell r="CO517">
            <v>0</v>
          </cell>
          <cell r="CP517">
            <v>0</v>
          </cell>
          <cell r="CQ517">
            <v>0</v>
          </cell>
          <cell r="CR517">
            <v>0</v>
          </cell>
          <cell r="CS517">
            <v>0</v>
          </cell>
          <cell r="CT517">
            <v>0</v>
          </cell>
          <cell r="CU517">
            <v>0</v>
          </cell>
          <cell r="CV517">
            <v>0</v>
          </cell>
          <cell r="CW517">
            <v>0</v>
          </cell>
          <cell r="CX517">
            <v>0</v>
          </cell>
          <cell r="CY517">
            <v>0</v>
          </cell>
          <cell r="CZ517">
            <v>0</v>
          </cell>
          <cell r="DA517">
            <v>0</v>
          </cell>
          <cell r="DB517">
            <v>0</v>
          </cell>
          <cell r="DC517">
            <v>0</v>
          </cell>
          <cell r="DD517">
            <v>0</v>
          </cell>
          <cell r="DE517">
            <v>0</v>
          </cell>
          <cell r="DF517">
            <v>0</v>
          </cell>
          <cell r="DG517">
            <v>0</v>
          </cell>
          <cell r="DH517">
            <v>0</v>
          </cell>
          <cell r="DI517">
            <v>0</v>
          </cell>
          <cell r="DJ517">
            <v>0</v>
          </cell>
          <cell r="DK517">
            <v>0</v>
          </cell>
          <cell r="DL517">
            <v>0</v>
          </cell>
          <cell r="DM517">
            <v>0</v>
          </cell>
          <cell r="DN517">
            <v>0</v>
          </cell>
          <cell r="DO517">
            <v>0</v>
          </cell>
          <cell r="DP517">
            <v>0</v>
          </cell>
          <cell r="DQ517">
            <v>0</v>
          </cell>
          <cell r="DR517">
            <v>0</v>
          </cell>
          <cell r="DS517">
            <v>0</v>
          </cell>
          <cell r="DT517">
            <v>0</v>
          </cell>
          <cell r="DU517">
            <v>0</v>
          </cell>
          <cell r="DV517">
            <v>0</v>
          </cell>
          <cell r="DW517">
            <v>0</v>
          </cell>
          <cell r="DX517">
            <v>0</v>
          </cell>
          <cell r="DY517">
            <v>0</v>
          </cell>
          <cell r="DZ517">
            <v>0</v>
          </cell>
          <cell r="EA517">
            <v>0</v>
          </cell>
          <cell r="EB517">
            <v>0</v>
          </cell>
          <cell r="EC517">
            <v>0</v>
          </cell>
          <cell r="ED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CN518">
            <v>0</v>
          </cell>
          <cell r="CO518">
            <v>0</v>
          </cell>
          <cell r="CP518">
            <v>0</v>
          </cell>
          <cell r="CQ518">
            <v>0</v>
          </cell>
          <cell r="CR518">
            <v>0</v>
          </cell>
          <cell r="CS518">
            <v>0</v>
          </cell>
          <cell r="CT518">
            <v>0</v>
          </cell>
          <cell r="CU518">
            <v>0</v>
          </cell>
          <cell r="CV518">
            <v>0</v>
          </cell>
          <cell r="CW518">
            <v>0</v>
          </cell>
          <cell r="CX518">
            <v>0</v>
          </cell>
          <cell r="CY518">
            <v>0</v>
          </cell>
          <cell r="CZ518">
            <v>0</v>
          </cell>
          <cell r="DA518">
            <v>0</v>
          </cell>
          <cell r="DB518">
            <v>0</v>
          </cell>
          <cell r="DC518">
            <v>0</v>
          </cell>
          <cell r="DD518">
            <v>0</v>
          </cell>
          <cell r="DE518">
            <v>0</v>
          </cell>
          <cell r="DF518">
            <v>0</v>
          </cell>
          <cell r="DG518">
            <v>0</v>
          </cell>
          <cell r="DH518">
            <v>0</v>
          </cell>
          <cell r="DI518">
            <v>0</v>
          </cell>
          <cell r="DJ518">
            <v>0</v>
          </cell>
          <cell r="DK518">
            <v>0</v>
          </cell>
          <cell r="DL518">
            <v>0</v>
          </cell>
          <cell r="DM518">
            <v>0</v>
          </cell>
          <cell r="DN518">
            <v>0</v>
          </cell>
          <cell r="DO518">
            <v>0</v>
          </cell>
          <cell r="DP518">
            <v>0</v>
          </cell>
          <cell r="DQ518">
            <v>0</v>
          </cell>
          <cell r="DR518">
            <v>0</v>
          </cell>
          <cell r="DS518">
            <v>0</v>
          </cell>
          <cell r="DT518">
            <v>0</v>
          </cell>
          <cell r="DU518">
            <v>0</v>
          </cell>
          <cell r="DV518">
            <v>0</v>
          </cell>
          <cell r="DW518">
            <v>0</v>
          </cell>
          <cell r="DX518">
            <v>0</v>
          </cell>
          <cell r="DY518">
            <v>0</v>
          </cell>
          <cell r="DZ518">
            <v>0</v>
          </cell>
          <cell r="EA518">
            <v>0</v>
          </cell>
          <cell r="EB518">
            <v>0</v>
          </cell>
          <cell r="EC518">
            <v>0</v>
          </cell>
          <cell r="ED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CX519">
            <v>0</v>
          </cell>
          <cell r="CY519">
            <v>0</v>
          </cell>
          <cell r="CZ519">
            <v>0</v>
          </cell>
          <cell r="DA519">
            <v>0</v>
          </cell>
          <cell r="DB519">
            <v>0</v>
          </cell>
          <cell r="DC519">
            <v>0</v>
          </cell>
          <cell r="DD519">
            <v>0</v>
          </cell>
          <cell r="DE519">
            <v>0</v>
          </cell>
          <cell r="DF519">
            <v>0</v>
          </cell>
          <cell r="DG519">
            <v>0</v>
          </cell>
          <cell r="DH519">
            <v>0</v>
          </cell>
          <cell r="DI519">
            <v>0</v>
          </cell>
          <cell r="DJ519">
            <v>0</v>
          </cell>
          <cell r="DK519">
            <v>0</v>
          </cell>
          <cell r="DL519">
            <v>0</v>
          </cell>
          <cell r="DM519">
            <v>0</v>
          </cell>
          <cell r="DN519">
            <v>0</v>
          </cell>
          <cell r="DO519">
            <v>0</v>
          </cell>
          <cell r="DP519">
            <v>0</v>
          </cell>
          <cell r="DQ519">
            <v>0</v>
          </cell>
          <cell r="DR519">
            <v>0</v>
          </cell>
          <cell r="DS519">
            <v>0</v>
          </cell>
          <cell r="DT519">
            <v>0</v>
          </cell>
          <cell r="DU519">
            <v>0</v>
          </cell>
          <cell r="DV519">
            <v>0</v>
          </cell>
          <cell r="DW519">
            <v>0</v>
          </cell>
          <cell r="DX519">
            <v>0</v>
          </cell>
          <cell r="DY519">
            <v>0</v>
          </cell>
          <cell r="DZ519">
            <v>0</v>
          </cell>
          <cell r="EA519">
            <v>0</v>
          </cell>
          <cell r="EB519">
            <v>0</v>
          </cell>
          <cell r="EC519">
            <v>0</v>
          </cell>
          <cell r="ED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0</v>
          </cell>
          <cell r="CJ520">
            <v>0</v>
          </cell>
          <cell r="CK520">
            <v>0</v>
          </cell>
          <cell r="CL520">
            <v>0</v>
          </cell>
          <cell r="CM520">
            <v>0</v>
          </cell>
          <cell r="CN520">
            <v>0</v>
          </cell>
          <cell r="CO520">
            <v>0</v>
          </cell>
          <cell r="CP520">
            <v>0</v>
          </cell>
          <cell r="CQ520">
            <v>0</v>
          </cell>
          <cell r="CR520">
            <v>0</v>
          </cell>
          <cell r="CS520">
            <v>0</v>
          </cell>
          <cell r="CT520">
            <v>0</v>
          </cell>
          <cell r="CU520">
            <v>0</v>
          </cell>
          <cell r="CV520">
            <v>0</v>
          </cell>
          <cell r="CW520">
            <v>0</v>
          </cell>
          <cell r="CX520">
            <v>0</v>
          </cell>
          <cell r="CY520">
            <v>0</v>
          </cell>
          <cell r="CZ520">
            <v>0</v>
          </cell>
          <cell r="DA520">
            <v>0</v>
          </cell>
          <cell r="DB520">
            <v>0</v>
          </cell>
          <cell r="DC520">
            <v>0</v>
          </cell>
          <cell r="DD520">
            <v>0</v>
          </cell>
          <cell r="DE520">
            <v>0</v>
          </cell>
          <cell r="DF520">
            <v>0</v>
          </cell>
          <cell r="DG520">
            <v>0</v>
          </cell>
          <cell r="DH520">
            <v>0</v>
          </cell>
          <cell r="DI520">
            <v>0</v>
          </cell>
          <cell r="DJ520">
            <v>0</v>
          </cell>
          <cell r="DK520">
            <v>0</v>
          </cell>
          <cell r="DL520">
            <v>0</v>
          </cell>
          <cell r="DM520">
            <v>0</v>
          </cell>
          <cell r="DN520">
            <v>0</v>
          </cell>
          <cell r="DO520">
            <v>0</v>
          </cell>
          <cell r="DP520">
            <v>0</v>
          </cell>
          <cell r="DQ520">
            <v>0</v>
          </cell>
          <cell r="DR520">
            <v>0</v>
          </cell>
          <cell r="DS520">
            <v>0</v>
          </cell>
          <cell r="DT520">
            <v>0</v>
          </cell>
          <cell r="DU520">
            <v>0</v>
          </cell>
          <cell r="DV520">
            <v>0</v>
          </cell>
          <cell r="DW520">
            <v>0</v>
          </cell>
          <cell r="DX520">
            <v>0</v>
          </cell>
          <cell r="DY520">
            <v>0</v>
          </cell>
          <cell r="DZ520">
            <v>0</v>
          </cell>
          <cell r="EA520">
            <v>0</v>
          </cell>
          <cell r="EB520">
            <v>0</v>
          </cell>
          <cell r="EC520">
            <v>0</v>
          </cell>
          <cell r="ED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CN521">
            <v>0</v>
          </cell>
          <cell r="CO521">
            <v>0</v>
          </cell>
          <cell r="CP521">
            <v>0</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row>
        <row r="525">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CX525">
            <v>0</v>
          </cell>
          <cell r="CY525">
            <v>0</v>
          </cell>
          <cell r="CZ525">
            <v>0</v>
          </cell>
          <cell r="DA525">
            <v>0</v>
          </cell>
          <cell r="DB525">
            <v>0</v>
          </cell>
          <cell r="DC525">
            <v>0</v>
          </cell>
          <cell r="DD525">
            <v>0</v>
          </cell>
          <cell r="DE525">
            <v>0</v>
          </cell>
          <cell r="DF525">
            <v>0</v>
          </cell>
          <cell r="DG525">
            <v>0</v>
          </cell>
          <cell r="DH525">
            <v>0</v>
          </cell>
          <cell r="DI525">
            <v>0</v>
          </cell>
          <cell r="DJ525">
            <v>0</v>
          </cell>
          <cell r="DK525">
            <v>0</v>
          </cell>
          <cell r="DL525">
            <v>0</v>
          </cell>
          <cell r="DM525">
            <v>0</v>
          </cell>
          <cell r="DN525">
            <v>0</v>
          </cell>
          <cell r="DO525">
            <v>0</v>
          </cell>
          <cell r="DP525">
            <v>0</v>
          </cell>
          <cell r="DQ525">
            <v>0</v>
          </cell>
          <cell r="DR525">
            <v>0</v>
          </cell>
          <cell r="DS525">
            <v>0</v>
          </cell>
          <cell r="DT525">
            <v>0</v>
          </cell>
          <cell r="DU525">
            <v>0</v>
          </cell>
          <cell r="DV525">
            <v>0</v>
          </cell>
          <cell r="DW525">
            <v>0</v>
          </cell>
          <cell r="DX525">
            <v>0</v>
          </cell>
          <cell r="DY525">
            <v>0</v>
          </cell>
          <cell r="DZ525">
            <v>0</v>
          </cell>
          <cell r="EA525">
            <v>0</v>
          </cell>
          <cell r="EB525">
            <v>0</v>
          </cell>
          <cell r="EC525">
            <v>0</v>
          </cell>
          <cell r="ED525">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cell r="DV529">
            <v>0</v>
          </cell>
          <cell r="DW529">
            <v>0</v>
          </cell>
          <cell r="DX529">
            <v>0</v>
          </cell>
          <cell r="DY529">
            <v>0</v>
          </cell>
          <cell r="DZ529">
            <v>0</v>
          </cell>
          <cell r="EA529">
            <v>0</v>
          </cell>
          <cell r="EB529">
            <v>0</v>
          </cell>
          <cell r="EC529">
            <v>0</v>
          </cell>
          <cell r="ED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cell r="DU530">
            <v>0</v>
          </cell>
          <cell r="DV530">
            <v>0</v>
          </cell>
          <cell r="DW530">
            <v>0</v>
          </cell>
          <cell r="DX530">
            <v>0</v>
          </cell>
          <cell r="DY530">
            <v>0</v>
          </cell>
          <cell r="DZ530">
            <v>0</v>
          </cell>
          <cell r="EA530">
            <v>0</v>
          </cell>
          <cell r="EB530">
            <v>0</v>
          </cell>
          <cell r="EC530">
            <v>0</v>
          </cell>
          <cell r="ED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0</v>
          </cell>
          <cell r="CY531">
            <v>0</v>
          </cell>
          <cell r="CZ531">
            <v>0</v>
          </cell>
          <cell r="DA531">
            <v>0</v>
          </cell>
          <cell r="DB531">
            <v>0</v>
          </cell>
          <cell r="DC531">
            <v>0</v>
          </cell>
          <cell r="DD531">
            <v>0</v>
          </cell>
          <cell r="DE531">
            <v>0</v>
          </cell>
          <cell r="DF531">
            <v>0</v>
          </cell>
          <cell r="DG531">
            <v>0</v>
          </cell>
          <cell r="DH531">
            <v>0</v>
          </cell>
          <cell r="DI531">
            <v>0</v>
          </cell>
          <cell r="DJ531">
            <v>0</v>
          </cell>
          <cell r="DK531">
            <v>0</v>
          </cell>
          <cell r="DL531">
            <v>0</v>
          </cell>
          <cell r="DM531">
            <v>0</v>
          </cell>
          <cell r="DN531">
            <v>0</v>
          </cell>
          <cell r="DO531">
            <v>0</v>
          </cell>
          <cell r="DP531">
            <v>0</v>
          </cell>
          <cell r="DQ531">
            <v>0</v>
          </cell>
          <cell r="DR531">
            <v>0</v>
          </cell>
          <cell r="DS531">
            <v>0</v>
          </cell>
          <cell r="DT531">
            <v>0</v>
          </cell>
          <cell r="DU531">
            <v>0</v>
          </cell>
          <cell r="DV531">
            <v>0</v>
          </cell>
          <cell r="DW531">
            <v>0</v>
          </cell>
          <cell r="DX531">
            <v>0</v>
          </cell>
          <cell r="DY531">
            <v>0</v>
          </cell>
          <cell r="DZ531">
            <v>0</v>
          </cell>
          <cell r="EA531">
            <v>0</v>
          </cell>
          <cell r="EB531">
            <v>0</v>
          </cell>
          <cell r="EC531">
            <v>0</v>
          </cell>
          <cell r="ED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cell r="DA532">
            <v>0</v>
          </cell>
          <cell r="DB532">
            <v>0</v>
          </cell>
          <cell r="DC532">
            <v>0</v>
          </cell>
          <cell r="DD532">
            <v>0</v>
          </cell>
          <cell r="DE532">
            <v>0</v>
          </cell>
          <cell r="DF532">
            <v>0</v>
          </cell>
          <cell r="DG532">
            <v>0</v>
          </cell>
          <cell r="DH532">
            <v>0</v>
          </cell>
          <cell r="DI532">
            <v>0</v>
          </cell>
          <cell r="DJ532">
            <v>0</v>
          </cell>
          <cell r="DK532">
            <v>0</v>
          </cell>
          <cell r="DL532">
            <v>0</v>
          </cell>
          <cell r="DM532">
            <v>0</v>
          </cell>
          <cell r="DN532">
            <v>0</v>
          </cell>
          <cell r="DO532">
            <v>0</v>
          </cell>
          <cell r="DP532">
            <v>0</v>
          </cell>
          <cell r="DQ532">
            <v>0</v>
          </cell>
          <cell r="DR532">
            <v>0</v>
          </cell>
          <cell r="DS532">
            <v>0</v>
          </cell>
          <cell r="DT532">
            <v>0</v>
          </cell>
          <cell r="DU532">
            <v>0</v>
          </cell>
          <cell r="DV532">
            <v>0</v>
          </cell>
          <cell r="DW532">
            <v>0</v>
          </cell>
          <cell r="DX532">
            <v>0</v>
          </cell>
          <cell r="DY532">
            <v>0</v>
          </cell>
          <cell r="DZ532">
            <v>0</v>
          </cell>
          <cell r="EA532">
            <v>0</v>
          </cell>
          <cell r="EB532">
            <v>0</v>
          </cell>
          <cell r="EC532">
            <v>0</v>
          </cell>
          <cell r="ED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cell r="DU533">
            <v>0</v>
          </cell>
          <cell r="DV533">
            <v>0</v>
          </cell>
          <cell r="DW533">
            <v>0</v>
          </cell>
          <cell r="DX533">
            <v>0</v>
          </cell>
          <cell r="DY533">
            <v>0</v>
          </cell>
          <cell r="DZ533">
            <v>0</v>
          </cell>
          <cell r="EA533">
            <v>0</v>
          </cell>
          <cell r="EB533">
            <v>0</v>
          </cell>
          <cell r="EC533">
            <v>0</v>
          </cell>
          <cell r="ED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CN534">
            <v>0</v>
          </cell>
          <cell r="CO534">
            <v>0</v>
          </cell>
          <cell r="CP534">
            <v>0</v>
          </cell>
          <cell r="CQ534">
            <v>0</v>
          </cell>
          <cell r="CR534">
            <v>0</v>
          </cell>
          <cell r="CS534">
            <v>0</v>
          </cell>
          <cell r="CT534">
            <v>0</v>
          </cell>
          <cell r="CU534">
            <v>0</v>
          </cell>
          <cell r="CV534">
            <v>0</v>
          </cell>
          <cell r="CW534">
            <v>0</v>
          </cell>
          <cell r="CX534">
            <v>0</v>
          </cell>
          <cell r="CY534">
            <v>0</v>
          </cell>
          <cell r="CZ534">
            <v>0</v>
          </cell>
          <cell r="DA534">
            <v>0</v>
          </cell>
          <cell r="DB534">
            <v>0</v>
          </cell>
          <cell r="DC534">
            <v>0</v>
          </cell>
          <cell r="DD534">
            <v>0</v>
          </cell>
          <cell r="DE534">
            <v>0</v>
          </cell>
          <cell r="DF534">
            <v>0</v>
          </cell>
          <cell r="DG534">
            <v>0</v>
          </cell>
          <cell r="DH534">
            <v>0</v>
          </cell>
          <cell r="DI534">
            <v>0</v>
          </cell>
          <cell r="DJ534">
            <v>0</v>
          </cell>
          <cell r="DK534">
            <v>0</v>
          </cell>
          <cell r="DL534">
            <v>0</v>
          </cell>
          <cell r="DM534">
            <v>0</v>
          </cell>
          <cell r="DN534">
            <v>0</v>
          </cell>
          <cell r="DO534">
            <v>0</v>
          </cell>
          <cell r="DP534">
            <v>0</v>
          </cell>
          <cell r="DQ534">
            <v>0</v>
          </cell>
          <cell r="DR534">
            <v>0</v>
          </cell>
          <cell r="DS534">
            <v>0</v>
          </cell>
          <cell r="DT534">
            <v>0</v>
          </cell>
          <cell r="DU534">
            <v>0</v>
          </cell>
          <cell r="DV534">
            <v>0</v>
          </cell>
          <cell r="DW534">
            <v>0</v>
          </cell>
          <cell r="DX534">
            <v>0</v>
          </cell>
          <cell r="DY534">
            <v>0</v>
          </cell>
          <cell r="DZ534">
            <v>0</v>
          </cell>
          <cell r="EA534">
            <v>0</v>
          </cell>
          <cell r="EB534">
            <v>0</v>
          </cell>
          <cell r="EC534">
            <v>0</v>
          </cell>
          <cell r="ED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v>0</v>
          </cell>
          <cell r="CL535">
            <v>0</v>
          </cell>
          <cell r="CM535">
            <v>0</v>
          </cell>
          <cell r="CN535">
            <v>0</v>
          </cell>
          <cell r="CO535">
            <v>0</v>
          </cell>
          <cell r="CP535">
            <v>0</v>
          </cell>
          <cell r="CQ535">
            <v>0</v>
          </cell>
          <cell r="CR535">
            <v>0</v>
          </cell>
          <cell r="CS535">
            <v>0</v>
          </cell>
          <cell r="CT535">
            <v>0</v>
          </cell>
          <cell r="CU535">
            <v>0</v>
          </cell>
          <cell r="CV535">
            <v>0</v>
          </cell>
          <cell r="CW535">
            <v>0</v>
          </cell>
          <cell r="CX535">
            <v>0</v>
          </cell>
          <cell r="CY535">
            <v>0</v>
          </cell>
          <cell r="CZ535">
            <v>0</v>
          </cell>
          <cell r="DA535">
            <v>0</v>
          </cell>
          <cell r="DB535">
            <v>0</v>
          </cell>
          <cell r="DC535">
            <v>0</v>
          </cell>
          <cell r="DD535">
            <v>0</v>
          </cell>
          <cell r="DE535">
            <v>0</v>
          </cell>
          <cell r="DF535">
            <v>0</v>
          </cell>
          <cell r="DG535">
            <v>0</v>
          </cell>
          <cell r="DH535">
            <v>0</v>
          </cell>
          <cell r="DI535">
            <v>0</v>
          </cell>
          <cell r="DJ535">
            <v>0</v>
          </cell>
          <cell r="DK535">
            <v>0</v>
          </cell>
          <cell r="DL535">
            <v>0</v>
          </cell>
          <cell r="DM535">
            <v>0</v>
          </cell>
          <cell r="DN535">
            <v>0</v>
          </cell>
          <cell r="DO535">
            <v>0</v>
          </cell>
          <cell r="DP535">
            <v>0</v>
          </cell>
          <cell r="DQ535">
            <v>0</v>
          </cell>
          <cell r="DR535">
            <v>0</v>
          </cell>
          <cell r="DS535">
            <v>0</v>
          </cell>
          <cell r="DT535">
            <v>0</v>
          </cell>
          <cell r="DU535">
            <v>0</v>
          </cell>
          <cell r="DV535">
            <v>0</v>
          </cell>
          <cell r="DW535">
            <v>0</v>
          </cell>
          <cell r="DX535">
            <v>0</v>
          </cell>
          <cell r="DY535">
            <v>0</v>
          </cell>
          <cell r="DZ535">
            <v>0</v>
          </cell>
          <cell r="EA535">
            <v>0</v>
          </cell>
          <cell r="EB535">
            <v>0</v>
          </cell>
          <cell r="EC535">
            <v>0</v>
          </cell>
          <cell r="ED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0</v>
          </cell>
          <cell r="CN536">
            <v>0</v>
          </cell>
          <cell r="CO536">
            <v>0</v>
          </cell>
          <cell r="CP536">
            <v>0</v>
          </cell>
          <cell r="CQ536">
            <v>0</v>
          </cell>
          <cell r="CR536">
            <v>0</v>
          </cell>
          <cell r="CS536">
            <v>0</v>
          </cell>
          <cell r="CT536">
            <v>0</v>
          </cell>
          <cell r="CU536">
            <v>0</v>
          </cell>
          <cell r="CV536">
            <v>0</v>
          </cell>
          <cell r="CW536">
            <v>0</v>
          </cell>
          <cell r="CX536">
            <v>0</v>
          </cell>
          <cell r="CY536">
            <v>0</v>
          </cell>
          <cell r="CZ536">
            <v>0</v>
          </cell>
          <cell r="DA536">
            <v>0</v>
          </cell>
          <cell r="DB536">
            <v>0</v>
          </cell>
          <cell r="DC536">
            <v>0</v>
          </cell>
          <cell r="DD536">
            <v>0</v>
          </cell>
          <cell r="DE536">
            <v>0</v>
          </cell>
          <cell r="DF536">
            <v>0</v>
          </cell>
          <cell r="DG536">
            <v>0</v>
          </cell>
          <cell r="DH536">
            <v>0</v>
          </cell>
          <cell r="DI536">
            <v>0</v>
          </cell>
          <cell r="DJ536">
            <v>0</v>
          </cell>
          <cell r="DK536">
            <v>0</v>
          </cell>
          <cell r="DL536">
            <v>0</v>
          </cell>
          <cell r="DM536">
            <v>0</v>
          </cell>
          <cell r="DN536">
            <v>0</v>
          </cell>
          <cell r="DO536">
            <v>0</v>
          </cell>
          <cell r="DP536">
            <v>0</v>
          </cell>
          <cell r="DQ536">
            <v>0</v>
          </cell>
          <cell r="DR536">
            <v>0</v>
          </cell>
          <cell r="DS536">
            <v>0</v>
          </cell>
          <cell r="DT536">
            <v>0</v>
          </cell>
          <cell r="DU536">
            <v>0</v>
          </cell>
          <cell r="DV536">
            <v>0</v>
          </cell>
          <cell r="DW536">
            <v>0</v>
          </cell>
          <cell r="DX536">
            <v>0</v>
          </cell>
          <cell r="DY536">
            <v>0</v>
          </cell>
          <cell r="DZ536">
            <v>0</v>
          </cell>
          <cell r="EA536">
            <v>0</v>
          </cell>
          <cell r="EB536">
            <v>0</v>
          </cell>
          <cell r="EC536">
            <v>0</v>
          </cell>
          <cell r="ED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CX537">
            <v>0</v>
          </cell>
          <cell r="CY537">
            <v>0</v>
          </cell>
          <cell r="CZ537">
            <v>0</v>
          </cell>
          <cell r="DA537">
            <v>0</v>
          </cell>
          <cell r="DB537">
            <v>0</v>
          </cell>
          <cell r="DC537">
            <v>0</v>
          </cell>
          <cell r="DD537">
            <v>0</v>
          </cell>
          <cell r="DE537">
            <v>0</v>
          </cell>
          <cell r="DF537">
            <v>0</v>
          </cell>
          <cell r="DG537">
            <v>0</v>
          </cell>
          <cell r="DH537">
            <v>0</v>
          </cell>
          <cell r="DI537">
            <v>0</v>
          </cell>
          <cell r="DJ537">
            <v>0</v>
          </cell>
          <cell r="DK537">
            <v>0</v>
          </cell>
          <cell r="DL537">
            <v>0</v>
          </cell>
          <cell r="DM537">
            <v>0</v>
          </cell>
          <cell r="DN537">
            <v>0</v>
          </cell>
          <cell r="DO537">
            <v>0</v>
          </cell>
          <cell r="DP537">
            <v>0</v>
          </cell>
          <cell r="DQ537">
            <v>0</v>
          </cell>
          <cell r="DR537">
            <v>0</v>
          </cell>
          <cell r="DS537">
            <v>0</v>
          </cell>
          <cell r="DT537">
            <v>0</v>
          </cell>
          <cell r="DU537">
            <v>0</v>
          </cell>
          <cell r="DV537">
            <v>0</v>
          </cell>
          <cell r="DW537">
            <v>0</v>
          </cell>
          <cell r="DX537">
            <v>0</v>
          </cell>
          <cell r="DY537">
            <v>0</v>
          </cell>
          <cell r="DZ537">
            <v>0</v>
          </cell>
          <cell r="EA537">
            <v>0</v>
          </cell>
          <cell r="EB537">
            <v>0</v>
          </cell>
          <cell r="EC537">
            <v>0</v>
          </cell>
          <cell r="ED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0</v>
          </cell>
          <cell r="CN538">
            <v>0</v>
          </cell>
          <cell r="CO538">
            <v>0</v>
          </cell>
          <cell r="CP538">
            <v>0</v>
          </cell>
          <cell r="CQ538">
            <v>0</v>
          </cell>
          <cell r="CR538">
            <v>0</v>
          </cell>
          <cell r="CS538">
            <v>0</v>
          </cell>
          <cell r="CT538">
            <v>0</v>
          </cell>
          <cell r="CU538">
            <v>0</v>
          </cell>
          <cell r="CV538">
            <v>0</v>
          </cell>
          <cell r="CW538">
            <v>0</v>
          </cell>
          <cell r="CX538">
            <v>0</v>
          </cell>
          <cell r="CY538">
            <v>0</v>
          </cell>
          <cell r="CZ538">
            <v>0</v>
          </cell>
          <cell r="DA538">
            <v>0</v>
          </cell>
          <cell r="DB538">
            <v>0</v>
          </cell>
          <cell r="DC538">
            <v>0</v>
          </cell>
          <cell r="DD538">
            <v>0</v>
          </cell>
          <cell r="DE538">
            <v>0</v>
          </cell>
          <cell r="DF538">
            <v>0</v>
          </cell>
          <cell r="DG538">
            <v>0</v>
          </cell>
          <cell r="DH538">
            <v>0</v>
          </cell>
          <cell r="DI538">
            <v>0</v>
          </cell>
          <cell r="DJ538">
            <v>0</v>
          </cell>
          <cell r="DK538">
            <v>0</v>
          </cell>
          <cell r="DL538">
            <v>0</v>
          </cell>
          <cell r="DM538">
            <v>0</v>
          </cell>
          <cell r="DN538">
            <v>0</v>
          </cell>
          <cell r="DO538">
            <v>0</v>
          </cell>
          <cell r="DP538">
            <v>0</v>
          </cell>
          <cell r="DQ538">
            <v>0</v>
          </cell>
          <cell r="DR538">
            <v>0</v>
          </cell>
          <cell r="DS538">
            <v>0</v>
          </cell>
          <cell r="DT538">
            <v>0</v>
          </cell>
          <cell r="DU538">
            <v>0</v>
          </cell>
          <cell r="DV538">
            <v>0</v>
          </cell>
          <cell r="DW538">
            <v>0</v>
          </cell>
          <cell r="DX538">
            <v>0</v>
          </cell>
          <cell r="DY538">
            <v>0</v>
          </cell>
          <cell r="DZ538">
            <v>0</v>
          </cell>
          <cell r="EA538">
            <v>0</v>
          </cell>
          <cell r="EB538">
            <v>0</v>
          </cell>
          <cell r="EC538">
            <v>0</v>
          </cell>
          <cell r="ED538">
            <v>0</v>
          </cell>
        </row>
        <row r="539">
          <cell r="F539">
            <v>-17924.494639999932</v>
          </cell>
          <cell r="G539">
            <v>-14493.933289999957</v>
          </cell>
          <cell r="H539">
            <v>-14274.600078999996</v>
          </cell>
          <cell r="I539">
            <v>-11930.823755999969</v>
          </cell>
          <cell r="J539">
            <v>-8551.5550800000201</v>
          </cell>
          <cell r="K539">
            <v>-7956.1412859999982</v>
          </cell>
          <cell r="L539">
            <v>-6182.3207361999957</v>
          </cell>
          <cell r="M539">
            <v>-6458.7956620000186</v>
          </cell>
          <cell r="N539">
            <v>-8080.7351501999947</v>
          </cell>
          <cell r="O539">
            <v>-11372.597598000022</v>
          </cell>
          <cell r="P539">
            <v>-16610.189190000005</v>
          </cell>
          <cell r="Q539">
            <v>-16813.259689999977</v>
          </cell>
          <cell r="R539">
            <v>-140149.655677401</v>
          </cell>
          <cell r="S539">
            <v>-17924.494639999932</v>
          </cell>
          <cell r="T539">
            <v>-13994.14280999999</v>
          </cell>
          <cell r="U539">
            <v>-14274.600078999996</v>
          </cell>
          <cell r="V539">
            <v>-11930.823755999969</v>
          </cell>
          <cell r="W539">
            <v>-8551.5550800000201</v>
          </cell>
          <cell r="X539">
            <v>-7956.1412859999982</v>
          </cell>
          <cell r="Y539">
            <v>-6182.3207361999957</v>
          </cell>
          <cell r="Z539">
            <v>-6458.7956620000186</v>
          </cell>
          <cell r="AA539">
            <v>-8080.7351501999947</v>
          </cell>
          <cell r="AB539">
            <v>-11372.597598000022</v>
          </cell>
          <cell r="AC539">
            <v>-16610.189190000005</v>
          </cell>
          <cell r="AD539">
            <v>-16813.259689999977</v>
          </cell>
          <cell r="AE539">
            <v>-140149.655677401</v>
          </cell>
          <cell r="AF539">
            <v>-17924.494639999932</v>
          </cell>
          <cell r="AG539">
            <v>-13994.14280999999</v>
          </cell>
          <cell r="AH539">
            <v>-14274.600078999996</v>
          </cell>
          <cell r="AI539">
            <v>-11930.823755999969</v>
          </cell>
          <cell r="AJ539">
            <v>-8551.5550800000201</v>
          </cell>
          <cell r="AK539">
            <v>-7956.1412859999982</v>
          </cell>
          <cell r="AL539">
            <v>-6182.3207361999957</v>
          </cell>
          <cell r="AM539">
            <v>-6458.7956620000186</v>
          </cell>
          <cell r="AN539">
            <v>-8080.7351501999947</v>
          </cell>
          <cell r="AO539">
            <v>-11372.597598000022</v>
          </cell>
          <cell r="AP539">
            <v>-16610.189190000005</v>
          </cell>
          <cell r="AQ539">
            <v>-16813.259689999977</v>
          </cell>
          <cell r="AR539">
            <v>-140149.655677401</v>
          </cell>
          <cell r="AS539">
            <v>-17924.494639999932</v>
          </cell>
          <cell r="AT539">
            <v>-13994.14280999999</v>
          </cell>
          <cell r="AU539">
            <v>-14274.600078999996</v>
          </cell>
          <cell r="AV539">
            <v>-11930.823755999969</v>
          </cell>
          <cell r="AW539">
            <v>-8551.5550800000201</v>
          </cell>
          <cell r="AX539">
            <v>-7956.1412859999982</v>
          </cell>
          <cell r="AY539">
            <v>-6182.3207361999957</v>
          </cell>
          <cell r="AZ539">
            <v>-6458.7956620000186</v>
          </cell>
          <cell r="BA539">
            <v>-8080.7351501999947</v>
          </cell>
          <cell r="BB539">
            <v>-11372.597598000022</v>
          </cell>
          <cell r="BC539">
            <v>-16610.189190000005</v>
          </cell>
          <cell r="BD539">
            <v>-16813.259689999977</v>
          </cell>
          <cell r="BE539">
            <v>-140649.44615740003</v>
          </cell>
          <cell r="BF539">
            <v>-17924.494639999932</v>
          </cell>
          <cell r="BG539">
            <v>-14493.933289999957</v>
          </cell>
          <cell r="BH539">
            <v>-14274.600078999996</v>
          </cell>
          <cell r="BI539">
            <v>-11930.823755999969</v>
          </cell>
          <cell r="BJ539">
            <v>-8551.5550800000201</v>
          </cell>
          <cell r="BK539">
            <v>-7956.1412859999982</v>
          </cell>
          <cell r="BL539">
            <v>-6182.3207361999957</v>
          </cell>
          <cell r="BM539">
            <v>-6458.7956620000186</v>
          </cell>
          <cell r="BN539">
            <v>-8080.7351501999947</v>
          </cell>
          <cell r="BO539">
            <v>-11372.597598000022</v>
          </cell>
          <cell r="BP539">
            <v>-16610.189190000005</v>
          </cell>
          <cell r="BQ539">
            <v>-16813.259689999977</v>
          </cell>
          <cell r="BR539">
            <v>-140149.655677401</v>
          </cell>
          <cell r="BS539">
            <v>-17924.494639999932</v>
          </cell>
          <cell r="BT539">
            <v>-13994.14280999999</v>
          </cell>
          <cell r="BU539">
            <v>-14274.600078999996</v>
          </cell>
          <cell r="BV539">
            <v>-11930.823755999969</v>
          </cell>
          <cell r="BW539">
            <v>-8551.5550800000201</v>
          </cell>
          <cell r="BX539">
            <v>-7956.1412859999982</v>
          </cell>
          <cell r="BY539">
            <v>-6182.3207361999957</v>
          </cell>
          <cell r="BZ539">
            <v>-6458.7956620000186</v>
          </cell>
          <cell r="CA539">
            <v>-8080.7351501999947</v>
          </cell>
          <cell r="CB539">
            <v>-11372.597598000022</v>
          </cell>
          <cell r="CC539">
            <v>-16610.189190000005</v>
          </cell>
          <cell r="CD539">
            <v>-16813.259689999977</v>
          </cell>
          <cell r="CE539">
            <v>-140149.655677401</v>
          </cell>
          <cell r="CF539">
            <v>-17924.494639999932</v>
          </cell>
          <cell r="CG539">
            <v>-13994.14280999999</v>
          </cell>
          <cell r="CH539">
            <v>-14274.600078999996</v>
          </cell>
          <cell r="CI539">
            <v>-11930.823755999969</v>
          </cell>
          <cell r="CJ539">
            <v>-8551.5550800000201</v>
          </cell>
          <cell r="CK539">
            <v>-7956.1412859999982</v>
          </cell>
          <cell r="CL539">
            <v>-6182.3207361999957</v>
          </cell>
          <cell r="CM539">
            <v>-6458.7956620000186</v>
          </cell>
          <cell r="CN539">
            <v>-8080.7351501999947</v>
          </cell>
          <cell r="CO539">
            <v>-11372.597598000022</v>
          </cell>
          <cell r="CP539">
            <v>-16610.189190000005</v>
          </cell>
          <cell r="CQ539">
            <v>-16813.259689999977</v>
          </cell>
          <cell r="CR539">
            <v>-140149.655677401</v>
          </cell>
          <cell r="CS539">
            <v>-17924.494639999932</v>
          </cell>
          <cell r="CT539">
            <v>-13994.14280999999</v>
          </cell>
          <cell r="CU539">
            <v>-14274.600078999996</v>
          </cell>
          <cell r="CV539">
            <v>-11930.823755999969</v>
          </cell>
          <cell r="CW539">
            <v>-8551.5550800000201</v>
          </cell>
          <cell r="CX539">
            <v>-7956.1412859999982</v>
          </cell>
          <cell r="CY539">
            <v>-6182.3207361999957</v>
          </cell>
          <cell r="CZ539">
            <v>-6458.7956620000186</v>
          </cell>
          <cell r="DA539">
            <v>-8080.7351501999947</v>
          </cell>
          <cell r="DB539">
            <v>-11372.597598000022</v>
          </cell>
          <cell r="DC539">
            <v>-16610.189190000005</v>
          </cell>
          <cell r="DD539">
            <v>-16813.259689999977</v>
          </cell>
          <cell r="DE539">
            <v>-140649.44615740003</v>
          </cell>
          <cell r="DF539">
            <v>-17924.494639999932</v>
          </cell>
          <cell r="DG539">
            <v>-14493.933289999957</v>
          </cell>
          <cell r="DH539">
            <v>-14274.600078999996</v>
          </cell>
          <cell r="DI539">
            <v>-11930.823755999969</v>
          </cell>
          <cell r="DJ539">
            <v>-8551.5550800000201</v>
          </cell>
          <cell r="DK539">
            <v>-7956.1412859999982</v>
          </cell>
          <cell r="DL539">
            <v>-6182.3207361999957</v>
          </cell>
          <cell r="DM539">
            <v>-6458.7956620000186</v>
          </cell>
          <cell r="DN539">
            <v>-8080.7351501999947</v>
          </cell>
          <cell r="DO539">
            <v>-11372.597598000022</v>
          </cell>
          <cell r="DP539">
            <v>-16610.189190000005</v>
          </cell>
          <cell r="DQ539">
            <v>-16813.259689999977</v>
          </cell>
          <cell r="DR539">
            <v>-140149.655677401</v>
          </cell>
          <cell r="DS539">
            <v>-17924.494639999932</v>
          </cell>
          <cell r="DT539">
            <v>-13994.14280999999</v>
          </cell>
          <cell r="DU539">
            <v>-14274.600078999996</v>
          </cell>
          <cell r="DV539">
            <v>-11930.823755999969</v>
          </cell>
          <cell r="DW539">
            <v>-8551.5550800000201</v>
          </cell>
          <cell r="DX539">
            <v>-7956.1412859999982</v>
          </cell>
          <cell r="DY539">
            <v>-6182.3207361999957</v>
          </cell>
          <cell r="DZ539">
            <v>-6458.7956620000186</v>
          </cell>
          <cell r="EA539">
            <v>-8080.7351501999947</v>
          </cell>
          <cell r="EB539">
            <v>-11372.597598000022</v>
          </cell>
          <cell r="EC539">
            <v>-16610.189190000005</v>
          </cell>
          <cell r="ED539">
            <v>-16813.259689999977</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CN540">
            <v>0</v>
          </cell>
          <cell r="CO540">
            <v>0</v>
          </cell>
          <cell r="CP540">
            <v>0</v>
          </cell>
          <cell r="CQ540">
            <v>0</v>
          </cell>
          <cell r="CR540">
            <v>0</v>
          </cell>
          <cell r="CS540">
            <v>0</v>
          </cell>
          <cell r="CT540">
            <v>0</v>
          </cell>
          <cell r="CU540">
            <v>0</v>
          </cell>
          <cell r="CV540">
            <v>0</v>
          </cell>
          <cell r="CW540">
            <v>0</v>
          </cell>
          <cell r="CX540">
            <v>0</v>
          </cell>
          <cell r="CY540">
            <v>0</v>
          </cell>
          <cell r="CZ540">
            <v>0</v>
          </cell>
          <cell r="DA540">
            <v>0</v>
          </cell>
          <cell r="DB540">
            <v>0</v>
          </cell>
          <cell r="DC540">
            <v>0</v>
          </cell>
          <cell r="DD540">
            <v>0</v>
          </cell>
          <cell r="DE540">
            <v>0</v>
          </cell>
          <cell r="DF540">
            <v>0</v>
          </cell>
          <cell r="DG540">
            <v>0</v>
          </cell>
          <cell r="DH540">
            <v>0</v>
          </cell>
          <cell r="DI540">
            <v>0</v>
          </cell>
          <cell r="DJ540">
            <v>0</v>
          </cell>
          <cell r="DK540">
            <v>0</v>
          </cell>
          <cell r="DL540">
            <v>0</v>
          </cell>
          <cell r="DM540">
            <v>0</v>
          </cell>
          <cell r="DN540">
            <v>0</v>
          </cell>
          <cell r="DO540">
            <v>0</v>
          </cell>
          <cell r="DP540">
            <v>0</v>
          </cell>
          <cell r="DQ540">
            <v>0</v>
          </cell>
          <cell r="DR540">
            <v>0</v>
          </cell>
          <cell r="DS540">
            <v>0</v>
          </cell>
          <cell r="DT540">
            <v>0</v>
          </cell>
          <cell r="DU540">
            <v>0</v>
          </cell>
          <cell r="DV540">
            <v>0</v>
          </cell>
          <cell r="DW540">
            <v>0</v>
          </cell>
          <cell r="DX540">
            <v>0</v>
          </cell>
          <cell r="DY540">
            <v>0</v>
          </cell>
          <cell r="DZ540">
            <v>0</v>
          </cell>
          <cell r="EA540">
            <v>0</v>
          </cell>
          <cell r="EB540">
            <v>0</v>
          </cell>
          <cell r="EC540">
            <v>0</v>
          </cell>
          <cell r="ED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CN541">
            <v>0</v>
          </cell>
          <cell r="CO541">
            <v>0</v>
          </cell>
          <cell r="CP541">
            <v>0</v>
          </cell>
          <cell r="CQ541">
            <v>0</v>
          </cell>
          <cell r="CR541">
            <v>0</v>
          </cell>
          <cell r="CS541">
            <v>0</v>
          </cell>
          <cell r="CT541">
            <v>0</v>
          </cell>
          <cell r="CU541">
            <v>0</v>
          </cell>
          <cell r="CV541">
            <v>0</v>
          </cell>
          <cell r="CW541">
            <v>0</v>
          </cell>
          <cell r="CX541">
            <v>0</v>
          </cell>
          <cell r="CY541">
            <v>0</v>
          </cell>
          <cell r="CZ541">
            <v>0</v>
          </cell>
          <cell r="DA541">
            <v>0</v>
          </cell>
          <cell r="DB541">
            <v>0</v>
          </cell>
          <cell r="DC541">
            <v>0</v>
          </cell>
          <cell r="DD541">
            <v>0</v>
          </cell>
          <cell r="DE541">
            <v>0</v>
          </cell>
          <cell r="DF541">
            <v>0</v>
          </cell>
          <cell r="DG541">
            <v>0</v>
          </cell>
          <cell r="DH541">
            <v>0</v>
          </cell>
          <cell r="DI541">
            <v>0</v>
          </cell>
          <cell r="DJ541">
            <v>0</v>
          </cell>
          <cell r="DK541">
            <v>0</v>
          </cell>
          <cell r="DL541">
            <v>0</v>
          </cell>
          <cell r="DM541">
            <v>0</v>
          </cell>
          <cell r="DN541">
            <v>0</v>
          </cell>
          <cell r="DO541">
            <v>0</v>
          </cell>
          <cell r="DP541">
            <v>0</v>
          </cell>
          <cell r="DQ541">
            <v>0</v>
          </cell>
          <cell r="DR541">
            <v>0</v>
          </cell>
          <cell r="DS541">
            <v>0</v>
          </cell>
          <cell r="DT541">
            <v>0</v>
          </cell>
          <cell r="DU541">
            <v>0</v>
          </cell>
          <cell r="DV541">
            <v>0</v>
          </cell>
          <cell r="DW541">
            <v>0</v>
          </cell>
          <cell r="DX541">
            <v>0</v>
          </cell>
          <cell r="DY541">
            <v>0</v>
          </cell>
          <cell r="DZ541">
            <v>0</v>
          </cell>
          <cell r="EA541">
            <v>0</v>
          </cell>
          <cell r="EB541">
            <v>0</v>
          </cell>
          <cell r="EC541">
            <v>0</v>
          </cell>
          <cell r="ED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row>
        <row r="543">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cell r="DU544">
            <v>0</v>
          </cell>
          <cell r="DV544">
            <v>0</v>
          </cell>
          <cell r="DW544">
            <v>0</v>
          </cell>
          <cell r="DX544">
            <v>0</v>
          </cell>
          <cell r="DY544">
            <v>0</v>
          </cell>
          <cell r="DZ544">
            <v>0</v>
          </cell>
          <cell r="EA544">
            <v>0</v>
          </cell>
          <cell r="EB544">
            <v>0</v>
          </cell>
          <cell r="EC544">
            <v>0</v>
          </cell>
          <cell r="ED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5441.5822589998133</v>
          </cell>
          <cell r="AF545">
            <v>967.95988199999556</v>
          </cell>
          <cell r="AG545">
            <v>850.74877099998412</v>
          </cell>
          <cell r="AH545">
            <v>1025.200130000012</v>
          </cell>
          <cell r="AI545">
            <v>0</v>
          </cell>
          <cell r="AJ545">
            <v>0</v>
          </cell>
          <cell r="AK545">
            <v>1.0000076144933701E-6</v>
          </cell>
          <cell r="AL545">
            <v>43.799285999964923</v>
          </cell>
          <cell r="AM545">
            <v>27.512630000011995</v>
          </cell>
          <cell r="AN545">
            <v>55.05365499999607</v>
          </cell>
          <cell r="AO545">
            <v>105.83689600002253</v>
          </cell>
          <cell r="AP545">
            <v>799.14885300002061</v>
          </cell>
          <cell r="AQ545">
            <v>1566.3221549999435</v>
          </cell>
          <cell r="AR545">
            <v>4055.587741500698</v>
          </cell>
          <cell r="AS545">
            <v>963.92579200002365</v>
          </cell>
          <cell r="AT545">
            <v>411.75545100000454</v>
          </cell>
          <cell r="AU545">
            <v>971.72107999998843</v>
          </cell>
          <cell r="AV545">
            <v>5.2795110000006389</v>
          </cell>
          <cell r="AW545">
            <v>0</v>
          </cell>
          <cell r="AX545">
            <v>3.1265584999928251</v>
          </cell>
          <cell r="AY545">
            <v>34.573552999994718</v>
          </cell>
          <cell r="AZ545">
            <v>62.90639600000577</v>
          </cell>
          <cell r="BA545">
            <v>27.493893999955617</v>
          </cell>
          <cell r="BB545">
            <v>44.319588999962434</v>
          </cell>
          <cell r="BC545">
            <v>1024.9520039999625</v>
          </cell>
          <cell r="BD545">
            <v>505.53391300002113</v>
          </cell>
          <cell r="BE545">
            <v>2771.5954200001433</v>
          </cell>
          <cell r="BF545">
            <v>925.96758099994622</v>
          </cell>
          <cell r="BG545">
            <v>337.34440000000177</v>
          </cell>
          <cell r="BH545">
            <v>732.58771100000013</v>
          </cell>
          <cell r="BI545">
            <v>0.84909500001231208</v>
          </cell>
          <cell r="BJ545">
            <v>0</v>
          </cell>
          <cell r="BK545">
            <v>26.137235000001965</v>
          </cell>
          <cell r="BL545">
            <v>3.8906524999765679</v>
          </cell>
          <cell r="BM545">
            <v>30.541533000010531</v>
          </cell>
          <cell r="BN545">
            <v>45.595033999998122</v>
          </cell>
          <cell r="BO545">
            <v>610.92246149998391</v>
          </cell>
          <cell r="BP545">
            <v>1061.8984929999569</v>
          </cell>
          <cell r="BQ545">
            <v>-1004.1387759999488</v>
          </cell>
          <cell r="BR545">
            <v>2484.4718619999476</v>
          </cell>
          <cell r="BS545">
            <v>357.42002000001958</v>
          </cell>
          <cell r="BT545">
            <v>347.94333999999799</v>
          </cell>
          <cell r="BU545">
            <v>141.9494709999999</v>
          </cell>
          <cell r="BV545">
            <v>407.77163000000292</v>
          </cell>
          <cell r="BW545">
            <v>139.94338000001153</v>
          </cell>
          <cell r="BX545">
            <v>1.5339370000001509</v>
          </cell>
          <cell r="BY545">
            <v>12.697569999960251</v>
          </cell>
          <cell r="BZ545">
            <v>54.683843999984674</v>
          </cell>
          <cell r="CA545">
            <v>57.311895999941044</v>
          </cell>
          <cell r="CB545">
            <v>220.02442299999529</v>
          </cell>
          <cell r="CC545">
            <v>749.99895000003744</v>
          </cell>
          <cell r="CD545">
            <v>-6.8065990000031888</v>
          </cell>
          <cell r="CE545">
            <v>1854.4763370011933</v>
          </cell>
          <cell r="CF545">
            <v>27.045171000005212</v>
          </cell>
          <cell r="CG545">
            <v>167.21404999998049</v>
          </cell>
          <cell r="CH545">
            <v>204.10998500004644</v>
          </cell>
          <cell r="CI545">
            <v>318.15927000000374</v>
          </cell>
          <cell r="CJ545">
            <v>189.2139099999913</v>
          </cell>
          <cell r="CK545">
            <v>-159.61227199996938</v>
          </cell>
          <cell r="CL545">
            <v>34.338306999998167</v>
          </cell>
          <cell r="CM545">
            <v>17.975880999991205</v>
          </cell>
          <cell r="CN545">
            <v>152.65574299998116</v>
          </cell>
          <cell r="CO545">
            <v>118.79534100001911</v>
          </cell>
          <cell r="CP545">
            <v>631.47810100001516</v>
          </cell>
          <cell r="CQ545">
            <v>153.10285000002477</v>
          </cell>
          <cell r="CR545">
            <v>2072.7992850001901</v>
          </cell>
          <cell r="CS545">
            <v>16.122900000016671</v>
          </cell>
          <cell r="CT545">
            <v>150.40301999999792</v>
          </cell>
          <cell r="CU545">
            <v>430.62330599996494</v>
          </cell>
          <cell r="CV545">
            <v>310.21033100000932</v>
          </cell>
          <cell r="CW545">
            <v>60.187743999995291</v>
          </cell>
          <cell r="CX545">
            <v>184.10659999999916</v>
          </cell>
          <cell r="CY545">
            <v>17.76530799997272</v>
          </cell>
          <cell r="CZ545">
            <v>22.969283999991603</v>
          </cell>
          <cell r="DA545">
            <v>316.56071700004395</v>
          </cell>
          <cell r="DB545">
            <v>180.9486630000174</v>
          </cell>
          <cell r="DC545">
            <v>318.74818100000266</v>
          </cell>
          <cell r="DD545">
            <v>64.153231000003871</v>
          </cell>
          <cell r="DE545">
            <v>3374.9649939998053</v>
          </cell>
          <cell r="DF545">
            <v>277.70699999999488</v>
          </cell>
          <cell r="DG545">
            <v>322.68591100000776</v>
          </cell>
          <cell r="DH545">
            <v>767.62300200000755</v>
          </cell>
          <cell r="DI545">
            <v>250.82378000000608</v>
          </cell>
          <cell r="DJ545">
            <v>121.5611729999946</v>
          </cell>
          <cell r="DK545">
            <v>173.85154100001091</v>
          </cell>
          <cell r="DL545">
            <v>97.288206999946851</v>
          </cell>
          <cell r="DM545">
            <v>47.124093000020366</v>
          </cell>
          <cell r="DN545">
            <v>403.62193199998001</v>
          </cell>
          <cell r="DO545">
            <v>355.62035400001332</v>
          </cell>
          <cell r="DP545">
            <v>420.6217610000167</v>
          </cell>
          <cell r="DQ545">
            <v>136.43623999995179</v>
          </cell>
          <cell r="DR545">
            <v>69.842278000432998</v>
          </cell>
          <cell r="DS545">
            <v>0</v>
          </cell>
          <cell r="DT545">
            <v>0</v>
          </cell>
          <cell r="DU545">
            <v>-12.468258999986574</v>
          </cell>
          <cell r="DV545">
            <v>0</v>
          </cell>
          <cell r="DW545">
            <v>9.9999306257814169E-7</v>
          </cell>
          <cell r="DX545">
            <v>1.0000076144933701E-6</v>
          </cell>
          <cell r="DY545">
            <v>0</v>
          </cell>
          <cell r="DZ545">
            <v>0</v>
          </cell>
          <cell r="EA545">
            <v>40.274537999997847</v>
          </cell>
          <cell r="EB545">
            <v>25.980731999967247</v>
          </cell>
          <cell r="EC545">
            <v>16.055264999973588</v>
          </cell>
          <cell r="ED545">
            <v>0</v>
          </cell>
        </row>
        <row r="546">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cell r="DA547">
            <v>0</v>
          </cell>
          <cell r="DB547">
            <v>0</v>
          </cell>
          <cell r="DC547">
            <v>0</v>
          </cell>
          <cell r="DD547">
            <v>0</v>
          </cell>
          <cell r="DE547">
            <v>0</v>
          </cell>
          <cell r="DF547">
            <v>0</v>
          </cell>
          <cell r="DG547">
            <v>0</v>
          </cell>
          <cell r="DH547">
            <v>0</v>
          </cell>
          <cell r="DI547">
            <v>0</v>
          </cell>
          <cell r="DJ547">
            <v>0</v>
          </cell>
          <cell r="DK547">
            <v>0</v>
          </cell>
          <cell r="DL547">
            <v>0</v>
          </cell>
          <cell r="DM547">
            <v>0</v>
          </cell>
          <cell r="DN547">
            <v>0</v>
          </cell>
          <cell r="DO547">
            <v>0</v>
          </cell>
          <cell r="DP547">
            <v>0</v>
          </cell>
          <cell r="DQ547">
            <v>0</v>
          </cell>
          <cell r="DR547">
            <v>0</v>
          </cell>
          <cell r="DS547">
            <v>0</v>
          </cell>
          <cell r="DT547">
            <v>0</v>
          </cell>
          <cell r="DU547">
            <v>0</v>
          </cell>
          <cell r="DV547">
            <v>0</v>
          </cell>
          <cell r="DW547">
            <v>0</v>
          </cell>
          <cell r="DX547">
            <v>0</v>
          </cell>
          <cell r="DY547">
            <v>0</v>
          </cell>
          <cell r="DZ547">
            <v>0</v>
          </cell>
          <cell r="EA547">
            <v>0</v>
          </cell>
          <cell r="EB547">
            <v>0</v>
          </cell>
          <cell r="EC547">
            <v>0</v>
          </cell>
          <cell r="ED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21276.948473500088</v>
          </cell>
          <cell r="BS548">
            <v>4664.0419014999643</v>
          </cell>
          <cell r="BT548">
            <v>3003.9209795000497</v>
          </cell>
          <cell r="BU548">
            <v>1526.4996999999858</v>
          </cell>
          <cell r="BV548">
            <v>790.13749000005191</v>
          </cell>
          <cell r="BW548">
            <v>208.199729999993</v>
          </cell>
          <cell r="BX548">
            <v>349.65330999996513</v>
          </cell>
          <cell r="BY548">
            <v>176.13718000001973</v>
          </cell>
          <cell r="BZ548">
            <v>86.903469999961089</v>
          </cell>
          <cell r="CA548">
            <v>689.54680000001099</v>
          </cell>
          <cell r="CB548">
            <v>1431.0912100000423</v>
          </cell>
          <cell r="CC548">
            <v>3510.7609824999818</v>
          </cell>
          <cell r="CD548">
            <v>4840.0557200000039</v>
          </cell>
          <cell r="CE548">
            <v>21118.666639499366</v>
          </cell>
          <cell r="CF548">
            <v>4609.8122360000852</v>
          </cell>
          <cell r="CG548">
            <v>3400.7154929999961</v>
          </cell>
          <cell r="CH548">
            <v>1712.98848</v>
          </cell>
          <cell r="CI548">
            <v>440.12081000002217</v>
          </cell>
          <cell r="CJ548">
            <v>335.75710000004619</v>
          </cell>
          <cell r="CK548">
            <v>344.11957000003895</v>
          </cell>
          <cell r="CL548">
            <v>235.00264000002062</v>
          </cell>
          <cell r="CM548">
            <v>61.235319999977946</v>
          </cell>
          <cell r="CN548">
            <v>508.04124000004958</v>
          </cell>
          <cell r="CO548">
            <v>1430.2276299999794</v>
          </cell>
          <cell r="CP548">
            <v>3285.6122300000279</v>
          </cell>
          <cell r="CQ548">
            <v>4755.0338905000244</v>
          </cell>
          <cell r="CR548">
            <v>20536.320724499878</v>
          </cell>
          <cell r="CS548">
            <v>4497.3494969999883</v>
          </cell>
          <cell r="CT548">
            <v>3199.2426470000064</v>
          </cell>
          <cell r="CU548">
            <v>2024.5675300000003</v>
          </cell>
          <cell r="CV548">
            <v>480.7569899999944</v>
          </cell>
          <cell r="CW548">
            <v>371.0336299999617</v>
          </cell>
          <cell r="CX548">
            <v>283.38734000001568</v>
          </cell>
          <cell r="CY548">
            <v>235.69706999999471</v>
          </cell>
          <cell r="CZ548">
            <v>65.886650000000373</v>
          </cell>
          <cell r="DA548">
            <v>453.68867999996291</v>
          </cell>
          <cell r="DB548">
            <v>1422.2806100000162</v>
          </cell>
          <cell r="DC548">
            <v>2865.5739754999522</v>
          </cell>
          <cell r="DD548">
            <v>4636.8561050000135</v>
          </cell>
          <cell r="DE548">
            <v>21372.668790000491</v>
          </cell>
          <cell r="DF548">
            <v>4526.6638399999938</v>
          </cell>
          <cell r="DG548">
            <v>2644.0095800000126</v>
          </cell>
          <cell r="DH548">
            <v>1657.5285600000061</v>
          </cell>
          <cell r="DI548">
            <v>223.54524000000674</v>
          </cell>
          <cell r="DJ548">
            <v>376.86651999998139</v>
          </cell>
          <cell r="DK548">
            <v>402.07306000002427</v>
          </cell>
          <cell r="DL548">
            <v>158.56231000000844</v>
          </cell>
          <cell r="DM548">
            <v>238.71847999998135</v>
          </cell>
          <cell r="DN548">
            <v>755.81927999999607</v>
          </cell>
          <cell r="DO548">
            <v>1533.6162999999942</v>
          </cell>
          <cell r="DP548">
            <v>3123.1243399999803</v>
          </cell>
          <cell r="DQ548">
            <v>5732.1412799999816</v>
          </cell>
          <cell r="DR548">
            <v>20561.697511000093</v>
          </cell>
          <cell r="DS548">
            <v>4786.9429999999702</v>
          </cell>
          <cell r="DT548">
            <v>2870.7424300000421</v>
          </cell>
          <cell r="DU548">
            <v>1576.1577999999863</v>
          </cell>
          <cell r="DV548">
            <v>184.51643000001786</v>
          </cell>
          <cell r="DW548">
            <v>74.222230000013951</v>
          </cell>
          <cell r="DX548">
            <v>202.96684000000823</v>
          </cell>
          <cell r="DY548">
            <v>41.466579999949317</v>
          </cell>
          <cell r="DZ548">
            <v>98.548170000023674</v>
          </cell>
          <cell r="EA548">
            <v>312.43978000001516</v>
          </cell>
          <cell r="EB548">
            <v>1511.9309599999688</v>
          </cell>
          <cell r="EC548">
            <v>3136.5047610000474</v>
          </cell>
          <cell r="ED548">
            <v>5765.2585299999919</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0</v>
          </cell>
          <cell r="CN549">
            <v>0</v>
          </cell>
          <cell r="CO549">
            <v>0</v>
          </cell>
          <cell r="CP549">
            <v>0</v>
          </cell>
          <cell r="CQ549">
            <v>0</v>
          </cell>
          <cell r="CR549">
            <v>0</v>
          </cell>
          <cell r="CS549">
            <v>0</v>
          </cell>
          <cell r="CT549">
            <v>0</v>
          </cell>
          <cell r="CU549">
            <v>0</v>
          </cell>
          <cell r="CV549">
            <v>0</v>
          </cell>
          <cell r="CW549">
            <v>0</v>
          </cell>
          <cell r="CX549">
            <v>0</v>
          </cell>
          <cell r="CY549">
            <v>0</v>
          </cell>
          <cell r="CZ549">
            <v>0</v>
          </cell>
          <cell r="DA549">
            <v>0</v>
          </cell>
          <cell r="DB549">
            <v>0</v>
          </cell>
          <cell r="DC549">
            <v>0</v>
          </cell>
          <cell r="DD549">
            <v>0</v>
          </cell>
          <cell r="DE549">
            <v>0</v>
          </cell>
          <cell r="DF549">
            <v>0</v>
          </cell>
          <cell r="DG549">
            <v>0</v>
          </cell>
          <cell r="DH549">
            <v>0</v>
          </cell>
          <cell r="DI549">
            <v>0</v>
          </cell>
          <cell r="DJ549">
            <v>0</v>
          </cell>
          <cell r="DK549">
            <v>0</v>
          </cell>
          <cell r="DL549">
            <v>0</v>
          </cell>
          <cell r="DM549">
            <v>0</v>
          </cell>
          <cell r="DN549">
            <v>0</v>
          </cell>
          <cell r="DO549">
            <v>0</v>
          </cell>
          <cell r="DP549">
            <v>0</v>
          </cell>
          <cell r="DQ549">
            <v>0</v>
          </cell>
          <cell r="DR549">
            <v>0</v>
          </cell>
          <cell r="DS549">
            <v>0</v>
          </cell>
          <cell r="DT549">
            <v>0</v>
          </cell>
          <cell r="DU549">
            <v>0</v>
          </cell>
          <cell r="DV549">
            <v>0</v>
          </cell>
          <cell r="DW549">
            <v>0</v>
          </cell>
          <cell r="DX549">
            <v>0</v>
          </cell>
          <cell r="DY549">
            <v>0</v>
          </cell>
          <cell r="DZ549">
            <v>0</v>
          </cell>
          <cell r="EA549">
            <v>0</v>
          </cell>
          <cell r="EB549">
            <v>0</v>
          </cell>
          <cell r="EC549">
            <v>0</v>
          </cell>
          <cell r="ED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cell r="DJ550">
            <v>0</v>
          </cell>
          <cell r="DK550">
            <v>0</v>
          </cell>
          <cell r="DL550">
            <v>0</v>
          </cell>
          <cell r="DM550">
            <v>0</v>
          </cell>
          <cell r="DN550">
            <v>0</v>
          </cell>
          <cell r="DO550">
            <v>0</v>
          </cell>
          <cell r="DP550">
            <v>0</v>
          </cell>
          <cell r="DQ550">
            <v>0</v>
          </cell>
          <cell r="DR550">
            <v>0</v>
          </cell>
          <cell r="DS550">
            <v>0</v>
          </cell>
          <cell r="DT550">
            <v>0</v>
          </cell>
          <cell r="DU550">
            <v>0</v>
          </cell>
          <cell r="DV550">
            <v>0</v>
          </cell>
          <cell r="DW550">
            <v>0</v>
          </cell>
          <cell r="DX550">
            <v>0</v>
          </cell>
          <cell r="DY550">
            <v>0</v>
          </cell>
          <cell r="DZ550">
            <v>0</v>
          </cell>
          <cell r="EA550">
            <v>0</v>
          </cell>
          <cell r="EB550">
            <v>0</v>
          </cell>
          <cell r="EC550">
            <v>0</v>
          </cell>
          <cell r="ED550">
            <v>0</v>
          </cell>
        </row>
        <row r="552">
          <cell r="F552">
            <v>-17924.494639999932</v>
          </cell>
          <cell r="G552">
            <v>-14493.933289999957</v>
          </cell>
          <cell r="H552">
            <v>-14274.600078999996</v>
          </cell>
          <cell r="I552">
            <v>-11930.823755999969</v>
          </cell>
          <cell r="J552">
            <v>-8551.5550800000201</v>
          </cell>
          <cell r="K552">
            <v>-7956.1412859999982</v>
          </cell>
          <cell r="L552">
            <v>-6182.3207361999666</v>
          </cell>
          <cell r="M552">
            <v>-6458.7956620000186</v>
          </cell>
          <cell r="N552">
            <v>-8080.7351501999947</v>
          </cell>
          <cell r="O552">
            <v>-11372.597598000022</v>
          </cell>
          <cell r="P552">
            <v>-16610.189190000005</v>
          </cell>
          <cell r="Q552">
            <v>-16813.259689999977</v>
          </cell>
          <cell r="R552">
            <v>-140149.6556773996</v>
          </cell>
          <cell r="S552">
            <v>-17924.494640000048</v>
          </cell>
          <cell r="T552">
            <v>-13994.14280999999</v>
          </cell>
          <cell r="U552">
            <v>-14274.600078999996</v>
          </cell>
          <cell r="V552">
            <v>-11930.823755999969</v>
          </cell>
          <cell r="W552">
            <v>-8551.5550800000201</v>
          </cell>
          <cell r="X552">
            <v>-7956.1412859999982</v>
          </cell>
          <cell r="Y552">
            <v>-6182.3207361999666</v>
          </cell>
          <cell r="Z552">
            <v>-6458.7956620000186</v>
          </cell>
          <cell r="AA552">
            <v>-8080.7351501999947</v>
          </cell>
          <cell r="AB552">
            <v>-11372.597598000022</v>
          </cell>
          <cell r="AC552">
            <v>-16610.189190000005</v>
          </cell>
          <cell r="AD552">
            <v>-16813.259689999977</v>
          </cell>
          <cell r="AE552">
            <v>-134708.07341839932</v>
          </cell>
          <cell r="AF552">
            <v>-16956.534758000169</v>
          </cell>
          <cell r="AG552">
            <v>-13143.394038999919</v>
          </cell>
          <cell r="AH552">
            <v>-13249.399948999984</v>
          </cell>
          <cell r="AI552">
            <v>-11930.823756000027</v>
          </cell>
          <cell r="AJ552">
            <v>-8551.5550799999619</v>
          </cell>
          <cell r="AK552">
            <v>-7956.1412849999615</v>
          </cell>
          <cell r="AL552">
            <v>-6138.5214502001181</v>
          </cell>
          <cell r="AM552">
            <v>-6431.2830320000066</v>
          </cell>
          <cell r="AN552">
            <v>-8025.6814952000277</v>
          </cell>
          <cell r="AO552">
            <v>-11266.760702</v>
          </cell>
          <cell r="AP552">
            <v>-15811.040336999926</v>
          </cell>
          <cell r="AQ552">
            <v>-15246.937535000034</v>
          </cell>
          <cell r="AR552">
            <v>-136094.06793590076</v>
          </cell>
          <cell r="AS552">
            <v>-16960.568847999908</v>
          </cell>
          <cell r="AT552">
            <v>-13582.387358999928</v>
          </cell>
          <cell r="AU552">
            <v>-13302.87899899995</v>
          </cell>
          <cell r="AV552">
            <v>-11925.544244999881</v>
          </cell>
          <cell r="AW552">
            <v>-8551.5550799999619</v>
          </cell>
          <cell r="AX552">
            <v>-7953.0147275000345</v>
          </cell>
          <cell r="AY552">
            <v>-6147.7471831999719</v>
          </cell>
          <cell r="AZ552">
            <v>-6395.8892660000129</v>
          </cell>
          <cell r="BA552">
            <v>-8053.24125620001</v>
          </cell>
          <cell r="BB552">
            <v>-11328.278009000118</v>
          </cell>
          <cell r="BC552">
            <v>-15585.237185999984</v>
          </cell>
          <cell r="BD552">
            <v>-16307.725776999956</v>
          </cell>
          <cell r="BE552">
            <v>-137877.85073739849</v>
          </cell>
          <cell r="BF552">
            <v>-16998.527058999985</v>
          </cell>
          <cell r="BG552">
            <v>-14156.588889999897</v>
          </cell>
          <cell r="BH552">
            <v>-13542.01236799988</v>
          </cell>
          <cell r="BI552">
            <v>-11929.974660999957</v>
          </cell>
          <cell r="BJ552">
            <v>-8551.5550800000201</v>
          </cell>
          <cell r="BK552">
            <v>-7930.0040509999963</v>
          </cell>
          <cell r="BL552">
            <v>-6178.4300836999901</v>
          </cell>
          <cell r="BM552">
            <v>-6428.2541289998917</v>
          </cell>
          <cell r="BN552">
            <v>-8035.1401162000839</v>
          </cell>
          <cell r="BO552">
            <v>-10761.675136499922</v>
          </cell>
          <cell r="BP552">
            <v>-15548.290697000106</v>
          </cell>
          <cell r="BQ552">
            <v>-17817.398466000101</v>
          </cell>
          <cell r="BR552">
            <v>-116388.23534190096</v>
          </cell>
          <cell r="BS552">
            <v>-12903.03271849989</v>
          </cell>
          <cell r="BT552">
            <v>-10642.278490500059</v>
          </cell>
          <cell r="BU552">
            <v>-12606.150908000069</v>
          </cell>
          <cell r="BV552">
            <v>-10732.914635999943</v>
          </cell>
          <cell r="BW552">
            <v>-8203.4119700000156</v>
          </cell>
          <cell r="BX552">
            <v>-7604.9540389999747</v>
          </cell>
          <cell r="BY552">
            <v>-5993.4859862001613</v>
          </cell>
          <cell r="BZ552">
            <v>-6317.2083480001893</v>
          </cell>
          <cell r="CA552">
            <v>-7333.8764542000135</v>
          </cell>
          <cell r="CB552">
            <v>-9721.4819650000427</v>
          </cell>
          <cell r="CC552">
            <v>-12349.429257499985</v>
          </cell>
          <cell r="CD552">
            <v>-11980.010569000151</v>
          </cell>
          <cell r="CE552">
            <v>-117176.51270089857</v>
          </cell>
          <cell r="CF552">
            <v>-13287.637233000016</v>
          </cell>
          <cell r="CG552">
            <v>-10426.213266999926</v>
          </cell>
          <cell r="CH552">
            <v>-12357.501613999717</v>
          </cell>
          <cell r="CI552">
            <v>-11172.543675999856</v>
          </cell>
          <cell r="CJ552">
            <v>-8026.5840699998662</v>
          </cell>
          <cell r="CK552">
            <v>-7771.6339879999869</v>
          </cell>
          <cell r="CL552">
            <v>-5912.9797891997732</v>
          </cell>
          <cell r="CM552">
            <v>-6379.5844610000495</v>
          </cell>
          <cell r="CN552">
            <v>-7420.0381671999348</v>
          </cell>
          <cell r="CO552">
            <v>-9823.5746269999072</v>
          </cell>
          <cell r="CP552">
            <v>-12693.098858999787</v>
          </cell>
          <cell r="CQ552">
            <v>-11905.12294949987</v>
          </cell>
          <cell r="CR552">
            <v>-117540.53566789813</v>
          </cell>
          <cell r="CS552">
            <v>-13411.022242999868</v>
          </cell>
          <cell r="CT552">
            <v>-10644.497142999899</v>
          </cell>
          <cell r="CU552">
            <v>-11819.409243000206</v>
          </cell>
          <cell r="CV552">
            <v>-11139.856434999849</v>
          </cell>
          <cell r="CW552">
            <v>-8120.3337060001213</v>
          </cell>
          <cell r="CX552">
            <v>-7488.6473459999543</v>
          </cell>
          <cell r="CY552">
            <v>-5928.8583582001738</v>
          </cell>
          <cell r="CZ552">
            <v>-6369.9397279999685</v>
          </cell>
          <cell r="DA552">
            <v>-7310.4857531997841</v>
          </cell>
          <cell r="DB552">
            <v>-9769.3683249999303</v>
          </cell>
          <cell r="DC552">
            <v>-13425.867033500224</v>
          </cell>
          <cell r="DD552">
            <v>-12112.250353999902</v>
          </cell>
          <cell r="DE552">
            <v>-115901.81237339787</v>
          </cell>
          <cell r="DF552">
            <v>-13120.123800000176</v>
          </cell>
          <cell r="DG552">
            <v>-11527.237798999995</v>
          </cell>
          <cell r="DH552">
            <v>-11849.448516999837</v>
          </cell>
          <cell r="DI552">
            <v>-11456.454735999927</v>
          </cell>
          <cell r="DJ552">
            <v>-8053.127387000015</v>
          </cell>
          <cell r="DK552">
            <v>-7380.2166850001086</v>
          </cell>
          <cell r="DL552">
            <v>-5926.4702192000113</v>
          </cell>
          <cell r="DM552">
            <v>-6172.9530889999587</v>
          </cell>
          <cell r="DN552">
            <v>-6921.2939381999895</v>
          </cell>
          <cell r="DO552">
            <v>-9483.3609440000728</v>
          </cell>
          <cell r="DP552">
            <v>-13066.443089000182</v>
          </cell>
          <cell r="DQ552">
            <v>-10944.682170000393</v>
          </cell>
          <cell r="DR552">
            <v>-119518.1158884</v>
          </cell>
          <cell r="DS552">
            <v>-13137.551640000194</v>
          </cell>
          <cell r="DT552">
            <v>-11123.400380000006</v>
          </cell>
          <cell r="DU552">
            <v>-12710.910538000055</v>
          </cell>
          <cell r="DV552">
            <v>-11746.307325999951</v>
          </cell>
          <cell r="DW552">
            <v>-8477.3328490001149</v>
          </cell>
          <cell r="DX552">
            <v>-7753.1744450000115</v>
          </cell>
          <cell r="DY552">
            <v>-6140.8541562000755</v>
          </cell>
          <cell r="DZ552">
            <v>-6360.247491999995</v>
          </cell>
          <cell r="EA552">
            <v>-7728.0208321998361</v>
          </cell>
          <cell r="EB552">
            <v>-9834.6859059999697</v>
          </cell>
          <cell r="EC552">
            <v>-13457.629163999809</v>
          </cell>
          <cell r="ED552">
            <v>-11048.001159999985</v>
          </cell>
        </row>
        <row r="555">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H555">
            <v>0</v>
          </cell>
          <cell r="DI555">
            <v>0</v>
          </cell>
          <cell r="DJ555">
            <v>0</v>
          </cell>
          <cell r="DK555">
            <v>0</v>
          </cell>
          <cell r="DL555">
            <v>0</v>
          </cell>
          <cell r="DM555">
            <v>0</v>
          </cell>
          <cell r="DN555">
            <v>0</v>
          </cell>
          <cell r="DO555">
            <v>0</v>
          </cell>
          <cell r="DP555">
            <v>0</v>
          </cell>
          <cell r="DQ555">
            <v>0</v>
          </cell>
          <cell r="DR555">
            <v>0</v>
          </cell>
          <cell r="DS555">
            <v>0</v>
          </cell>
          <cell r="DT555">
            <v>0</v>
          </cell>
          <cell r="DU555">
            <v>0</v>
          </cell>
          <cell r="DV555">
            <v>0</v>
          </cell>
          <cell r="DW555">
            <v>0</v>
          </cell>
          <cell r="DX555">
            <v>0</v>
          </cell>
          <cell r="DY555">
            <v>0</v>
          </cell>
          <cell r="DZ555">
            <v>0</v>
          </cell>
          <cell r="EA555">
            <v>0</v>
          </cell>
          <cell r="EB555">
            <v>0</v>
          </cell>
          <cell r="EC555">
            <v>0</v>
          </cell>
          <cell r="ED555">
            <v>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0</v>
          </cell>
          <cell r="CY556">
            <v>0</v>
          </cell>
          <cell r="CZ556">
            <v>0</v>
          </cell>
          <cell r="DA556">
            <v>0</v>
          </cell>
          <cell r="DB556">
            <v>0</v>
          </cell>
          <cell r="DC556">
            <v>0</v>
          </cell>
          <cell r="DD556">
            <v>0</v>
          </cell>
          <cell r="DE556">
            <v>0</v>
          </cell>
          <cell r="DF556">
            <v>0</v>
          </cell>
          <cell r="DG556">
            <v>0</v>
          </cell>
          <cell r="DH556">
            <v>0</v>
          </cell>
          <cell r="DI556">
            <v>0</v>
          </cell>
          <cell r="DJ556">
            <v>0</v>
          </cell>
          <cell r="DK556">
            <v>0</v>
          </cell>
          <cell r="DL556">
            <v>0</v>
          </cell>
          <cell r="DM556">
            <v>0</v>
          </cell>
          <cell r="DN556">
            <v>0</v>
          </cell>
          <cell r="DO556">
            <v>0</v>
          </cell>
          <cell r="DP556">
            <v>0</v>
          </cell>
          <cell r="DQ556">
            <v>0</v>
          </cell>
          <cell r="DR556">
            <v>-0.13513499999999112</v>
          </cell>
          <cell r="DS556">
            <v>0</v>
          </cell>
          <cell r="DT556">
            <v>0</v>
          </cell>
          <cell r="DU556">
            <v>0</v>
          </cell>
          <cell r="DV556">
            <v>0</v>
          </cell>
          <cell r="DW556">
            <v>0</v>
          </cell>
          <cell r="DX556">
            <v>0</v>
          </cell>
          <cell r="DY556">
            <v>0</v>
          </cell>
          <cell r="DZ556">
            <v>-0.13513500000000533</v>
          </cell>
          <cell r="EA556">
            <v>0</v>
          </cell>
          <cell r="EB556">
            <v>0</v>
          </cell>
          <cell r="EC556">
            <v>0</v>
          </cell>
          <cell r="ED556">
            <v>0</v>
          </cell>
        </row>
        <row r="557">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v>0</v>
          </cell>
          <cell r="CL557">
            <v>0</v>
          </cell>
          <cell r="CM557">
            <v>0</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cell r="DA557">
            <v>0</v>
          </cell>
          <cell r="DB557">
            <v>0</v>
          </cell>
          <cell r="DC557">
            <v>0</v>
          </cell>
          <cell r="DD557">
            <v>0</v>
          </cell>
          <cell r="DE557">
            <v>0</v>
          </cell>
          <cell r="DF557">
            <v>0</v>
          </cell>
          <cell r="DG557">
            <v>0</v>
          </cell>
          <cell r="DH557">
            <v>0</v>
          </cell>
          <cell r="DI557">
            <v>0</v>
          </cell>
          <cell r="DJ557">
            <v>0</v>
          </cell>
          <cell r="DK557">
            <v>0</v>
          </cell>
          <cell r="DL557">
            <v>0</v>
          </cell>
          <cell r="DM557">
            <v>0</v>
          </cell>
          <cell r="DN557">
            <v>0</v>
          </cell>
          <cell r="DO557">
            <v>0</v>
          </cell>
          <cell r="DP557">
            <v>0</v>
          </cell>
          <cell r="DQ557">
            <v>0</v>
          </cell>
          <cell r="DR557">
            <v>-5.4539780000001201</v>
          </cell>
          <cell r="DS557">
            <v>0</v>
          </cell>
          <cell r="DT557">
            <v>0</v>
          </cell>
          <cell r="DU557">
            <v>0</v>
          </cell>
          <cell r="DV557">
            <v>0</v>
          </cell>
          <cell r="DW557">
            <v>0</v>
          </cell>
          <cell r="DX557">
            <v>-0.54491999999999052</v>
          </cell>
          <cell r="DY557">
            <v>-4.5811800000000176</v>
          </cell>
          <cell r="DZ557">
            <v>-4.1989999999998417E-2</v>
          </cell>
          <cell r="EA557">
            <v>-0.28588799999999992</v>
          </cell>
          <cell r="EB557">
            <v>0</v>
          </cell>
          <cell r="EC557">
            <v>0</v>
          </cell>
          <cell r="ED557">
            <v>0</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0</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row>
        <row r="559">
          <cell r="F559">
            <v>0</v>
          </cell>
          <cell r="G559">
            <v>0</v>
          </cell>
          <cell r="H559">
            <v>0</v>
          </cell>
          <cell r="I559">
            <v>0</v>
          </cell>
          <cell r="J559">
            <v>2.9456700000000069</v>
          </cell>
          <cell r="K559">
            <v>0</v>
          </cell>
          <cell r="L559">
            <v>0</v>
          </cell>
          <cell r="M559">
            <v>0</v>
          </cell>
          <cell r="N559">
            <v>8.0379559999998946</v>
          </cell>
          <cell r="O559">
            <v>17.959319999999991</v>
          </cell>
          <cell r="P559">
            <v>0</v>
          </cell>
          <cell r="Q559">
            <v>0</v>
          </cell>
          <cell r="R559">
            <v>141.08181999999579</v>
          </cell>
          <cell r="S559">
            <v>0</v>
          </cell>
          <cell r="T559">
            <v>0</v>
          </cell>
          <cell r="U559">
            <v>20.95270000000005</v>
          </cell>
          <cell r="V559">
            <v>0</v>
          </cell>
          <cell r="W559">
            <v>22.266115999999784</v>
          </cell>
          <cell r="X559">
            <v>42.402999999996609</v>
          </cell>
          <cell r="Y559">
            <v>-26.439290000000028</v>
          </cell>
          <cell r="Z559">
            <v>0</v>
          </cell>
          <cell r="AA559">
            <v>12.49427999999989</v>
          </cell>
          <cell r="AB559">
            <v>56.160748999999896</v>
          </cell>
          <cell r="AC559">
            <v>0</v>
          </cell>
          <cell r="AD559">
            <v>13.244265000000002</v>
          </cell>
          <cell r="AE559">
            <v>605.57762399999774</v>
          </cell>
          <cell r="AF559">
            <v>0</v>
          </cell>
          <cell r="AG559">
            <v>58.43287399999997</v>
          </cell>
          <cell r="AH559">
            <v>159.32545000000027</v>
          </cell>
          <cell r="AI559">
            <v>83.117390000000114</v>
          </cell>
          <cell r="AJ559">
            <v>99.902000000000044</v>
          </cell>
          <cell r="AK559">
            <v>70.220190000000002</v>
          </cell>
          <cell r="AL559">
            <v>-23.483000000000175</v>
          </cell>
          <cell r="AM559">
            <v>-16.259400000000028</v>
          </cell>
          <cell r="AN559">
            <v>41.222420000000056</v>
          </cell>
          <cell r="AO559">
            <v>133.09969999999976</v>
          </cell>
          <cell r="AP559">
            <v>0</v>
          </cell>
          <cell r="AQ559">
            <v>0</v>
          </cell>
          <cell r="AR559">
            <v>614.52167280000867</v>
          </cell>
          <cell r="AS559">
            <v>0</v>
          </cell>
          <cell r="AT559">
            <v>24.825570000000084</v>
          </cell>
          <cell r="AU559">
            <v>155.83344999999963</v>
          </cell>
          <cell r="AV559">
            <v>183.91564000000017</v>
          </cell>
          <cell r="AW559">
            <v>77.948769999999968</v>
          </cell>
          <cell r="AX559">
            <v>30.338500000000295</v>
          </cell>
          <cell r="AY559">
            <v>-12.425300000000789</v>
          </cell>
          <cell r="AZ559">
            <v>-22.271400000000085</v>
          </cell>
          <cell r="BA559">
            <v>36.93080000000009</v>
          </cell>
          <cell r="BB559">
            <v>136.48710000000028</v>
          </cell>
          <cell r="BC559">
            <v>0</v>
          </cell>
          <cell r="BD559">
            <v>2.9385428</v>
          </cell>
          <cell r="BE559">
            <v>677.0940236000024</v>
          </cell>
          <cell r="BF559">
            <v>15.0895996</v>
          </cell>
          <cell r="BG559">
            <v>30.761510999999999</v>
          </cell>
          <cell r="BH559">
            <v>178.32979999999952</v>
          </cell>
          <cell r="BI559">
            <v>86.435019999999895</v>
          </cell>
          <cell r="BJ559">
            <v>129.47849999999971</v>
          </cell>
          <cell r="BK559">
            <v>2.2366330000000971</v>
          </cell>
          <cell r="BL559">
            <v>2.0126000000000204</v>
          </cell>
          <cell r="BM559">
            <v>9.2333399999999983</v>
          </cell>
          <cell r="BN559">
            <v>68.297400000001289</v>
          </cell>
          <cell r="BO559">
            <v>74.837400000000343</v>
          </cell>
          <cell r="BP559">
            <v>0</v>
          </cell>
          <cell r="BQ559">
            <v>80.382219999999961</v>
          </cell>
          <cell r="BR559">
            <v>783.53572999999597</v>
          </cell>
          <cell r="BS559">
            <v>40.78589999999997</v>
          </cell>
          <cell r="BT559">
            <v>33.049729999999954</v>
          </cell>
          <cell r="BU559">
            <v>69.621830000000045</v>
          </cell>
          <cell r="BV559">
            <v>72.05466000000024</v>
          </cell>
          <cell r="BW559">
            <v>188.7559999999994</v>
          </cell>
          <cell r="BX559">
            <v>17.842740000000049</v>
          </cell>
          <cell r="BY559">
            <v>39.938200000000506</v>
          </cell>
          <cell r="BZ559">
            <v>41.933800000000247</v>
          </cell>
          <cell r="CA559">
            <v>45.898689999999988</v>
          </cell>
          <cell r="CB559">
            <v>111.49253999999974</v>
          </cell>
          <cell r="CC559">
            <v>0</v>
          </cell>
          <cell r="CD559">
            <v>122.16163999999981</v>
          </cell>
          <cell r="CE559">
            <v>1042.1387170000089</v>
          </cell>
          <cell r="CF559">
            <v>43.090688</v>
          </cell>
          <cell r="CG559">
            <v>38.449333000000024</v>
          </cell>
          <cell r="CH559">
            <v>42.709589999999935</v>
          </cell>
          <cell r="CI559">
            <v>222.91105000000061</v>
          </cell>
          <cell r="CJ559">
            <v>176.64069999999811</v>
          </cell>
          <cell r="CK559">
            <v>38.288399999999911</v>
          </cell>
          <cell r="CL559">
            <v>80.984300000000076</v>
          </cell>
          <cell r="CM559">
            <v>21.850100000000111</v>
          </cell>
          <cell r="CN559">
            <v>47.042889999999716</v>
          </cell>
          <cell r="CO559">
            <v>188.95854000000054</v>
          </cell>
          <cell r="CP559">
            <v>0</v>
          </cell>
          <cell r="CQ559">
            <v>141.2131260000001</v>
          </cell>
          <cell r="CR559">
            <v>1532.6635659999884</v>
          </cell>
          <cell r="CS559">
            <v>14.417605999999999</v>
          </cell>
          <cell r="CT559">
            <v>59.118299999999635</v>
          </cell>
          <cell r="CU559">
            <v>81.936900000000605</v>
          </cell>
          <cell r="CV559">
            <v>440.47179999999753</v>
          </cell>
          <cell r="CW559">
            <v>243.64232000000084</v>
          </cell>
          <cell r="CX559">
            <v>64.768399999999019</v>
          </cell>
          <cell r="CY559">
            <v>148.78159999999843</v>
          </cell>
          <cell r="CZ559">
            <v>71.170900000000074</v>
          </cell>
          <cell r="DA559">
            <v>63.649940000001152</v>
          </cell>
          <cell r="DB559">
            <v>191.33899999999903</v>
          </cell>
          <cell r="DC559">
            <v>0</v>
          </cell>
          <cell r="DD559">
            <v>153.36679999999978</v>
          </cell>
          <cell r="DE559">
            <v>1052.9096199999767</v>
          </cell>
          <cell r="DF559">
            <v>61.63557000000003</v>
          </cell>
          <cell r="DG559">
            <v>25.712540000000217</v>
          </cell>
          <cell r="DH559">
            <v>54.268429999999853</v>
          </cell>
          <cell r="DI559">
            <v>306.79730000000018</v>
          </cell>
          <cell r="DJ559">
            <v>118.70612000000074</v>
          </cell>
          <cell r="DK559">
            <v>85.675299999997151</v>
          </cell>
          <cell r="DL559">
            <v>-2.9638000000013562</v>
          </cell>
          <cell r="DM559">
            <v>26.765999999999622</v>
          </cell>
          <cell r="DN559">
            <v>74.414799999999559</v>
          </cell>
          <cell r="DO559">
            <v>135.58825999999954</v>
          </cell>
          <cell r="DP559">
            <v>0</v>
          </cell>
          <cell r="DQ559">
            <v>166.3091000000004</v>
          </cell>
          <cell r="DR559">
            <v>11200.406149999937</v>
          </cell>
          <cell r="DS559">
            <v>2080.3510000000024</v>
          </cell>
          <cell r="DT559">
            <v>1460.5589999999938</v>
          </cell>
          <cell r="DU559">
            <v>1374.2750000000087</v>
          </cell>
          <cell r="DV559">
            <v>1059.913999999997</v>
          </cell>
          <cell r="DW559">
            <v>714.64599999999336</v>
          </cell>
          <cell r="DX559">
            <v>479.43300000000454</v>
          </cell>
          <cell r="DY559">
            <v>866.70999999999185</v>
          </cell>
          <cell r="DZ559">
            <v>508.21240000001853</v>
          </cell>
          <cell r="EA559">
            <v>276.041999999994</v>
          </cell>
          <cell r="EB559">
            <v>856.23999999999069</v>
          </cell>
          <cell r="EC559">
            <v>78.937750000000023</v>
          </cell>
          <cell r="ED559">
            <v>1445.0859999999957</v>
          </cell>
        </row>
        <row r="560">
          <cell r="F560">
            <v>0</v>
          </cell>
          <cell r="G560">
            <v>0</v>
          </cell>
          <cell r="H560">
            <v>0</v>
          </cell>
          <cell r="I560">
            <v>0</v>
          </cell>
          <cell r="J560">
            <v>0</v>
          </cell>
          <cell r="K560">
            <v>0</v>
          </cell>
          <cell r="L560">
            <v>0</v>
          </cell>
          <cell r="M560">
            <v>0</v>
          </cell>
          <cell r="N560">
            <v>0</v>
          </cell>
          <cell r="O560">
            <v>0</v>
          </cell>
          <cell r="P560">
            <v>0</v>
          </cell>
          <cell r="Q560">
            <v>0</v>
          </cell>
          <cell r="R560">
            <v>7.3302999999996246</v>
          </cell>
          <cell r="S560">
            <v>0</v>
          </cell>
          <cell r="T560">
            <v>0</v>
          </cell>
          <cell r="U560">
            <v>0</v>
          </cell>
          <cell r="V560">
            <v>0</v>
          </cell>
          <cell r="W560">
            <v>0</v>
          </cell>
          <cell r="X560">
            <v>7.3302999999996246</v>
          </cell>
          <cell r="Y560">
            <v>0</v>
          </cell>
          <cell r="Z560">
            <v>0</v>
          </cell>
          <cell r="AA560">
            <v>0</v>
          </cell>
          <cell r="AB560">
            <v>0</v>
          </cell>
          <cell r="AC560">
            <v>0</v>
          </cell>
          <cell r="AD560">
            <v>0</v>
          </cell>
          <cell r="AE560">
            <v>4.0108799999998155</v>
          </cell>
          <cell r="AF560">
            <v>0</v>
          </cell>
          <cell r="AG560">
            <v>0</v>
          </cell>
          <cell r="AH560">
            <v>0</v>
          </cell>
          <cell r="AI560">
            <v>0</v>
          </cell>
          <cell r="AJ560">
            <v>0</v>
          </cell>
          <cell r="AK560">
            <v>4.0108799999998155</v>
          </cell>
          <cell r="AL560">
            <v>0</v>
          </cell>
          <cell r="AM560">
            <v>0</v>
          </cell>
          <cell r="AN560">
            <v>0</v>
          </cell>
          <cell r="AO560">
            <v>0</v>
          </cell>
          <cell r="AP560">
            <v>0</v>
          </cell>
          <cell r="AQ560">
            <v>0</v>
          </cell>
          <cell r="AR560">
            <v>-0.43510000000060245</v>
          </cell>
          <cell r="AS560">
            <v>0</v>
          </cell>
          <cell r="AT560">
            <v>0</v>
          </cell>
          <cell r="AU560">
            <v>0</v>
          </cell>
          <cell r="AV560">
            <v>0</v>
          </cell>
          <cell r="AW560">
            <v>0</v>
          </cell>
          <cell r="AX560">
            <v>-0.43510000000060245</v>
          </cell>
          <cell r="AY560">
            <v>0</v>
          </cell>
          <cell r="AZ560">
            <v>0</v>
          </cell>
          <cell r="BA560">
            <v>0</v>
          </cell>
          <cell r="BB560">
            <v>0</v>
          </cell>
          <cell r="BC560">
            <v>0</v>
          </cell>
          <cell r="BD560">
            <v>0</v>
          </cell>
          <cell r="BE560">
            <v>8.0427360000003318</v>
          </cell>
          <cell r="BF560">
            <v>0</v>
          </cell>
          <cell r="BG560">
            <v>0</v>
          </cell>
          <cell r="BH560">
            <v>0</v>
          </cell>
          <cell r="BI560">
            <v>0</v>
          </cell>
          <cell r="BJ560">
            <v>0.53643600000000191</v>
          </cell>
          <cell r="BK560">
            <v>7.5063000000000102</v>
          </cell>
          <cell r="BL560">
            <v>0</v>
          </cell>
          <cell r="BM560">
            <v>0</v>
          </cell>
          <cell r="BN560">
            <v>0</v>
          </cell>
          <cell r="BO560">
            <v>0</v>
          </cell>
          <cell r="BP560">
            <v>0</v>
          </cell>
          <cell r="BQ560">
            <v>0</v>
          </cell>
          <cell r="BR560">
            <v>5.3000000000001819</v>
          </cell>
          <cell r="BS560">
            <v>0</v>
          </cell>
          <cell r="BT560">
            <v>0</v>
          </cell>
          <cell r="BU560">
            <v>0</v>
          </cell>
          <cell r="BV560">
            <v>0</v>
          </cell>
          <cell r="BW560">
            <v>0</v>
          </cell>
          <cell r="BX560">
            <v>5.3000000000001819</v>
          </cell>
          <cell r="BY560">
            <v>0</v>
          </cell>
          <cell r="BZ560">
            <v>0</v>
          </cell>
          <cell r="CA560">
            <v>0</v>
          </cell>
          <cell r="CB560">
            <v>0</v>
          </cell>
          <cell r="CC560">
            <v>0</v>
          </cell>
          <cell r="CD560">
            <v>0</v>
          </cell>
          <cell r="CE560">
            <v>11.121319999999741</v>
          </cell>
          <cell r="CF560">
            <v>0</v>
          </cell>
          <cell r="CG560">
            <v>0</v>
          </cell>
          <cell r="CH560">
            <v>0</v>
          </cell>
          <cell r="CI560">
            <v>0</v>
          </cell>
          <cell r="CJ560">
            <v>0</v>
          </cell>
          <cell r="CK560">
            <v>11.121319999999741</v>
          </cell>
          <cell r="CL560">
            <v>0</v>
          </cell>
          <cell r="CM560">
            <v>0</v>
          </cell>
          <cell r="CN560">
            <v>0</v>
          </cell>
          <cell r="CO560">
            <v>0</v>
          </cell>
          <cell r="CP560">
            <v>0</v>
          </cell>
          <cell r="CQ560">
            <v>0</v>
          </cell>
          <cell r="CR560">
            <v>35.719598000001497</v>
          </cell>
          <cell r="CS560">
            <v>0</v>
          </cell>
          <cell r="CT560">
            <v>0</v>
          </cell>
          <cell r="CU560">
            <v>0</v>
          </cell>
          <cell r="CV560">
            <v>19.283199999999994</v>
          </cell>
          <cell r="CW560">
            <v>0</v>
          </cell>
          <cell r="CX560">
            <v>8.1629000000011729</v>
          </cell>
          <cell r="CY560">
            <v>8.2734979999999965</v>
          </cell>
          <cell r="CZ560">
            <v>0</v>
          </cell>
          <cell r="DA560">
            <v>0</v>
          </cell>
          <cell r="DB560">
            <v>0</v>
          </cell>
          <cell r="DC560">
            <v>0</v>
          </cell>
          <cell r="DD560">
            <v>0</v>
          </cell>
          <cell r="DE560">
            <v>6.6625000000003638</v>
          </cell>
          <cell r="DF560">
            <v>0</v>
          </cell>
          <cell r="DG560">
            <v>0</v>
          </cell>
          <cell r="DH560">
            <v>0</v>
          </cell>
          <cell r="DI560">
            <v>0</v>
          </cell>
          <cell r="DJ560">
            <v>0</v>
          </cell>
          <cell r="DK560">
            <v>6.6625000000003638</v>
          </cell>
          <cell r="DL560">
            <v>0</v>
          </cell>
          <cell r="DM560">
            <v>0</v>
          </cell>
          <cell r="DN560">
            <v>0</v>
          </cell>
          <cell r="DO560">
            <v>0</v>
          </cell>
          <cell r="DP560">
            <v>0</v>
          </cell>
          <cell r="DQ560">
            <v>0</v>
          </cell>
          <cell r="DR560">
            <v>52.189669999999751</v>
          </cell>
          <cell r="DS560">
            <v>26.117410000000007</v>
          </cell>
          <cell r="DT560">
            <v>0</v>
          </cell>
          <cell r="DU560">
            <v>0</v>
          </cell>
          <cell r="DV560">
            <v>12.705240000000003</v>
          </cell>
          <cell r="DW560">
            <v>9.7520999999999276</v>
          </cell>
          <cell r="DX560">
            <v>3.6149199999999837</v>
          </cell>
          <cell r="DY560">
            <v>0</v>
          </cell>
          <cell r="DZ560">
            <v>0</v>
          </cell>
          <cell r="EA560">
            <v>0</v>
          </cell>
          <cell r="EB560">
            <v>0</v>
          </cell>
          <cell r="EC560">
            <v>0</v>
          </cell>
          <cell r="ED560">
            <v>0</v>
          </cell>
        </row>
        <row r="561">
          <cell r="F561">
            <v>0</v>
          </cell>
          <cell r="G561">
            <v>0</v>
          </cell>
          <cell r="H561">
            <v>0</v>
          </cell>
          <cell r="I561">
            <v>0</v>
          </cell>
          <cell r="J561">
            <v>0</v>
          </cell>
          <cell r="K561">
            <v>0</v>
          </cell>
          <cell r="L561">
            <v>0</v>
          </cell>
          <cell r="M561">
            <v>0</v>
          </cell>
          <cell r="N561">
            <v>0</v>
          </cell>
          <cell r="O561">
            <v>0</v>
          </cell>
          <cell r="P561">
            <v>0</v>
          </cell>
          <cell r="Q561">
            <v>0</v>
          </cell>
          <cell r="R561">
            <v>15.751000000000204</v>
          </cell>
          <cell r="S561">
            <v>0</v>
          </cell>
          <cell r="T561">
            <v>0</v>
          </cell>
          <cell r="U561">
            <v>0</v>
          </cell>
          <cell r="V561">
            <v>0</v>
          </cell>
          <cell r="W561">
            <v>0</v>
          </cell>
          <cell r="X561">
            <v>15.751000000000204</v>
          </cell>
          <cell r="Y561">
            <v>0</v>
          </cell>
          <cell r="Z561">
            <v>0</v>
          </cell>
          <cell r="AA561">
            <v>0</v>
          </cell>
          <cell r="AB561">
            <v>0</v>
          </cell>
          <cell r="AC561">
            <v>0</v>
          </cell>
          <cell r="AD561">
            <v>0</v>
          </cell>
          <cell r="AE561">
            <v>13.176300000000083</v>
          </cell>
          <cell r="AF561">
            <v>0</v>
          </cell>
          <cell r="AG561">
            <v>0</v>
          </cell>
          <cell r="AH561">
            <v>0</v>
          </cell>
          <cell r="AI561">
            <v>0</v>
          </cell>
          <cell r="AJ561">
            <v>0</v>
          </cell>
          <cell r="AK561">
            <v>13.176300000000083</v>
          </cell>
          <cell r="AL561">
            <v>0</v>
          </cell>
          <cell r="AM561">
            <v>0</v>
          </cell>
          <cell r="AN561">
            <v>0</v>
          </cell>
          <cell r="AO561">
            <v>0</v>
          </cell>
          <cell r="AP561">
            <v>0</v>
          </cell>
          <cell r="AQ561">
            <v>0</v>
          </cell>
          <cell r="AR561">
            <v>30.253199999999651</v>
          </cell>
          <cell r="AS561">
            <v>0</v>
          </cell>
          <cell r="AT561">
            <v>0</v>
          </cell>
          <cell r="AU561">
            <v>0</v>
          </cell>
          <cell r="AV561">
            <v>0</v>
          </cell>
          <cell r="AW561">
            <v>0</v>
          </cell>
          <cell r="AX561">
            <v>30.253199999999651</v>
          </cell>
          <cell r="AY561">
            <v>0</v>
          </cell>
          <cell r="AZ561">
            <v>0</v>
          </cell>
          <cell r="BA561">
            <v>0</v>
          </cell>
          <cell r="BB561">
            <v>0</v>
          </cell>
          <cell r="BC561">
            <v>0</v>
          </cell>
          <cell r="BD561">
            <v>0</v>
          </cell>
          <cell r="BE561">
            <v>24.157930000000022</v>
          </cell>
          <cell r="BF561">
            <v>0</v>
          </cell>
          <cell r="BG561">
            <v>0</v>
          </cell>
          <cell r="BH561">
            <v>0</v>
          </cell>
          <cell r="BI561">
            <v>0</v>
          </cell>
          <cell r="BJ561">
            <v>0</v>
          </cell>
          <cell r="BK561">
            <v>24.157930000000022</v>
          </cell>
          <cell r="BL561">
            <v>0</v>
          </cell>
          <cell r="BM561">
            <v>0</v>
          </cell>
          <cell r="BN561">
            <v>0</v>
          </cell>
          <cell r="BO561">
            <v>0</v>
          </cell>
          <cell r="BP561">
            <v>0</v>
          </cell>
          <cell r="BQ561">
            <v>0</v>
          </cell>
          <cell r="BR561">
            <v>1.3280649999999952</v>
          </cell>
          <cell r="BS561">
            <v>0</v>
          </cell>
          <cell r="BT561">
            <v>0</v>
          </cell>
          <cell r="BU561">
            <v>0</v>
          </cell>
          <cell r="BV561">
            <v>0</v>
          </cell>
          <cell r="BW561">
            <v>0</v>
          </cell>
          <cell r="BX561">
            <v>1.3280649999999952</v>
          </cell>
          <cell r="BY561">
            <v>0</v>
          </cell>
          <cell r="BZ561">
            <v>0</v>
          </cell>
          <cell r="CA561">
            <v>0</v>
          </cell>
          <cell r="CB561">
            <v>0</v>
          </cell>
          <cell r="CC561">
            <v>0</v>
          </cell>
          <cell r="CD561">
            <v>0</v>
          </cell>
          <cell r="CE561">
            <v>1.3568000000000211</v>
          </cell>
          <cell r="CF561">
            <v>0</v>
          </cell>
          <cell r="CG561">
            <v>0</v>
          </cell>
          <cell r="CH561">
            <v>0</v>
          </cell>
          <cell r="CI561">
            <v>0</v>
          </cell>
          <cell r="CJ561">
            <v>0</v>
          </cell>
          <cell r="CK561">
            <v>1.3568000000000211</v>
          </cell>
          <cell r="CL561">
            <v>0</v>
          </cell>
          <cell r="CM561">
            <v>0</v>
          </cell>
          <cell r="CN561">
            <v>0</v>
          </cell>
          <cell r="CO561">
            <v>0</v>
          </cell>
          <cell r="CP561">
            <v>0</v>
          </cell>
          <cell r="CQ561">
            <v>0</v>
          </cell>
          <cell r="CR561">
            <v>14.420000000000073</v>
          </cell>
          <cell r="CS561">
            <v>0</v>
          </cell>
          <cell r="CT561">
            <v>0</v>
          </cell>
          <cell r="CU561">
            <v>0</v>
          </cell>
          <cell r="CV561">
            <v>0</v>
          </cell>
          <cell r="CW561">
            <v>0</v>
          </cell>
          <cell r="CX561">
            <v>14.420000000000073</v>
          </cell>
          <cell r="CY561">
            <v>0</v>
          </cell>
          <cell r="CZ561">
            <v>0</v>
          </cell>
          <cell r="DA561">
            <v>0</v>
          </cell>
          <cell r="DB561">
            <v>0</v>
          </cell>
          <cell r="DC561">
            <v>0</v>
          </cell>
          <cell r="DD561">
            <v>0</v>
          </cell>
          <cell r="DE561">
            <v>9.139299999999821</v>
          </cell>
          <cell r="DF561">
            <v>0</v>
          </cell>
          <cell r="DG561">
            <v>0</v>
          </cell>
          <cell r="DH561">
            <v>0</v>
          </cell>
          <cell r="DI561">
            <v>0</v>
          </cell>
          <cell r="DJ561">
            <v>0</v>
          </cell>
          <cell r="DK561">
            <v>9.139299999999821</v>
          </cell>
          <cell r="DL561">
            <v>0</v>
          </cell>
          <cell r="DM561">
            <v>0</v>
          </cell>
          <cell r="DN561">
            <v>0</v>
          </cell>
          <cell r="DO561">
            <v>0</v>
          </cell>
          <cell r="DP561">
            <v>0</v>
          </cell>
          <cell r="DQ561">
            <v>0</v>
          </cell>
          <cell r="DR561">
            <v>97.034490000000005</v>
          </cell>
          <cell r="DS561">
            <v>55.678290000000004</v>
          </cell>
          <cell r="DT561">
            <v>0</v>
          </cell>
          <cell r="DU561">
            <v>0</v>
          </cell>
          <cell r="DV561">
            <v>0</v>
          </cell>
          <cell r="DW561">
            <v>22.547199999999975</v>
          </cell>
          <cell r="DX561">
            <v>18.809000000001106</v>
          </cell>
          <cell r="DY561">
            <v>0</v>
          </cell>
          <cell r="DZ561">
            <v>0</v>
          </cell>
          <cell r="EA561">
            <v>0</v>
          </cell>
          <cell r="EB561">
            <v>0</v>
          </cell>
          <cell r="EC561">
            <v>0</v>
          </cell>
          <cell r="ED561">
            <v>0</v>
          </cell>
        </row>
        <row r="563">
          <cell r="F563">
            <v>0</v>
          </cell>
          <cell r="G563">
            <v>0</v>
          </cell>
          <cell r="H563">
            <v>0</v>
          </cell>
          <cell r="I563">
            <v>0</v>
          </cell>
          <cell r="J563">
            <v>2.9456700000000069</v>
          </cell>
          <cell r="K563">
            <v>0</v>
          </cell>
          <cell r="L563">
            <v>0</v>
          </cell>
          <cell r="M563">
            <v>0</v>
          </cell>
          <cell r="N563">
            <v>8.0379559999998946</v>
          </cell>
          <cell r="O563">
            <v>17.959319999999991</v>
          </cell>
          <cell r="P563">
            <v>0</v>
          </cell>
          <cell r="Q563">
            <v>0</v>
          </cell>
          <cell r="R563">
            <v>164.16312000000471</v>
          </cell>
          <cell r="S563">
            <v>0</v>
          </cell>
          <cell r="T563">
            <v>0</v>
          </cell>
          <cell r="U563">
            <v>20.95270000000005</v>
          </cell>
          <cell r="V563">
            <v>0</v>
          </cell>
          <cell r="W563">
            <v>22.266115999999784</v>
          </cell>
          <cell r="X563">
            <v>65.484300000003714</v>
          </cell>
          <cell r="Y563">
            <v>-26.439290000000028</v>
          </cell>
          <cell r="Z563">
            <v>0</v>
          </cell>
          <cell r="AA563">
            <v>12.49427999999989</v>
          </cell>
          <cell r="AB563">
            <v>56.160748999999896</v>
          </cell>
          <cell r="AC563">
            <v>0</v>
          </cell>
          <cell r="AD563">
            <v>13.244265000000002</v>
          </cell>
          <cell r="AE563">
            <v>622.76480399999127</v>
          </cell>
          <cell r="AF563">
            <v>0</v>
          </cell>
          <cell r="AG563">
            <v>58.43287399999997</v>
          </cell>
          <cell r="AH563">
            <v>159.32545000000027</v>
          </cell>
          <cell r="AI563">
            <v>83.117390000000114</v>
          </cell>
          <cell r="AJ563">
            <v>99.902000000000044</v>
          </cell>
          <cell r="AK563">
            <v>87.40737000000081</v>
          </cell>
          <cell r="AL563">
            <v>-23.483000000000175</v>
          </cell>
          <cell r="AM563">
            <v>-16.259400000000028</v>
          </cell>
          <cell r="AN563">
            <v>41.222420000000056</v>
          </cell>
          <cell r="AO563">
            <v>133.09969999999976</v>
          </cell>
          <cell r="AP563">
            <v>0</v>
          </cell>
          <cell r="AQ563">
            <v>0</v>
          </cell>
          <cell r="AR563">
            <v>644.33977279999817</v>
          </cell>
          <cell r="AS563">
            <v>0</v>
          </cell>
          <cell r="AT563">
            <v>24.825570000000084</v>
          </cell>
          <cell r="AU563">
            <v>155.83344999999963</v>
          </cell>
          <cell r="AV563">
            <v>183.91564000000017</v>
          </cell>
          <cell r="AW563">
            <v>77.948769999999968</v>
          </cell>
          <cell r="AX563">
            <v>60.156599999998434</v>
          </cell>
          <cell r="AY563">
            <v>-12.425300000000789</v>
          </cell>
          <cell r="AZ563">
            <v>-22.271400000000085</v>
          </cell>
          <cell r="BA563">
            <v>36.93080000000009</v>
          </cell>
          <cell r="BB563">
            <v>136.48710000000028</v>
          </cell>
          <cell r="BC563">
            <v>0</v>
          </cell>
          <cell r="BD563">
            <v>2.9385428</v>
          </cell>
          <cell r="BE563">
            <v>709.2946895999994</v>
          </cell>
          <cell r="BF563">
            <v>15.0895996</v>
          </cell>
          <cell r="BG563">
            <v>30.761510999999999</v>
          </cell>
          <cell r="BH563">
            <v>178.32979999999952</v>
          </cell>
          <cell r="BI563">
            <v>86.435019999999895</v>
          </cell>
          <cell r="BJ563">
            <v>130.01493600000003</v>
          </cell>
          <cell r="BK563">
            <v>33.900862999998935</v>
          </cell>
          <cell r="BL563">
            <v>2.0126000000000204</v>
          </cell>
          <cell r="BM563">
            <v>9.2333399999999983</v>
          </cell>
          <cell r="BN563">
            <v>68.297400000001289</v>
          </cell>
          <cell r="BO563">
            <v>74.837400000000343</v>
          </cell>
          <cell r="BP563">
            <v>0</v>
          </cell>
          <cell r="BQ563">
            <v>80.382219999999961</v>
          </cell>
          <cell r="BR563">
            <v>790.16379500000039</v>
          </cell>
          <cell r="BS563">
            <v>40.78589999999997</v>
          </cell>
          <cell r="BT563">
            <v>33.049729999999954</v>
          </cell>
          <cell r="BU563">
            <v>69.621830000000045</v>
          </cell>
          <cell r="BV563">
            <v>72.05466000000024</v>
          </cell>
          <cell r="BW563">
            <v>188.7559999999994</v>
          </cell>
          <cell r="BX563">
            <v>24.470804999999928</v>
          </cell>
          <cell r="BY563">
            <v>39.938200000000506</v>
          </cell>
          <cell r="BZ563">
            <v>41.933800000000247</v>
          </cell>
          <cell r="CA563">
            <v>45.898689999999988</v>
          </cell>
          <cell r="CB563">
            <v>111.49253999999974</v>
          </cell>
          <cell r="CC563">
            <v>0</v>
          </cell>
          <cell r="CD563">
            <v>122.16163999999981</v>
          </cell>
          <cell r="CE563">
            <v>1054.6168369999941</v>
          </cell>
          <cell r="CF563">
            <v>43.090688</v>
          </cell>
          <cell r="CG563">
            <v>38.449333000000024</v>
          </cell>
          <cell r="CH563">
            <v>42.709589999999935</v>
          </cell>
          <cell r="CI563">
            <v>222.91105000000061</v>
          </cell>
          <cell r="CJ563">
            <v>176.64069999999811</v>
          </cell>
          <cell r="CK563">
            <v>50.766519999999218</v>
          </cell>
          <cell r="CL563">
            <v>80.984300000000076</v>
          </cell>
          <cell r="CM563">
            <v>21.850100000000111</v>
          </cell>
          <cell r="CN563">
            <v>47.042889999999716</v>
          </cell>
          <cell r="CO563">
            <v>188.95854000000054</v>
          </cell>
          <cell r="CP563">
            <v>0</v>
          </cell>
          <cell r="CQ563">
            <v>141.2131260000001</v>
          </cell>
          <cell r="CR563">
            <v>1582.8031639999972</v>
          </cell>
          <cell r="CS563">
            <v>14.417605999999999</v>
          </cell>
          <cell r="CT563">
            <v>59.118299999999635</v>
          </cell>
          <cell r="CU563">
            <v>81.936900000000605</v>
          </cell>
          <cell r="CV563">
            <v>459.75499999999738</v>
          </cell>
          <cell r="CW563">
            <v>243.64232000000084</v>
          </cell>
          <cell r="CX563">
            <v>87.351300000002084</v>
          </cell>
          <cell r="CY563">
            <v>157.05509799999891</v>
          </cell>
          <cell r="CZ563">
            <v>71.170900000000074</v>
          </cell>
          <cell r="DA563">
            <v>63.649940000001152</v>
          </cell>
          <cell r="DB563">
            <v>191.33899999999903</v>
          </cell>
          <cell r="DC563">
            <v>0</v>
          </cell>
          <cell r="DD563">
            <v>153.36679999999978</v>
          </cell>
          <cell r="DE563">
            <v>1068.7114199999633</v>
          </cell>
          <cell r="DF563">
            <v>61.63557000000003</v>
          </cell>
          <cell r="DG563">
            <v>25.712540000000217</v>
          </cell>
          <cell r="DH563">
            <v>54.268429999999853</v>
          </cell>
          <cell r="DI563">
            <v>306.79730000000018</v>
          </cell>
          <cell r="DJ563">
            <v>118.70612000000074</v>
          </cell>
          <cell r="DK563">
            <v>101.47709999999643</v>
          </cell>
          <cell r="DL563">
            <v>-2.9638000000013562</v>
          </cell>
          <cell r="DM563">
            <v>26.765999999999622</v>
          </cell>
          <cell r="DN563">
            <v>74.414799999999559</v>
          </cell>
          <cell r="DO563">
            <v>135.58825999999954</v>
          </cell>
          <cell r="DP563">
            <v>0</v>
          </cell>
          <cell r="DQ563">
            <v>166.3091000000004</v>
          </cell>
          <cell r="DR563">
            <v>11344.041196999955</v>
          </cell>
          <cell r="DS563">
            <v>2162.1466999999975</v>
          </cell>
          <cell r="DT563">
            <v>1460.5589999999938</v>
          </cell>
          <cell r="DU563">
            <v>1374.2750000000087</v>
          </cell>
          <cell r="DV563">
            <v>1072.61924</v>
          </cell>
          <cell r="DW563">
            <v>746.94529999999213</v>
          </cell>
          <cell r="DX563">
            <v>501.31200000001991</v>
          </cell>
          <cell r="DY563">
            <v>862.12881999998353</v>
          </cell>
          <cell r="DZ563">
            <v>508.035275000002</v>
          </cell>
          <cell r="EA563">
            <v>275.75611199999548</v>
          </cell>
          <cell r="EB563">
            <v>856.23999999999069</v>
          </cell>
          <cell r="EC563">
            <v>78.937750000000023</v>
          </cell>
          <cell r="ED563">
            <v>1445.0859999999957</v>
          </cell>
        </row>
        <row r="564">
          <cell r="F564" t="str">
            <v>=</v>
          </cell>
          <cell r="G564" t="str">
            <v>=</v>
          </cell>
          <cell r="H564" t="str">
            <v>=</v>
          </cell>
          <cell r="I564" t="str">
            <v>=</v>
          </cell>
          <cell r="J564" t="str">
            <v>=</v>
          </cell>
          <cell r="K564" t="str">
            <v>=</v>
          </cell>
          <cell r="L564" t="str">
            <v>=</v>
          </cell>
          <cell r="M564" t="str">
            <v>=</v>
          </cell>
          <cell r="N564" t="str">
            <v>=</v>
          </cell>
          <cell r="O564" t="str">
            <v>=</v>
          </cell>
          <cell r="P564" t="str">
            <v>=</v>
          </cell>
          <cell r="Q564" t="str">
            <v>=</v>
          </cell>
          <cell r="R564" t="str">
            <v>=</v>
          </cell>
          <cell r="S564" t="str">
            <v>=</v>
          </cell>
          <cell r="T564" t="str">
            <v>=</v>
          </cell>
          <cell r="U564" t="str">
            <v>=</v>
          </cell>
          <cell r="V564" t="str">
            <v>=</v>
          </cell>
          <cell r="W564" t="str">
            <v>=</v>
          </cell>
          <cell r="X564" t="str">
            <v>=</v>
          </cell>
          <cell r="Y564" t="str">
            <v>=</v>
          </cell>
          <cell r="Z564" t="str">
            <v>=</v>
          </cell>
          <cell r="AA564" t="str">
            <v>=</v>
          </cell>
          <cell r="AB564" t="str">
            <v>=</v>
          </cell>
          <cell r="AC564" t="str">
            <v>=</v>
          </cell>
          <cell r="AD564" t="str">
            <v>=</v>
          </cell>
          <cell r="AE564" t="str">
            <v>=</v>
          </cell>
          <cell r="AF564" t="str">
            <v>=</v>
          </cell>
          <cell r="AG564" t="str">
            <v>=</v>
          </cell>
          <cell r="AH564" t="str">
            <v>=</v>
          </cell>
          <cell r="AI564" t="str">
            <v>=</v>
          </cell>
          <cell r="AJ564" t="str">
            <v>=</v>
          </cell>
          <cell r="AK564" t="str">
            <v>=</v>
          </cell>
          <cell r="AL564" t="str">
            <v>=</v>
          </cell>
          <cell r="AM564" t="str">
            <v>=</v>
          </cell>
          <cell r="AN564" t="str">
            <v>=</v>
          </cell>
          <cell r="AO564" t="str">
            <v>=</v>
          </cell>
          <cell r="AP564" t="str">
            <v>=</v>
          </cell>
          <cell r="AQ564" t="str">
            <v>=</v>
          </cell>
          <cell r="AR564" t="str">
            <v>=</v>
          </cell>
          <cell r="AS564" t="str">
            <v>=</v>
          </cell>
          <cell r="AT564" t="str">
            <v>=</v>
          </cell>
          <cell r="AU564" t="str">
            <v>=</v>
          </cell>
          <cell r="AV564" t="str">
            <v>=</v>
          </cell>
          <cell r="AW564" t="str">
            <v>=</v>
          </cell>
          <cell r="AX564" t="str">
            <v>=</v>
          </cell>
          <cell r="AY564" t="str">
            <v>=</v>
          </cell>
          <cell r="AZ564" t="str">
            <v>=</v>
          </cell>
          <cell r="BA564" t="str">
            <v>=</v>
          </cell>
          <cell r="BB564" t="str">
            <v>=</v>
          </cell>
          <cell r="BC564" t="str">
            <v>=</v>
          </cell>
          <cell r="BD564" t="str">
            <v>=</v>
          </cell>
          <cell r="BE564" t="str">
            <v>=</v>
          </cell>
          <cell r="BF564" t="str">
            <v>=</v>
          </cell>
          <cell r="BG564" t="str">
            <v>=</v>
          </cell>
          <cell r="BH564" t="str">
            <v>=</v>
          </cell>
          <cell r="BI564" t="str">
            <v>=</v>
          </cell>
          <cell r="BJ564" t="str">
            <v>=</v>
          </cell>
          <cell r="BK564" t="str">
            <v>=</v>
          </cell>
          <cell r="BL564" t="str">
            <v>=</v>
          </cell>
          <cell r="BM564" t="str">
            <v>=</v>
          </cell>
          <cell r="BN564" t="str">
            <v>=</v>
          </cell>
          <cell r="BO564" t="str">
            <v>=</v>
          </cell>
          <cell r="BP564" t="str">
            <v>=</v>
          </cell>
          <cell r="BQ564" t="str">
            <v>=</v>
          </cell>
          <cell r="BR564" t="str">
            <v>=</v>
          </cell>
          <cell r="BS564" t="str">
            <v>=</v>
          </cell>
          <cell r="BT564" t="str">
            <v>=</v>
          </cell>
          <cell r="BU564" t="str">
            <v>=</v>
          </cell>
          <cell r="BV564" t="str">
            <v>=</v>
          </cell>
          <cell r="BW564" t="str">
            <v>=</v>
          </cell>
          <cell r="BX564" t="str">
            <v>=</v>
          </cell>
          <cell r="BY564" t="str">
            <v>=</v>
          </cell>
          <cell r="BZ564" t="str">
            <v>=</v>
          </cell>
          <cell r="CA564" t="str">
            <v>=</v>
          </cell>
          <cell r="CB564" t="str">
            <v>=</v>
          </cell>
          <cell r="CC564" t="str">
            <v>=</v>
          </cell>
          <cell r="CD564" t="str">
            <v>=</v>
          </cell>
          <cell r="CE564" t="str">
            <v>=</v>
          </cell>
          <cell r="CF564" t="str">
            <v>=</v>
          </cell>
          <cell r="CG564" t="str">
            <v>=</v>
          </cell>
          <cell r="CH564" t="str">
            <v>=</v>
          </cell>
          <cell r="CI564" t="str">
            <v>=</v>
          </cell>
          <cell r="CJ564" t="str">
            <v>=</v>
          </cell>
          <cell r="CK564" t="str">
            <v>=</v>
          </cell>
          <cell r="CL564" t="str">
            <v>=</v>
          </cell>
          <cell r="CM564" t="str">
            <v>=</v>
          </cell>
          <cell r="CN564" t="str">
            <v>=</v>
          </cell>
          <cell r="CO564" t="str">
            <v>=</v>
          </cell>
          <cell r="CP564" t="str">
            <v>=</v>
          </cell>
          <cell r="CQ564" t="str">
            <v>=</v>
          </cell>
          <cell r="CR564" t="str">
            <v>=</v>
          </cell>
          <cell r="CS564" t="str">
            <v>=</v>
          </cell>
          <cell r="CT564" t="str">
            <v>=</v>
          </cell>
          <cell r="CU564" t="str">
            <v>=</v>
          </cell>
          <cell r="CV564" t="str">
            <v>=</v>
          </cell>
          <cell r="CW564" t="str">
            <v>=</v>
          </cell>
          <cell r="CX564" t="str">
            <v>=</v>
          </cell>
          <cell r="CY564" t="str">
            <v>=</v>
          </cell>
          <cell r="CZ564" t="str">
            <v>=</v>
          </cell>
          <cell r="DA564" t="str">
            <v>=</v>
          </cell>
          <cell r="DB564" t="str">
            <v>=</v>
          </cell>
          <cell r="DC564" t="str">
            <v>=</v>
          </cell>
          <cell r="DD564" t="str">
            <v>=</v>
          </cell>
          <cell r="DE564" t="str">
            <v>=</v>
          </cell>
          <cell r="DF564" t="str">
            <v>=</v>
          </cell>
          <cell r="DG564" t="str">
            <v>=</v>
          </cell>
          <cell r="DH564" t="str">
            <v>=</v>
          </cell>
          <cell r="DI564" t="str">
            <v>=</v>
          </cell>
          <cell r="DJ564" t="str">
            <v>=</v>
          </cell>
          <cell r="DK564" t="str">
            <v>=</v>
          </cell>
          <cell r="DL564" t="str">
            <v>=</v>
          </cell>
          <cell r="DM564" t="str">
            <v>=</v>
          </cell>
          <cell r="DN564" t="str">
            <v>=</v>
          </cell>
          <cell r="DO564" t="str">
            <v>=</v>
          </cell>
          <cell r="DP564" t="str">
            <v>=</v>
          </cell>
          <cell r="DQ564" t="str">
            <v>=</v>
          </cell>
          <cell r="DR564" t="str">
            <v>=</v>
          </cell>
          <cell r="DS564" t="str">
            <v>=</v>
          </cell>
          <cell r="DT564" t="str">
            <v>=</v>
          </cell>
          <cell r="DU564" t="str">
            <v>=</v>
          </cell>
          <cell r="DV564" t="str">
            <v>=</v>
          </cell>
          <cell r="DW564" t="str">
            <v>=</v>
          </cell>
          <cell r="DX564" t="str">
            <v>=</v>
          </cell>
          <cell r="DY564" t="str">
            <v>=</v>
          </cell>
          <cell r="DZ564" t="str">
            <v>=</v>
          </cell>
          <cell r="EA564" t="str">
            <v>=</v>
          </cell>
          <cell r="EB564" t="str">
            <v>=</v>
          </cell>
          <cell r="EC564" t="str">
            <v>=</v>
          </cell>
          <cell r="ED564" t="str">
            <v>=</v>
          </cell>
        </row>
        <row r="565">
          <cell r="F565">
            <v>-1177.6590700000525</v>
          </cell>
          <cell r="G565">
            <v>-771.17752000130713</v>
          </cell>
          <cell r="H565">
            <v>-893.34477899968624</v>
          </cell>
          <cell r="I565">
            <v>-1712.1794395009056</v>
          </cell>
          <cell r="J565">
            <v>-569.63111500069499</v>
          </cell>
          <cell r="K565">
            <v>-434.13856100011617</v>
          </cell>
          <cell r="L565">
            <v>-497.20245420001447</v>
          </cell>
          <cell r="M565">
            <v>-428.50114800035954</v>
          </cell>
          <cell r="N565">
            <v>-130.10703819897026</v>
          </cell>
          <cell r="O565">
            <v>-1423.5748079996556</v>
          </cell>
          <cell r="P565">
            <v>-1519.7202659994364</v>
          </cell>
          <cell r="Q565">
            <v>-1436.5094059994444</v>
          </cell>
          <cell r="R565">
            <v>-15535.124516911805</v>
          </cell>
          <cell r="S565">
            <v>-1519.3294910006225</v>
          </cell>
          <cell r="T565">
            <v>-1306.5634934995323</v>
          </cell>
          <cell r="U565">
            <v>-1263.2468195008114</v>
          </cell>
          <cell r="V565">
            <v>-1991.1997490003705</v>
          </cell>
          <cell r="W565">
            <v>-579.15240699891001</v>
          </cell>
          <cell r="X565">
            <v>-592.4997630007565</v>
          </cell>
          <cell r="Y565">
            <v>-922.52759469952434</v>
          </cell>
          <cell r="Z565">
            <v>-562.724321000278</v>
          </cell>
          <cell r="AA565">
            <v>-735.83298120088875</v>
          </cell>
          <cell r="AB565">
            <v>-1078.3098680004478</v>
          </cell>
          <cell r="AC565">
            <v>-2117.760421000421</v>
          </cell>
          <cell r="AD565">
            <v>-2865.9776080008596</v>
          </cell>
          <cell r="AE565">
            <v>-18172.748596400023</v>
          </cell>
          <cell r="AF565">
            <v>-2430.300827998668</v>
          </cell>
          <cell r="AG565">
            <v>-2202.6599699994549</v>
          </cell>
          <cell r="AH565">
            <v>-1953.5443509994075</v>
          </cell>
          <cell r="AI565">
            <v>-1889.2878160011023</v>
          </cell>
          <cell r="AJ565">
            <v>-780.75271150097251</v>
          </cell>
          <cell r="AK565">
            <v>-810.34478600136936</v>
          </cell>
          <cell r="AL565">
            <v>-1159.9593287007883</v>
          </cell>
          <cell r="AM565">
            <v>-680.62346049956977</v>
          </cell>
          <cell r="AN565">
            <v>-304.26563969999552</v>
          </cell>
          <cell r="AO565">
            <v>-1750.8502115001902</v>
          </cell>
          <cell r="AP565">
            <v>-1023.6737229991704</v>
          </cell>
          <cell r="AQ565">
            <v>-3186.4857705002651</v>
          </cell>
          <cell r="AR565">
            <v>-21556.07499243319</v>
          </cell>
          <cell r="AS565">
            <v>-2269.5157389994711</v>
          </cell>
          <cell r="AT565">
            <v>-2786.8255310012028</v>
          </cell>
          <cell r="AU565">
            <v>-2192.8952579991892</v>
          </cell>
          <cell r="AV565">
            <v>-2070.8650749996305</v>
          </cell>
          <cell r="AW565">
            <v>-682.44618599954993</v>
          </cell>
          <cell r="AX565">
            <v>-571.23325849976391</v>
          </cell>
          <cell r="AY565">
            <v>-1001.1948237000033</v>
          </cell>
          <cell r="AZ565">
            <v>-696.71499199979007</v>
          </cell>
          <cell r="BA565">
            <v>-1129.4611922008917</v>
          </cell>
          <cell r="BB565">
            <v>-1644.3031224990264</v>
          </cell>
          <cell r="BC565">
            <v>-2679.1996304998174</v>
          </cell>
          <cell r="BD565">
            <v>-3831.4201840301976</v>
          </cell>
          <cell r="BE565">
            <v>-19434.291406303644</v>
          </cell>
          <cell r="BF565">
            <v>-2496.5553783997893</v>
          </cell>
          <cell r="BG565">
            <v>-2314.0872600004077</v>
          </cell>
          <cell r="BH565">
            <v>-1908.4045225009322</v>
          </cell>
          <cell r="BI565">
            <v>-1802.1647070003673</v>
          </cell>
          <cell r="BJ565">
            <v>-692.28844500053674</v>
          </cell>
          <cell r="BK565">
            <v>-686.6398059995845</v>
          </cell>
          <cell r="BL565">
            <v>-922.20782219897956</v>
          </cell>
          <cell r="BM565">
            <v>-681.80713849980384</v>
          </cell>
          <cell r="BN565">
            <v>-719.95805770158768</v>
          </cell>
          <cell r="BO565">
            <v>-1716.818989998661</v>
          </cell>
          <cell r="BP565">
            <v>-2784.2466385001317</v>
          </cell>
          <cell r="BQ565">
            <v>-2709.1126405019313</v>
          </cell>
          <cell r="BR565">
            <v>-17252.776997901499</v>
          </cell>
          <cell r="BS565">
            <v>-1850.8004295006394</v>
          </cell>
          <cell r="BT565">
            <v>-1538.3463805001229</v>
          </cell>
          <cell r="BU565">
            <v>-1904.0207719998434</v>
          </cell>
          <cell r="BV565">
            <v>-1633.0998869985342</v>
          </cell>
          <cell r="BW565">
            <v>-777.9134139996022</v>
          </cell>
          <cell r="BX565">
            <v>-604.91065400000662</v>
          </cell>
          <cell r="BY565">
            <v>-1122.0765901990235</v>
          </cell>
          <cell r="BZ565">
            <v>-567.50549100060016</v>
          </cell>
          <cell r="CA565">
            <v>-939.78056220058352</v>
          </cell>
          <cell r="CB565">
            <v>-2043.9510510005057</v>
          </cell>
          <cell r="CC565">
            <v>-2121.697427499108</v>
          </cell>
          <cell r="CD565">
            <v>-2148.674339001067</v>
          </cell>
          <cell r="CE565">
            <v>-16101.730149894953</v>
          </cell>
          <cell r="CF565">
            <v>-1723.0796050000936</v>
          </cell>
          <cell r="CG565">
            <v>-466.93210399989039</v>
          </cell>
          <cell r="CH565">
            <v>-2021.2539429990575</v>
          </cell>
          <cell r="CI565">
            <v>-1555.5065260017291</v>
          </cell>
          <cell r="CJ565">
            <v>-838.66096899937838</v>
          </cell>
          <cell r="CK565">
            <v>-523.37687399890274</v>
          </cell>
          <cell r="CL565">
            <v>-689.24748019874096</v>
          </cell>
          <cell r="CM565">
            <v>-1074.0684829996899</v>
          </cell>
          <cell r="CN565">
            <v>-913.97630419954658</v>
          </cell>
          <cell r="CO565">
            <v>-2266.3667689999565</v>
          </cell>
          <cell r="CP565">
            <v>-2179.6170690003783</v>
          </cell>
          <cell r="CQ565">
            <v>-1849.6440235003829</v>
          </cell>
          <cell r="CR565">
            <v>-17358.931973904371</v>
          </cell>
          <cell r="CS565">
            <v>-1927.1985290013254</v>
          </cell>
          <cell r="CT565">
            <v>-2022.6264890003949</v>
          </cell>
          <cell r="CU565">
            <v>-2066.3902879999951</v>
          </cell>
          <cell r="CV565">
            <v>-1992.3547469992191</v>
          </cell>
          <cell r="CW565">
            <v>-797.56106500141323</v>
          </cell>
          <cell r="CX565">
            <v>-788.74139200057834</v>
          </cell>
          <cell r="CY565">
            <v>-912.58202819991857</v>
          </cell>
          <cell r="CZ565">
            <v>-717.23114099912345</v>
          </cell>
          <cell r="DA565">
            <v>-1025.7571281995624</v>
          </cell>
          <cell r="DB565">
            <v>-1559.5590390004218</v>
          </cell>
          <cell r="DC565">
            <v>-2218.5972435008734</v>
          </cell>
          <cell r="DD565">
            <v>-1330.3328840006143</v>
          </cell>
          <cell r="DE565">
            <v>-17208.375133410096</v>
          </cell>
          <cell r="DF565">
            <v>-1841.366526001133</v>
          </cell>
          <cell r="DG565">
            <v>-2049.9073810009286</v>
          </cell>
          <cell r="DH565">
            <v>-1715.0510719995946</v>
          </cell>
          <cell r="DI565">
            <v>-885.97397600021213</v>
          </cell>
          <cell r="DJ565">
            <v>-592.27236199937761</v>
          </cell>
          <cell r="DK565">
            <v>-686.42371499910951</v>
          </cell>
          <cell r="DL565">
            <v>-1193.6259572003037</v>
          </cell>
          <cell r="DM565">
            <v>-1072.5918290000409</v>
          </cell>
          <cell r="DN565">
            <v>-646.27159919962287</v>
          </cell>
          <cell r="DO565">
            <v>-1900.313867000863</v>
          </cell>
          <cell r="DP565">
            <v>-2215.6815790003166</v>
          </cell>
          <cell r="DQ565">
            <v>-2408.8952700011432</v>
          </cell>
          <cell r="DR565">
            <v>-20185.735805392265</v>
          </cell>
          <cell r="DS565">
            <v>-1429.7324040019885</v>
          </cell>
          <cell r="DT565">
            <v>-1805.1157660000026</v>
          </cell>
          <cell r="DU565">
            <v>-2976.8628380009905</v>
          </cell>
          <cell r="DV565">
            <v>-2002.0545069994405</v>
          </cell>
          <cell r="DW565">
            <v>-796.47892399970442</v>
          </cell>
          <cell r="DX565">
            <v>-1001.1877340013161</v>
          </cell>
          <cell r="DY565">
            <v>-642.95887819956988</v>
          </cell>
          <cell r="DZ565">
            <v>-1300.5684520015493</v>
          </cell>
          <cell r="EA565">
            <v>-2080.8357582008466</v>
          </cell>
          <cell r="EB565">
            <v>-2053.7948460001498</v>
          </cell>
          <cell r="EC565">
            <v>-2471.337523999624</v>
          </cell>
          <cell r="ED565">
            <v>-1624.8081740001217</v>
          </cell>
        </row>
        <row r="566">
          <cell r="F566" t="str">
            <v>=</v>
          </cell>
          <cell r="G566" t="str">
            <v>=</v>
          </cell>
          <cell r="H566" t="str">
            <v>=</v>
          </cell>
          <cell r="I566" t="str">
            <v>=</v>
          </cell>
          <cell r="J566" t="str">
            <v>=</v>
          </cell>
          <cell r="K566" t="str">
            <v>=</v>
          </cell>
          <cell r="L566" t="str">
            <v>=</v>
          </cell>
          <cell r="M566" t="str">
            <v>=</v>
          </cell>
          <cell r="N566" t="str">
            <v>=</v>
          </cell>
          <cell r="O566" t="str">
            <v>=</v>
          </cell>
          <cell r="P566" t="str">
            <v>=</v>
          </cell>
          <cell r="Q566" t="str">
            <v>=</v>
          </cell>
          <cell r="R566" t="str">
            <v>=</v>
          </cell>
          <cell r="S566" t="str">
            <v>=</v>
          </cell>
          <cell r="T566" t="str">
            <v>=</v>
          </cell>
          <cell r="U566" t="str">
            <v>=</v>
          </cell>
          <cell r="V566" t="str">
            <v>=</v>
          </cell>
          <cell r="W566" t="str">
            <v>=</v>
          </cell>
          <cell r="X566" t="str">
            <v>=</v>
          </cell>
          <cell r="Y566" t="str">
            <v>=</v>
          </cell>
          <cell r="Z566" t="str">
            <v>=</v>
          </cell>
          <cell r="AA566" t="str">
            <v>=</v>
          </cell>
          <cell r="AB566" t="str">
            <v>=</v>
          </cell>
          <cell r="AC566" t="str">
            <v>=</v>
          </cell>
          <cell r="AD566" t="str">
            <v>=</v>
          </cell>
          <cell r="AE566" t="str">
            <v>=</v>
          </cell>
          <cell r="AF566" t="str">
            <v>=</v>
          </cell>
          <cell r="AG566" t="str">
            <v>=</v>
          </cell>
          <cell r="AH566" t="str">
            <v>=</v>
          </cell>
          <cell r="AI566" t="str">
            <v>=</v>
          </cell>
          <cell r="AJ566" t="str">
            <v>=</v>
          </cell>
          <cell r="AK566" t="str">
            <v>=</v>
          </cell>
          <cell r="AL566" t="str">
            <v>=</v>
          </cell>
          <cell r="AM566" t="str">
            <v>=</v>
          </cell>
          <cell r="AN566" t="str">
            <v>=</v>
          </cell>
          <cell r="AO566" t="str">
            <v>=</v>
          </cell>
          <cell r="AP566" t="str">
            <v>=</v>
          </cell>
          <cell r="AQ566" t="str">
            <v>=</v>
          </cell>
          <cell r="AR566" t="str">
            <v>=</v>
          </cell>
          <cell r="AS566" t="str">
            <v>=</v>
          </cell>
          <cell r="AT566" t="str">
            <v>=</v>
          </cell>
          <cell r="AU566" t="str">
            <v>=</v>
          </cell>
          <cell r="AV566" t="str">
            <v>=</v>
          </cell>
          <cell r="AW566" t="str">
            <v>=</v>
          </cell>
          <cell r="AX566" t="str">
            <v>=</v>
          </cell>
          <cell r="AY566" t="str">
            <v>=</v>
          </cell>
          <cell r="AZ566" t="str">
            <v>=</v>
          </cell>
          <cell r="BA566" t="str">
            <v>=</v>
          </cell>
          <cell r="BB566" t="str">
            <v>=</v>
          </cell>
          <cell r="BC566" t="str">
            <v>=</v>
          </cell>
          <cell r="BD566" t="str">
            <v>=</v>
          </cell>
          <cell r="BE566" t="str">
            <v>=</v>
          </cell>
          <cell r="BF566" t="str">
            <v>=</v>
          </cell>
          <cell r="BG566" t="str">
            <v>=</v>
          </cell>
          <cell r="BH566" t="str">
            <v>=</v>
          </cell>
          <cell r="BI566" t="str">
            <v>=</v>
          </cell>
          <cell r="BJ566" t="str">
            <v>=</v>
          </cell>
          <cell r="BK566" t="str">
            <v>=</v>
          </cell>
          <cell r="BL566" t="str">
            <v>=</v>
          </cell>
          <cell r="BM566" t="str">
            <v>=</v>
          </cell>
          <cell r="BN566" t="str">
            <v>=</v>
          </cell>
          <cell r="BO566" t="str">
            <v>=</v>
          </cell>
          <cell r="BP566" t="str">
            <v>=</v>
          </cell>
          <cell r="BQ566" t="str">
            <v>=</v>
          </cell>
          <cell r="BR566" t="str">
            <v>=</v>
          </cell>
          <cell r="BS566" t="str">
            <v>=</v>
          </cell>
          <cell r="BT566" t="str">
            <v>=</v>
          </cell>
          <cell r="BU566" t="str">
            <v>=</v>
          </cell>
          <cell r="BV566" t="str">
            <v>=</v>
          </cell>
          <cell r="BW566" t="str">
            <v>=</v>
          </cell>
          <cell r="BX566" t="str">
            <v>=</v>
          </cell>
          <cell r="BY566" t="str">
            <v>=</v>
          </cell>
          <cell r="BZ566" t="str">
            <v>=</v>
          </cell>
          <cell r="CA566" t="str">
            <v>=</v>
          </cell>
          <cell r="CB566" t="str">
            <v>=</v>
          </cell>
          <cell r="CC566" t="str">
            <v>=</v>
          </cell>
          <cell r="CD566" t="str">
            <v>=</v>
          </cell>
          <cell r="CE566" t="str">
            <v>=</v>
          </cell>
          <cell r="CF566" t="str">
            <v>=</v>
          </cell>
          <cell r="CG566" t="str">
            <v>=</v>
          </cell>
          <cell r="CH566" t="str">
            <v>=</v>
          </cell>
          <cell r="CI566" t="str">
            <v>=</v>
          </cell>
          <cell r="CJ566" t="str">
            <v>=</v>
          </cell>
          <cell r="CK566" t="str">
            <v>=</v>
          </cell>
          <cell r="CL566" t="str">
            <v>=</v>
          </cell>
          <cell r="CM566" t="str">
            <v>=</v>
          </cell>
          <cell r="CN566" t="str">
            <v>=</v>
          </cell>
          <cell r="CO566" t="str">
            <v>=</v>
          </cell>
          <cell r="CP566" t="str">
            <v>=</v>
          </cell>
          <cell r="CQ566" t="str">
            <v>=</v>
          </cell>
          <cell r="CR566" t="str">
            <v>=</v>
          </cell>
          <cell r="CS566" t="str">
            <v>=</v>
          </cell>
          <cell r="CT566" t="str">
            <v>=</v>
          </cell>
          <cell r="CU566" t="str">
            <v>=</v>
          </cell>
          <cell r="CV566" t="str">
            <v>=</v>
          </cell>
          <cell r="CW566" t="str">
            <v>=</v>
          </cell>
          <cell r="CX566" t="str">
            <v>=</v>
          </cell>
          <cell r="CY566" t="str">
            <v>=</v>
          </cell>
          <cell r="CZ566" t="str">
            <v>=</v>
          </cell>
          <cell r="DA566" t="str">
            <v>=</v>
          </cell>
          <cell r="DB566" t="str">
            <v>=</v>
          </cell>
          <cell r="DC566" t="str">
            <v>=</v>
          </cell>
          <cell r="DD566" t="str">
            <v>=</v>
          </cell>
          <cell r="DE566" t="str">
            <v>=</v>
          </cell>
          <cell r="DF566" t="str">
            <v>=</v>
          </cell>
          <cell r="DG566" t="str">
            <v>=</v>
          </cell>
          <cell r="DH566" t="str">
            <v>=</v>
          </cell>
          <cell r="DI566" t="str">
            <v>=</v>
          </cell>
          <cell r="DJ566" t="str">
            <v>=</v>
          </cell>
          <cell r="DK566" t="str">
            <v>=</v>
          </cell>
          <cell r="DL566" t="str">
            <v>=</v>
          </cell>
          <cell r="DM566" t="str">
            <v>=</v>
          </cell>
          <cell r="DN566" t="str">
            <v>=</v>
          </cell>
          <cell r="DO566" t="str">
            <v>=</v>
          </cell>
          <cell r="DP566" t="str">
            <v>=</v>
          </cell>
          <cell r="DQ566" t="str">
            <v>=</v>
          </cell>
          <cell r="DR566" t="str">
            <v>=</v>
          </cell>
          <cell r="DS566" t="str">
            <v>=</v>
          </cell>
          <cell r="DT566" t="str">
            <v>=</v>
          </cell>
          <cell r="DU566" t="str">
            <v>=</v>
          </cell>
          <cell r="DV566" t="str">
            <v>=</v>
          </cell>
          <cell r="DW566" t="str">
            <v>=</v>
          </cell>
          <cell r="DX566" t="str">
            <v>=</v>
          </cell>
          <cell r="DY566" t="str">
            <v>=</v>
          </cell>
          <cell r="DZ566" t="str">
            <v>=</v>
          </cell>
          <cell r="EA566" t="str">
            <v>=</v>
          </cell>
          <cell r="EB566" t="str">
            <v>=</v>
          </cell>
          <cell r="EC566" t="str">
            <v>=</v>
          </cell>
          <cell r="ED566" t="str">
            <v>=</v>
          </cell>
        </row>
        <row r="567">
          <cell r="F567" t="str">
            <v/>
          </cell>
          <cell r="G567" t="str">
            <v/>
          </cell>
          <cell r="H567" t="str">
            <v/>
          </cell>
          <cell r="I567" t="str">
            <v/>
          </cell>
          <cell r="J567" t="str">
            <v/>
          </cell>
          <cell r="K567" t="str">
            <v/>
          </cell>
          <cell r="L567" t="str">
            <v/>
          </cell>
          <cell r="M567" t="str">
            <v/>
          </cell>
          <cell r="N567" t="str">
            <v/>
          </cell>
          <cell r="O567" t="str">
            <v/>
          </cell>
          <cell r="P567" t="str">
            <v/>
          </cell>
          <cell r="Q567" t="str">
            <v/>
          </cell>
          <cell r="R567" t="str">
            <v/>
          </cell>
          <cell r="S567" t="str">
            <v/>
          </cell>
          <cell r="T567" t="str">
            <v/>
          </cell>
          <cell r="U567" t="str">
            <v/>
          </cell>
          <cell r="V567" t="str">
            <v/>
          </cell>
          <cell r="W567" t="str">
            <v/>
          </cell>
          <cell r="X567" t="str">
            <v/>
          </cell>
          <cell r="Y567" t="str">
            <v/>
          </cell>
          <cell r="Z567" t="str">
            <v/>
          </cell>
          <cell r="AA567" t="str">
            <v/>
          </cell>
          <cell r="AB567" t="str">
            <v/>
          </cell>
          <cell r="AC567" t="str">
            <v/>
          </cell>
          <cell r="AD567" t="str">
            <v/>
          </cell>
          <cell r="AE567" t="str">
            <v/>
          </cell>
          <cell r="AF567" t="str">
            <v/>
          </cell>
          <cell r="AG567" t="str">
            <v/>
          </cell>
          <cell r="AH567" t="str">
            <v/>
          </cell>
          <cell r="AI567" t="str">
            <v/>
          </cell>
          <cell r="AJ567" t="str">
            <v/>
          </cell>
          <cell r="AK567" t="str">
            <v/>
          </cell>
          <cell r="AL567" t="str">
            <v/>
          </cell>
          <cell r="AM567" t="str">
            <v/>
          </cell>
          <cell r="AN567" t="str">
            <v/>
          </cell>
          <cell r="AO567" t="str">
            <v/>
          </cell>
          <cell r="AP567" t="str">
            <v/>
          </cell>
          <cell r="AQ567" t="str">
            <v/>
          </cell>
          <cell r="AR567" t="str">
            <v/>
          </cell>
          <cell r="AS567" t="str">
            <v/>
          </cell>
          <cell r="AT567" t="str">
            <v/>
          </cell>
          <cell r="AU567" t="str">
            <v/>
          </cell>
          <cell r="AV567" t="str">
            <v/>
          </cell>
          <cell r="AW567" t="str">
            <v/>
          </cell>
          <cell r="AX567" t="str">
            <v/>
          </cell>
          <cell r="AY567" t="str">
            <v/>
          </cell>
          <cell r="AZ567" t="str">
            <v/>
          </cell>
          <cell r="BA567" t="str">
            <v/>
          </cell>
          <cell r="BB567" t="str">
            <v/>
          </cell>
          <cell r="BC567" t="str">
            <v/>
          </cell>
          <cell r="BD567" t="str">
            <v/>
          </cell>
          <cell r="BE567" t="str">
            <v/>
          </cell>
          <cell r="BF567" t="str">
            <v/>
          </cell>
          <cell r="BG567" t="str">
            <v/>
          </cell>
          <cell r="BH567" t="str">
            <v/>
          </cell>
          <cell r="BI567" t="str">
            <v/>
          </cell>
          <cell r="BJ567" t="str">
            <v/>
          </cell>
          <cell r="BK567" t="str">
            <v/>
          </cell>
          <cell r="BL567" t="str">
            <v/>
          </cell>
          <cell r="BM567" t="str">
            <v/>
          </cell>
          <cell r="BN567" t="str">
            <v/>
          </cell>
          <cell r="BO567" t="str">
            <v/>
          </cell>
          <cell r="BP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row>
        <row r="568">
          <cell r="F568" t="str">
            <v/>
          </cell>
          <cell r="G568" t="str">
            <v/>
          </cell>
          <cell r="H568" t="str">
            <v/>
          </cell>
          <cell r="I568" t="str">
            <v/>
          </cell>
          <cell r="J568" t="str">
            <v/>
          </cell>
          <cell r="K568" t="str">
            <v/>
          </cell>
          <cell r="L568" t="str">
            <v/>
          </cell>
          <cell r="M568" t="str">
            <v/>
          </cell>
          <cell r="N568" t="str">
            <v/>
          </cell>
          <cell r="O568" t="str">
            <v/>
          </cell>
          <cell r="P568" t="str">
            <v/>
          </cell>
          <cell r="Q568" t="str">
            <v/>
          </cell>
          <cell r="R568" t="str">
            <v/>
          </cell>
          <cell r="S568" t="str">
            <v/>
          </cell>
          <cell r="T568" t="str">
            <v/>
          </cell>
          <cell r="U568" t="str">
            <v/>
          </cell>
          <cell r="V568" t="str">
            <v/>
          </cell>
          <cell r="W568" t="str">
            <v/>
          </cell>
          <cell r="X568" t="str">
            <v/>
          </cell>
          <cell r="Y568" t="str">
            <v/>
          </cell>
          <cell r="Z568" t="str">
            <v/>
          </cell>
          <cell r="AA568" t="str">
            <v/>
          </cell>
          <cell r="AB568" t="str">
            <v/>
          </cell>
          <cell r="AC568" t="str">
            <v/>
          </cell>
          <cell r="AD568" t="str">
            <v/>
          </cell>
          <cell r="AE568" t="str">
            <v/>
          </cell>
          <cell r="AF568" t="str">
            <v/>
          </cell>
          <cell r="AG568" t="str">
            <v/>
          </cell>
          <cell r="AH568" t="str">
            <v/>
          </cell>
          <cell r="AI568" t="str">
            <v/>
          </cell>
          <cell r="AJ568" t="str">
            <v/>
          </cell>
          <cell r="AK568" t="str">
            <v/>
          </cell>
          <cell r="AL568" t="str">
            <v/>
          </cell>
          <cell r="AM568" t="str">
            <v/>
          </cell>
          <cell r="AN568" t="str">
            <v/>
          </cell>
          <cell r="AO568" t="str">
            <v/>
          </cell>
          <cell r="AP568" t="str">
            <v/>
          </cell>
          <cell r="AQ568" t="str">
            <v/>
          </cell>
          <cell r="AR568" t="str">
            <v/>
          </cell>
          <cell r="AS568" t="str">
            <v/>
          </cell>
          <cell r="AT568" t="str">
            <v/>
          </cell>
          <cell r="AU568" t="str">
            <v/>
          </cell>
          <cell r="AV568" t="str">
            <v/>
          </cell>
          <cell r="AW568" t="str">
            <v/>
          </cell>
          <cell r="AX568" t="str">
            <v/>
          </cell>
          <cell r="AY568" t="str">
            <v/>
          </cell>
          <cell r="AZ568" t="str">
            <v/>
          </cell>
          <cell r="BA568" t="str">
            <v/>
          </cell>
          <cell r="BB568" t="str">
            <v/>
          </cell>
          <cell r="BC568" t="str">
            <v/>
          </cell>
          <cell r="BD568" t="str">
            <v/>
          </cell>
          <cell r="BE568" t="str">
            <v/>
          </cell>
          <cell r="BF568" t="str">
            <v/>
          </cell>
          <cell r="BG568" t="str">
            <v/>
          </cell>
          <cell r="BH568" t="str">
            <v/>
          </cell>
          <cell r="BI568" t="str">
            <v/>
          </cell>
          <cell r="BJ568" t="str">
            <v/>
          </cell>
          <cell r="BK568" t="str">
            <v/>
          </cell>
          <cell r="BL568" t="str">
            <v/>
          </cell>
          <cell r="BM568" t="str">
            <v/>
          </cell>
          <cell r="BN568" t="str">
            <v/>
          </cell>
          <cell r="BO568" t="str">
            <v/>
          </cell>
          <cell r="BP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row>
        <row r="569">
          <cell r="J569" t="str">
            <v>"The Rack"</v>
          </cell>
          <cell r="W569" t="str">
            <v>"The Rack"</v>
          </cell>
          <cell r="AJ569" t="str">
            <v>"The Rack"</v>
          </cell>
          <cell r="AW569" t="str">
            <v>"The Rack"</v>
          </cell>
          <cell r="BJ569" t="str">
            <v>"The Rack"</v>
          </cell>
          <cell r="BW569" t="str">
            <v>"The Rack"</v>
          </cell>
          <cell r="CJ569" t="str">
            <v>"The Rack"</v>
          </cell>
          <cell r="CW569" t="str">
            <v>"The Rack"</v>
          </cell>
          <cell r="DJ569" t="str">
            <v>"The Rack"</v>
          </cell>
          <cell r="DW569" t="str">
            <v>"The Rack"</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cell r="DA572">
            <v>0</v>
          </cell>
          <cell r="DB572">
            <v>0</v>
          </cell>
          <cell r="DC572">
            <v>0</v>
          </cell>
          <cell r="DD572">
            <v>0</v>
          </cell>
          <cell r="DE572">
            <v>0</v>
          </cell>
          <cell r="DF572">
            <v>0</v>
          </cell>
          <cell r="DG572">
            <v>0</v>
          </cell>
          <cell r="DH572">
            <v>0</v>
          </cell>
          <cell r="DI572">
            <v>0</v>
          </cell>
          <cell r="DJ572">
            <v>0</v>
          </cell>
          <cell r="DK572">
            <v>0</v>
          </cell>
          <cell r="DL572">
            <v>0</v>
          </cell>
          <cell r="DM572">
            <v>0</v>
          </cell>
          <cell r="DN572">
            <v>0</v>
          </cell>
          <cell r="DO572">
            <v>0</v>
          </cell>
          <cell r="DP572">
            <v>0</v>
          </cell>
          <cell r="DQ572">
            <v>0</v>
          </cell>
          <cell r="DR572">
            <v>0</v>
          </cell>
          <cell r="DS572">
            <v>0</v>
          </cell>
          <cell r="DT572">
            <v>0</v>
          </cell>
          <cell r="DU572">
            <v>0</v>
          </cell>
          <cell r="DV572">
            <v>0</v>
          </cell>
          <cell r="DW572">
            <v>0</v>
          </cell>
          <cell r="DX572">
            <v>0</v>
          </cell>
          <cell r="DY572">
            <v>0</v>
          </cell>
          <cell r="DZ572">
            <v>0</v>
          </cell>
          <cell r="EA572">
            <v>0</v>
          </cell>
          <cell r="EB572">
            <v>0</v>
          </cell>
          <cell r="EC572">
            <v>0</v>
          </cell>
          <cell r="ED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cell r="DA573">
            <v>0</v>
          </cell>
          <cell r="DB573">
            <v>0</v>
          </cell>
          <cell r="DC573">
            <v>0</v>
          </cell>
          <cell r="DD573">
            <v>0</v>
          </cell>
          <cell r="DE573">
            <v>767.01999999955297</v>
          </cell>
          <cell r="DF573">
            <v>258.54000000003725</v>
          </cell>
          <cell r="DG573">
            <v>79.939999999944121</v>
          </cell>
          <cell r="DH573">
            <v>74.020000000018626</v>
          </cell>
          <cell r="DI573">
            <v>0</v>
          </cell>
          <cell r="DJ573">
            <v>0</v>
          </cell>
          <cell r="DK573">
            <v>0</v>
          </cell>
          <cell r="DL573">
            <v>0</v>
          </cell>
          <cell r="DM573">
            <v>0</v>
          </cell>
          <cell r="DN573">
            <v>0</v>
          </cell>
          <cell r="DO573">
            <v>20.220000000088476</v>
          </cell>
          <cell r="DP573">
            <v>0</v>
          </cell>
          <cell r="DQ573">
            <v>334.30000000004657</v>
          </cell>
          <cell r="DR573">
            <v>115.94999999925494</v>
          </cell>
          <cell r="DS573">
            <v>0</v>
          </cell>
          <cell r="DT573">
            <v>0</v>
          </cell>
          <cell r="DU573">
            <v>58.650000000023283</v>
          </cell>
          <cell r="DV573">
            <v>0</v>
          </cell>
          <cell r="DW573">
            <v>0</v>
          </cell>
          <cell r="DX573">
            <v>0</v>
          </cell>
          <cell r="DY573">
            <v>0</v>
          </cell>
          <cell r="DZ573">
            <v>0</v>
          </cell>
          <cell r="EA573">
            <v>0</v>
          </cell>
          <cell r="EB573">
            <v>0</v>
          </cell>
          <cell r="EC573">
            <v>0</v>
          </cell>
          <cell r="ED573">
            <v>57.300000000046566</v>
          </cell>
        </row>
        <row r="574">
          <cell r="F574">
            <v>653.81000000005588</v>
          </cell>
          <cell r="G574">
            <v>1014.8399999999674</v>
          </cell>
          <cell r="H574">
            <v>782.23999999999069</v>
          </cell>
          <cell r="I574">
            <v>1589.1500000000233</v>
          </cell>
          <cell r="J574">
            <v>0</v>
          </cell>
          <cell r="K574">
            <v>148.06000000005588</v>
          </cell>
          <cell r="L574">
            <v>0</v>
          </cell>
          <cell r="M574">
            <v>0</v>
          </cell>
          <cell r="N574">
            <v>31</v>
          </cell>
          <cell r="O574">
            <v>247.90000000002328</v>
          </cell>
          <cell r="P574">
            <v>342.59999999997672</v>
          </cell>
          <cell r="Q574">
            <v>1061.5600000000559</v>
          </cell>
          <cell r="R574">
            <v>6430.8599999984726</v>
          </cell>
          <cell r="S574">
            <v>874.18999999994412</v>
          </cell>
          <cell r="T574">
            <v>682.84999999997672</v>
          </cell>
          <cell r="U574">
            <v>2053.5999999999767</v>
          </cell>
          <cell r="V574">
            <v>613.09999999997672</v>
          </cell>
          <cell r="W574">
            <v>0</v>
          </cell>
          <cell r="X574">
            <v>101.6600000000326</v>
          </cell>
          <cell r="Y574">
            <v>0</v>
          </cell>
          <cell r="Z574">
            <v>0</v>
          </cell>
          <cell r="AA574">
            <v>720.6600000000326</v>
          </cell>
          <cell r="AB574">
            <v>60.560000000055879</v>
          </cell>
          <cell r="AC574">
            <v>797.5</v>
          </cell>
          <cell r="AD574">
            <v>526.73999999999069</v>
          </cell>
          <cell r="AE574">
            <v>1843.4400000004098</v>
          </cell>
          <cell r="AF574">
            <v>389.36000000010245</v>
          </cell>
          <cell r="AG574">
            <v>305.69999999995343</v>
          </cell>
          <cell r="AH574">
            <v>838.25</v>
          </cell>
          <cell r="AI574">
            <v>6.7199999999720603</v>
          </cell>
          <cell r="AJ574">
            <v>0</v>
          </cell>
          <cell r="AK574">
            <v>0</v>
          </cell>
          <cell r="AL574">
            <v>0</v>
          </cell>
          <cell r="AM574">
            <v>76.310000000055879</v>
          </cell>
          <cell r="AN574">
            <v>0</v>
          </cell>
          <cell r="AO574">
            <v>0</v>
          </cell>
          <cell r="AP574">
            <v>172.89999999990687</v>
          </cell>
          <cell r="AQ574">
            <v>54.200000000069849</v>
          </cell>
          <cell r="AR574">
            <v>232.33999999985099</v>
          </cell>
          <cell r="AS574">
            <v>0</v>
          </cell>
          <cell r="AT574">
            <v>0</v>
          </cell>
          <cell r="AU574">
            <v>0</v>
          </cell>
          <cell r="AV574">
            <v>0</v>
          </cell>
          <cell r="AW574">
            <v>0</v>
          </cell>
          <cell r="AX574">
            <v>0</v>
          </cell>
          <cell r="AY574">
            <v>0</v>
          </cell>
          <cell r="AZ574">
            <v>0</v>
          </cell>
          <cell r="BA574">
            <v>0</v>
          </cell>
          <cell r="BB574">
            <v>232.3399999999674</v>
          </cell>
          <cell r="BC574">
            <v>0</v>
          </cell>
          <cell r="BD574">
            <v>0</v>
          </cell>
          <cell r="BE574">
            <v>837.75999999977648</v>
          </cell>
          <cell r="BF574">
            <v>0</v>
          </cell>
          <cell r="BG574">
            <v>0</v>
          </cell>
          <cell r="BH574">
            <v>484.96000000007916</v>
          </cell>
          <cell r="BI574">
            <v>0</v>
          </cell>
          <cell r="BJ574">
            <v>0</v>
          </cell>
          <cell r="BK574">
            <v>0</v>
          </cell>
          <cell r="BL574">
            <v>0</v>
          </cell>
          <cell r="BM574">
            <v>0</v>
          </cell>
          <cell r="BN574">
            <v>352.79999999993015</v>
          </cell>
          <cell r="BO574">
            <v>0</v>
          </cell>
          <cell r="BP574">
            <v>0</v>
          </cell>
          <cell r="BQ574">
            <v>0</v>
          </cell>
          <cell r="BR574">
            <v>693.34999999962747</v>
          </cell>
          <cell r="BS574">
            <v>0</v>
          </cell>
          <cell r="BT574">
            <v>0</v>
          </cell>
          <cell r="BU574">
            <v>608.1600000000326</v>
          </cell>
          <cell r="BV574">
            <v>0</v>
          </cell>
          <cell r="BW574">
            <v>0</v>
          </cell>
          <cell r="BX574">
            <v>85.189999999944121</v>
          </cell>
          <cell r="BY574">
            <v>0</v>
          </cell>
          <cell r="BZ574">
            <v>0</v>
          </cell>
          <cell r="CA574">
            <v>0</v>
          </cell>
          <cell r="CB574">
            <v>0</v>
          </cell>
          <cell r="CC574">
            <v>0</v>
          </cell>
          <cell r="CD574">
            <v>0</v>
          </cell>
          <cell r="CE574">
            <v>326.16000000014901</v>
          </cell>
          <cell r="CF574">
            <v>0</v>
          </cell>
          <cell r="CG574">
            <v>0</v>
          </cell>
          <cell r="CH574">
            <v>326.1600000000326</v>
          </cell>
          <cell r="CI574">
            <v>0</v>
          </cell>
          <cell r="CJ574">
            <v>0</v>
          </cell>
          <cell r="CK574">
            <v>0</v>
          </cell>
          <cell r="CL574">
            <v>0</v>
          </cell>
          <cell r="CM574">
            <v>0</v>
          </cell>
          <cell r="CN574">
            <v>0</v>
          </cell>
          <cell r="CO574">
            <v>0</v>
          </cell>
          <cell r="CP574">
            <v>0</v>
          </cell>
          <cell r="CQ574">
            <v>0</v>
          </cell>
          <cell r="CR574">
            <v>0</v>
          </cell>
          <cell r="CS574">
            <v>0</v>
          </cell>
          <cell r="CT574">
            <v>0</v>
          </cell>
          <cell r="CU574">
            <v>0</v>
          </cell>
          <cell r="CV574">
            <v>0</v>
          </cell>
          <cell r="CW574">
            <v>0</v>
          </cell>
          <cell r="CX574">
            <v>0</v>
          </cell>
          <cell r="CY574">
            <v>0</v>
          </cell>
          <cell r="CZ574">
            <v>0</v>
          </cell>
          <cell r="DA574">
            <v>0</v>
          </cell>
          <cell r="DB574">
            <v>0</v>
          </cell>
          <cell r="DC574">
            <v>0</v>
          </cell>
          <cell r="DD574">
            <v>0</v>
          </cell>
          <cell r="DE574">
            <v>0</v>
          </cell>
          <cell r="DF574">
            <v>0</v>
          </cell>
          <cell r="DG574">
            <v>0</v>
          </cell>
          <cell r="DH574">
            <v>0</v>
          </cell>
          <cell r="DI574">
            <v>0</v>
          </cell>
          <cell r="DJ574">
            <v>0</v>
          </cell>
          <cell r="DK574">
            <v>0</v>
          </cell>
          <cell r="DL574">
            <v>0</v>
          </cell>
          <cell r="DM574">
            <v>0</v>
          </cell>
          <cell r="DN574">
            <v>0</v>
          </cell>
          <cell r="DO574">
            <v>0</v>
          </cell>
          <cell r="DP574">
            <v>0</v>
          </cell>
          <cell r="DQ574">
            <v>0</v>
          </cell>
          <cell r="DR574">
            <v>0</v>
          </cell>
          <cell r="DS574">
            <v>0</v>
          </cell>
          <cell r="DT574">
            <v>0</v>
          </cell>
          <cell r="DU574">
            <v>0</v>
          </cell>
          <cell r="DV574">
            <v>0</v>
          </cell>
          <cell r="DW574">
            <v>0</v>
          </cell>
          <cell r="DX574">
            <v>0</v>
          </cell>
          <cell r="DY574">
            <v>0</v>
          </cell>
          <cell r="DZ574">
            <v>0</v>
          </cell>
          <cell r="EA574">
            <v>0</v>
          </cell>
          <cell r="EB574">
            <v>0</v>
          </cell>
          <cell r="EC574">
            <v>0</v>
          </cell>
          <cell r="ED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cell r="CM575">
            <v>0</v>
          </cell>
          <cell r="CN575">
            <v>0</v>
          </cell>
          <cell r="CO575">
            <v>0</v>
          </cell>
          <cell r="CP575">
            <v>0</v>
          </cell>
          <cell r="CQ575">
            <v>0</v>
          </cell>
          <cell r="CR575">
            <v>0</v>
          </cell>
          <cell r="CS575">
            <v>0</v>
          </cell>
          <cell r="CT575">
            <v>0</v>
          </cell>
          <cell r="CU575">
            <v>0</v>
          </cell>
          <cell r="CV575">
            <v>0</v>
          </cell>
          <cell r="CW575">
            <v>0</v>
          </cell>
          <cell r="CX575">
            <v>0</v>
          </cell>
          <cell r="CY575">
            <v>0</v>
          </cell>
          <cell r="CZ575">
            <v>0</v>
          </cell>
          <cell r="DA575">
            <v>0</v>
          </cell>
          <cell r="DB575">
            <v>0</v>
          </cell>
          <cell r="DC575">
            <v>0</v>
          </cell>
          <cell r="DD575">
            <v>0</v>
          </cell>
          <cell r="DE575">
            <v>0</v>
          </cell>
          <cell r="DF575">
            <v>0</v>
          </cell>
          <cell r="DG575">
            <v>0</v>
          </cell>
          <cell r="DH575">
            <v>0</v>
          </cell>
          <cell r="DI575">
            <v>0</v>
          </cell>
          <cell r="DJ575">
            <v>0</v>
          </cell>
          <cell r="DK575">
            <v>0</v>
          </cell>
          <cell r="DL575">
            <v>0</v>
          </cell>
          <cell r="DM575">
            <v>0</v>
          </cell>
          <cell r="DN575">
            <v>0</v>
          </cell>
          <cell r="DO575">
            <v>0</v>
          </cell>
          <cell r="DP575">
            <v>0</v>
          </cell>
          <cell r="DQ575">
            <v>0</v>
          </cell>
          <cell r="DR575">
            <v>0</v>
          </cell>
          <cell r="DS575">
            <v>0</v>
          </cell>
          <cell r="DT575">
            <v>0</v>
          </cell>
          <cell r="DU575">
            <v>0</v>
          </cell>
          <cell r="DV575">
            <v>0</v>
          </cell>
          <cell r="DW575">
            <v>0</v>
          </cell>
          <cell r="DX575">
            <v>0</v>
          </cell>
          <cell r="DY575">
            <v>0</v>
          </cell>
          <cell r="DZ575">
            <v>0</v>
          </cell>
          <cell r="EA575">
            <v>0</v>
          </cell>
          <cell r="EB575">
            <v>0</v>
          </cell>
          <cell r="EC575">
            <v>0</v>
          </cell>
          <cell r="ED575">
            <v>0</v>
          </cell>
        </row>
        <row r="576">
          <cell r="F576">
            <v>670.47999999998137</v>
          </cell>
          <cell r="G576">
            <v>683.65999999997439</v>
          </cell>
          <cell r="H576">
            <v>475.47999999998137</v>
          </cell>
          <cell r="I576">
            <v>219.80999999999767</v>
          </cell>
          <cell r="J576">
            <v>289.15000000002328</v>
          </cell>
          <cell r="K576">
            <v>479.10999999998603</v>
          </cell>
          <cell r="L576">
            <v>60.559999999939464</v>
          </cell>
          <cell r="M576">
            <v>462.88000000000466</v>
          </cell>
          <cell r="N576">
            <v>645.81999999994878</v>
          </cell>
          <cell r="O576">
            <v>152.47000000003027</v>
          </cell>
          <cell r="P576">
            <v>1445.5</v>
          </cell>
          <cell r="Q576">
            <v>819.06999999994878</v>
          </cell>
          <cell r="R576">
            <v>7840.8929999992251</v>
          </cell>
          <cell r="S576">
            <v>1065.7699999999604</v>
          </cell>
          <cell r="T576">
            <v>1034.3800000000047</v>
          </cell>
          <cell r="U576">
            <v>578.98999999999069</v>
          </cell>
          <cell r="V576">
            <v>179.77000000001863</v>
          </cell>
          <cell r="W576">
            <v>106.15000000002328</v>
          </cell>
          <cell r="X576">
            <v>87.360000000044238</v>
          </cell>
          <cell r="Y576">
            <v>376.10999999998603</v>
          </cell>
          <cell r="Z576">
            <v>492.96000000002095</v>
          </cell>
          <cell r="AA576">
            <v>655.88000000000466</v>
          </cell>
          <cell r="AB576">
            <v>281.21299999998882</v>
          </cell>
          <cell r="AC576">
            <v>1062.4400000000605</v>
          </cell>
          <cell r="AD576">
            <v>1919.8699999999953</v>
          </cell>
          <cell r="AE576">
            <v>7594.6800000006333</v>
          </cell>
          <cell r="AF576">
            <v>1578.7200000000885</v>
          </cell>
          <cell r="AG576">
            <v>532.5899999999674</v>
          </cell>
          <cell r="AH576">
            <v>1025.6800000000512</v>
          </cell>
          <cell r="AI576">
            <v>297.1600000000326</v>
          </cell>
          <cell r="AJ576">
            <v>275.4199999999837</v>
          </cell>
          <cell r="AK576">
            <v>198.61999999999534</v>
          </cell>
          <cell r="AL576">
            <v>193.55999999999767</v>
          </cell>
          <cell r="AM576">
            <v>661.3399999999674</v>
          </cell>
          <cell r="AN576">
            <v>769.90999999997439</v>
          </cell>
          <cell r="AO576">
            <v>844.22000000003027</v>
          </cell>
          <cell r="AP576">
            <v>360.86999999999534</v>
          </cell>
          <cell r="AQ576">
            <v>856.5899999999674</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cell r="DA576">
            <v>0</v>
          </cell>
          <cell r="DB576">
            <v>0</v>
          </cell>
          <cell r="DC576">
            <v>0</v>
          </cell>
          <cell r="DD576">
            <v>0</v>
          </cell>
          <cell r="DE576">
            <v>0</v>
          </cell>
          <cell r="DF576">
            <v>0</v>
          </cell>
          <cell r="DG576">
            <v>0</v>
          </cell>
          <cell r="DH576">
            <v>0</v>
          </cell>
          <cell r="DI576">
            <v>0</v>
          </cell>
          <cell r="DJ576">
            <v>0</v>
          </cell>
          <cell r="DK576">
            <v>0</v>
          </cell>
          <cell r="DL576">
            <v>0</v>
          </cell>
          <cell r="DM576">
            <v>0</v>
          </cell>
          <cell r="DN576">
            <v>0</v>
          </cell>
          <cell r="DO576">
            <v>0</v>
          </cell>
          <cell r="DP576">
            <v>0</v>
          </cell>
          <cell r="DQ576">
            <v>0</v>
          </cell>
          <cell r="DR576">
            <v>0</v>
          </cell>
          <cell r="DS576">
            <v>0</v>
          </cell>
          <cell r="DT576">
            <v>0</v>
          </cell>
          <cell r="DU576">
            <v>0</v>
          </cell>
          <cell r="DV576">
            <v>0</v>
          </cell>
          <cell r="DW576">
            <v>0</v>
          </cell>
          <cell r="DX576">
            <v>0</v>
          </cell>
          <cell r="DY576">
            <v>0</v>
          </cell>
          <cell r="DZ576">
            <v>0</v>
          </cell>
          <cell r="EA576">
            <v>0</v>
          </cell>
          <cell r="EB576">
            <v>0</v>
          </cell>
          <cell r="EC576">
            <v>0</v>
          </cell>
          <cell r="ED576">
            <v>0</v>
          </cell>
        </row>
        <row r="577">
          <cell r="F577">
            <v>11228.200000000186</v>
          </cell>
          <cell r="G577">
            <v>16871.999999999069</v>
          </cell>
          <cell r="H577">
            <v>17689.799999999814</v>
          </cell>
          <cell r="I577">
            <v>11839.599999999627</v>
          </cell>
          <cell r="J577">
            <v>6888</v>
          </cell>
          <cell r="K577">
            <v>6742.7999999988824</v>
          </cell>
          <cell r="L577">
            <v>0</v>
          </cell>
          <cell r="M577">
            <v>0</v>
          </cell>
          <cell r="N577">
            <v>7543.2999999998137</v>
          </cell>
          <cell r="O577">
            <v>693.60000000055879</v>
          </cell>
          <cell r="P577">
            <v>-9824.2999999998137</v>
          </cell>
          <cell r="Q577">
            <v>15113.799999999814</v>
          </cell>
          <cell r="R577">
            <v>70641.59999999404</v>
          </cell>
          <cell r="S577">
            <v>11389.699999999255</v>
          </cell>
          <cell r="T577">
            <v>8263.2999999998137</v>
          </cell>
          <cell r="U577">
            <v>14754.899999999441</v>
          </cell>
          <cell r="V577">
            <v>6469.6000000005588</v>
          </cell>
          <cell r="W577">
            <v>6130.8000000007451</v>
          </cell>
          <cell r="X577">
            <v>2972.7000000001863</v>
          </cell>
          <cell r="Y577">
            <v>199.59999999776483</v>
          </cell>
          <cell r="Z577">
            <v>0</v>
          </cell>
          <cell r="AA577">
            <v>1048.2000000001863</v>
          </cell>
          <cell r="AB577">
            <v>560.30000000074506</v>
          </cell>
          <cell r="AC577">
            <v>10874.599999999627</v>
          </cell>
          <cell r="AD577">
            <v>7977.8999999994412</v>
          </cell>
          <cell r="AE577">
            <v>34508.699999973178</v>
          </cell>
          <cell r="AF577">
            <v>3528.2999999998137</v>
          </cell>
          <cell r="AG577">
            <v>2941.9000000003725</v>
          </cell>
          <cell r="AH577">
            <v>6934.4000000003725</v>
          </cell>
          <cell r="AI577">
            <v>4966</v>
          </cell>
          <cell r="AJ577">
            <v>3834.8999999994412</v>
          </cell>
          <cell r="AK577">
            <v>1313.3000000007451</v>
          </cell>
          <cell r="AL577">
            <v>45.299999998882413</v>
          </cell>
          <cell r="AM577">
            <v>0</v>
          </cell>
          <cell r="AN577">
            <v>3174.7000000001863</v>
          </cell>
          <cell r="AO577">
            <v>1520.5</v>
          </cell>
          <cell r="AP577">
            <v>2820.2000000001863</v>
          </cell>
          <cell r="AQ577">
            <v>3429.1999999992549</v>
          </cell>
          <cell r="AR577">
            <v>21313.900000020862</v>
          </cell>
          <cell r="AS577">
            <v>4899.8000000007451</v>
          </cell>
          <cell r="AT577">
            <v>796</v>
          </cell>
          <cell r="AU577">
            <v>4020.6000000005588</v>
          </cell>
          <cell r="AV577">
            <v>3387.5</v>
          </cell>
          <cell r="AW577">
            <v>2442.0000000009313</v>
          </cell>
          <cell r="AX577">
            <v>1442.2999999998137</v>
          </cell>
          <cell r="AY577">
            <v>387.30000000074506</v>
          </cell>
          <cell r="AZ577">
            <v>0</v>
          </cell>
          <cell r="BA577">
            <v>2167.5</v>
          </cell>
          <cell r="BB577">
            <v>-1678.6999999992549</v>
          </cell>
          <cell r="BC577">
            <v>1628.5999999996275</v>
          </cell>
          <cell r="BD577">
            <v>1821</v>
          </cell>
          <cell r="BE577">
            <v>15107.600000008941</v>
          </cell>
          <cell r="BF577">
            <v>7081</v>
          </cell>
          <cell r="BG577">
            <v>348.29999999981374</v>
          </cell>
          <cell r="BH577">
            <v>3582.5999999996275</v>
          </cell>
          <cell r="BI577">
            <v>1986.2999999998137</v>
          </cell>
          <cell r="BJ577">
            <v>3147.9000000003725</v>
          </cell>
          <cell r="BK577">
            <v>2286.5000000009313</v>
          </cell>
          <cell r="BL577">
            <v>0</v>
          </cell>
          <cell r="BM577">
            <v>0</v>
          </cell>
          <cell r="BN577">
            <v>1735.6999999992549</v>
          </cell>
          <cell r="BO577">
            <v>2824.5999999996275</v>
          </cell>
          <cell r="BP577">
            <v>2165.3000000007451</v>
          </cell>
          <cell r="BQ577">
            <v>-10050.599999999627</v>
          </cell>
          <cell r="BR577">
            <v>26217.499999985099</v>
          </cell>
          <cell r="BS577">
            <v>710.59999999962747</v>
          </cell>
          <cell r="BT577">
            <v>1246.2000000011176</v>
          </cell>
          <cell r="BU577">
            <v>6267.8000000007451</v>
          </cell>
          <cell r="BV577">
            <v>5540.2999999998137</v>
          </cell>
          <cell r="BW577">
            <v>3689.4000000003725</v>
          </cell>
          <cell r="BX577">
            <v>1954.7999999998137</v>
          </cell>
          <cell r="BY577">
            <v>1628.6999999992549</v>
          </cell>
          <cell r="BZ577">
            <v>0</v>
          </cell>
          <cell r="CA577">
            <v>2341.5</v>
          </cell>
          <cell r="CB577">
            <v>0</v>
          </cell>
          <cell r="CC577">
            <v>2013.7000000011176</v>
          </cell>
          <cell r="CD577">
            <v>824.5</v>
          </cell>
          <cell r="CE577">
            <v>17256.40000000596</v>
          </cell>
          <cell r="CF577">
            <v>0</v>
          </cell>
          <cell r="CG577">
            <v>1495.1000000005588</v>
          </cell>
          <cell r="CH577">
            <v>4779.4000000003725</v>
          </cell>
          <cell r="CI577">
            <v>2503.5999999996275</v>
          </cell>
          <cell r="CJ577">
            <v>1275.5</v>
          </cell>
          <cell r="CK577">
            <v>1678.5</v>
          </cell>
          <cell r="CL577">
            <v>0</v>
          </cell>
          <cell r="CM577">
            <v>0</v>
          </cell>
          <cell r="CN577">
            <v>2474.8000000007451</v>
          </cell>
          <cell r="CO577">
            <v>4.7999999998137355</v>
          </cell>
          <cell r="CP577">
            <v>2485</v>
          </cell>
          <cell r="CQ577">
            <v>559.70000000018626</v>
          </cell>
          <cell r="CR577">
            <v>14397.900000020862</v>
          </cell>
          <cell r="CS577">
            <v>0</v>
          </cell>
          <cell r="CT577">
            <v>53</v>
          </cell>
          <cell r="CU577">
            <v>2196.2999999998137</v>
          </cell>
          <cell r="CV577">
            <v>2688.2999999998137</v>
          </cell>
          <cell r="CW577">
            <v>1782.2999999988824</v>
          </cell>
          <cell r="CX577">
            <v>222.5</v>
          </cell>
          <cell r="CY577">
            <v>0</v>
          </cell>
          <cell r="CZ577">
            <v>0</v>
          </cell>
          <cell r="DA577">
            <v>2406.8000000007451</v>
          </cell>
          <cell r="DB577">
            <v>451.30000000074506</v>
          </cell>
          <cell r="DC577">
            <v>4315.4000000013039</v>
          </cell>
          <cell r="DD577">
            <v>282</v>
          </cell>
          <cell r="DE577">
            <v>33281.399999991059</v>
          </cell>
          <cell r="DF577">
            <v>3638.2000000001863</v>
          </cell>
          <cell r="DG577">
            <v>5363.9000000003725</v>
          </cell>
          <cell r="DH577">
            <v>7134.8000000007451</v>
          </cell>
          <cell r="DI577">
            <v>5648.8000000007451</v>
          </cell>
          <cell r="DJ577">
            <v>2482.7000000011176</v>
          </cell>
          <cell r="DK577">
            <v>1687.2999999998137</v>
          </cell>
          <cell r="DL577">
            <v>751.5</v>
          </cell>
          <cell r="DM577">
            <v>532.20000000018626</v>
          </cell>
          <cell r="DN577">
            <v>1051.2000000001863</v>
          </cell>
          <cell r="DO577">
            <v>1368</v>
          </cell>
          <cell r="DP577">
            <v>2072.7999999988824</v>
          </cell>
          <cell r="DQ577">
            <v>1550</v>
          </cell>
          <cell r="DR577">
            <v>150</v>
          </cell>
          <cell r="DS577">
            <v>0</v>
          </cell>
          <cell r="DT577">
            <v>0</v>
          </cell>
          <cell r="DU577">
            <v>13.400000000372529</v>
          </cell>
          <cell r="DV577">
            <v>110</v>
          </cell>
          <cell r="DW577">
            <v>26.299999999813735</v>
          </cell>
          <cell r="DX577">
            <v>0</v>
          </cell>
          <cell r="DY577">
            <v>0</v>
          </cell>
          <cell r="DZ577">
            <v>0</v>
          </cell>
          <cell r="EA577">
            <v>0</v>
          </cell>
          <cell r="EB577">
            <v>0.30000000074505806</v>
          </cell>
          <cell r="EC577">
            <v>0</v>
          </cell>
          <cell r="ED577">
            <v>0</v>
          </cell>
        </row>
        <row r="578">
          <cell r="F578">
            <v>248.70000000018626</v>
          </cell>
          <cell r="G578">
            <v>2737.7999999998137</v>
          </cell>
          <cell r="H578">
            <v>5629.5</v>
          </cell>
          <cell r="I578">
            <v>424</v>
          </cell>
          <cell r="J578">
            <v>1149</v>
          </cell>
          <cell r="K578">
            <v>-4.7999999998137355</v>
          </cell>
          <cell r="L578">
            <v>0</v>
          </cell>
          <cell r="M578">
            <v>0</v>
          </cell>
          <cell r="N578">
            <v>0</v>
          </cell>
          <cell r="O578">
            <v>0</v>
          </cell>
          <cell r="P578">
            <v>413</v>
          </cell>
          <cell r="Q578">
            <v>2561.4000000003725</v>
          </cell>
          <cell r="R578">
            <v>1595.0999999940395</v>
          </cell>
          <cell r="S578">
            <v>36.799999999813735</v>
          </cell>
          <cell r="T578">
            <v>0</v>
          </cell>
          <cell r="U578">
            <v>-77</v>
          </cell>
          <cell r="V578">
            <v>221.29999999981374</v>
          </cell>
          <cell r="W578">
            <v>584.39999999944121</v>
          </cell>
          <cell r="X578">
            <v>0</v>
          </cell>
          <cell r="Y578">
            <v>0</v>
          </cell>
          <cell r="Z578">
            <v>0</v>
          </cell>
          <cell r="AA578">
            <v>0</v>
          </cell>
          <cell r="AB578">
            <v>0</v>
          </cell>
          <cell r="AC578">
            <v>829.59999999962747</v>
          </cell>
          <cell r="AD578">
            <v>0</v>
          </cell>
          <cell r="AE578">
            <v>15952.29999999702</v>
          </cell>
          <cell r="AF578">
            <v>757.29999999981374</v>
          </cell>
          <cell r="AG578">
            <v>345</v>
          </cell>
          <cell r="AH578">
            <v>5780.2999999998137</v>
          </cell>
          <cell r="AI578">
            <v>2541.5</v>
          </cell>
          <cell r="AJ578">
            <v>2761.8999999994412</v>
          </cell>
          <cell r="AK578">
            <v>346.59999999962747</v>
          </cell>
          <cell r="AL578">
            <v>0</v>
          </cell>
          <cell r="AM578">
            <v>0</v>
          </cell>
          <cell r="AN578">
            <v>1800.2999999998137</v>
          </cell>
          <cell r="AO578">
            <v>1.2999999998137355</v>
          </cell>
          <cell r="AP578">
            <v>1324.7999999998137</v>
          </cell>
          <cell r="AQ578">
            <v>293.29999999981374</v>
          </cell>
          <cell r="AR578">
            <v>14749.399999991059</v>
          </cell>
          <cell r="AS578">
            <v>2455.7000000001863</v>
          </cell>
          <cell r="AT578">
            <v>3.5</v>
          </cell>
          <cell r="AU578">
            <v>5581.5</v>
          </cell>
          <cell r="AV578">
            <v>3048.2000000001863</v>
          </cell>
          <cell r="AW578">
            <v>1109.8999999994412</v>
          </cell>
          <cell r="AX578">
            <v>260.29999999981374</v>
          </cell>
          <cell r="AY578">
            <v>0</v>
          </cell>
          <cell r="AZ578">
            <v>0</v>
          </cell>
          <cell r="BA578">
            <v>680</v>
          </cell>
          <cell r="BB578">
            <v>1608.5</v>
          </cell>
          <cell r="BC578">
            <v>0</v>
          </cell>
          <cell r="BD578">
            <v>1.7999999998137355</v>
          </cell>
          <cell r="BE578">
            <v>16648.29999999702</v>
          </cell>
          <cell r="BF578">
            <v>938.29999999981374</v>
          </cell>
          <cell r="BG578">
            <v>13.200000000186265</v>
          </cell>
          <cell r="BH578">
            <v>4056.7999999998137</v>
          </cell>
          <cell r="BI578">
            <v>5462.2999999998137</v>
          </cell>
          <cell r="BJ578">
            <v>1529.3000000007451</v>
          </cell>
          <cell r="BK578">
            <v>620.40000000037253</v>
          </cell>
          <cell r="BL578">
            <v>0</v>
          </cell>
          <cell r="BM578">
            <v>0</v>
          </cell>
          <cell r="BN578">
            <v>295.59999999962747</v>
          </cell>
          <cell r="BO578">
            <v>328.59999999962747</v>
          </cell>
          <cell r="BP578">
            <v>3658.7999999998137</v>
          </cell>
          <cell r="BQ578">
            <v>-255</v>
          </cell>
          <cell r="BR578">
            <v>15447.999999985099</v>
          </cell>
          <cell r="BS578">
            <v>432.29999999981374</v>
          </cell>
          <cell r="BT578">
            <v>477.5</v>
          </cell>
          <cell r="BU578">
            <v>8298.2000000001863</v>
          </cell>
          <cell r="BV578">
            <v>2510</v>
          </cell>
          <cell r="BW578">
            <v>385.59999999962747</v>
          </cell>
          <cell r="BX578">
            <v>465.79999999981374</v>
          </cell>
          <cell r="BY578">
            <v>694</v>
          </cell>
          <cell r="BZ578">
            <v>0</v>
          </cell>
          <cell r="CA578">
            <v>874.59999999962747</v>
          </cell>
          <cell r="CB578">
            <v>0</v>
          </cell>
          <cell r="CC578">
            <v>1310</v>
          </cell>
          <cell r="CD578">
            <v>0</v>
          </cell>
          <cell r="CE578">
            <v>5224.1999999880791</v>
          </cell>
          <cell r="CF578">
            <v>0</v>
          </cell>
          <cell r="CG578">
            <v>631.70000000018626</v>
          </cell>
          <cell r="CH578">
            <v>1676.2999999998137</v>
          </cell>
          <cell r="CI578">
            <v>571.40000000037253</v>
          </cell>
          <cell r="CJ578">
            <v>254</v>
          </cell>
          <cell r="CK578">
            <v>0</v>
          </cell>
          <cell r="CL578">
            <v>0</v>
          </cell>
          <cell r="CM578">
            <v>0</v>
          </cell>
          <cell r="CN578">
            <v>250.5</v>
          </cell>
          <cell r="CO578">
            <v>0</v>
          </cell>
          <cell r="CP578">
            <v>1840.2999999998137</v>
          </cell>
          <cell r="CQ578">
            <v>0</v>
          </cell>
          <cell r="CR578">
            <v>9240.6999999880791</v>
          </cell>
          <cell r="CS578">
            <v>0</v>
          </cell>
          <cell r="CT578">
            <v>0</v>
          </cell>
          <cell r="CU578">
            <v>1773</v>
          </cell>
          <cell r="CV578">
            <v>3425.2999999998137</v>
          </cell>
          <cell r="CW578">
            <v>989.59999999962747</v>
          </cell>
          <cell r="CX578">
            <v>6.5</v>
          </cell>
          <cell r="CY578">
            <v>0</v>
          </cell>
          <cell r="CZ578">
            <v>0</v>
          </cell>
          <cell r="DA578">
            <v>724.79999999981374</v>
          </cell>
          <cell r="DB578">
            <v>0</v>
          </cell>
          <cell r="DC578">
            <v>1666.7999999998137</v>
          </cell>
          <cell r="DD578">
            <v>654.70000000018626</v>
          </cell>
          <cell r="DE578">
            <v>20950.100000008941</v>
          </cell>
          <cell r="DF578">
            <v>282.5</v>
          </cell>
          <cell r="DG578">
            <v>2527.5</v>
          </cell>
          <cell r="DH578">
            <v>8483.5999999996275</v>
          </cell>
          <cell r="DI578">
            <v>3349.5</v>
          </cell>
          <cell r="DJ578">
            <v>2622.4000000003725</v>
          </cell>
          <cell r="DK578">
            <v>630.29999999981374</v>
          </cell>
          <cell r="DL578">
            <v>0</v>
          </cell>
          <cell r="DM578">
            <v>805.5</v>
          </cell>
          <cell r="DN578">
            <v>0</v>
          </cell>
          <cell r="DO578">
            <v>1522</v>
          </cell>
          <cell r="DP578">
            <v>344.29999999981374</v>
          </cell>
          <cell r="DQ578">
            <v>382.5</v>
          </cell>
          <cell r="DR578">
            <v>0</v>
          </cell>
          <cell r="DS578">
            <v>0</v>
          </cell>
          <cell r="DT578">
            <v>0</v>
          </cell>
          <cell r="DU578">
            <v>0</v>
          </cell>
          <cell r="DV578">
            <v>0</v>
          </cell>
          <cell r="DW578">
            <v>0</v>
          </cell>
          <cell r="DX578">
            <v>0</v>
          </cell>
          <cell r="DY578">
            <v>0</v>
          </cell>
          <cell r="DZ578">
            <v>0</v>
          </cell>
          <cell r="EA578">
            <v>0</v>
          </cell>
          <cell r="EB578">
            <v>0</v>
          </cell>
          <cell r="EC578">
            <v>0</v>
          </cell>
          <cell r="ED578">
            <v>0</v>
          </cell>
        </row>
        <row r="579">
          <cell r="F579">
            <v>53422.900000000373</v>
          </cell>
          <cell r="G579">
            <v>30018.899999999441</v>
          </cell>
          <cell r="H579">
            <v>25047.699999999255</v>
          </cell>
          <cell r="I579">
            <v>12521.700000000186</v>
          </cell>
          <cell r="J579">
            <v>11909.589999999851</v>
          </cell>
          <cell r="K579">
            <v>12926.299999999814</v>
          </cell>
          <cell r="L579">
            <v>17658.599999999627</v>
          </cell>
          <cell r="M579">
            <v>19087.300000000745</v>
          </cell>
          <cell r="N579">
            <v>15880.799999999814</v>
          </cell>
          <cell r="O579">
            <v>39241.299999998882</v>
          </cell>
          <cell r="P579">
            <v>36134.099999999627</v>
          </cell>
          <cell r="Q579">
            <v>35832.199999999255</v>
          </cell>
          <cell r="R579">
            <v>234168.79999998957</v>
          </cell>
          <cell r="S579">
            <v>30550.099999999627</v>
          </cell>
          <cell r="T579">
            <v>26115.899999999441</v>
          </cell>
          <cell r="U579">
            <v>21171.5</v>
          </cell>
          <cell r="V579">
            <v>11114.899999999907</v>
          </cell>
          <cell r="W579">
            <v>6039.8999999994412</v>
          </cell>
          <cell r="X579">
            <v>9253.5999999996275</v>
          </cell>
          <cell r="Y579">
            <v>9390.2999999988824</v>
          </cell>
          <cell r="Z579">
            <v>12868.400000000373</v>
          </cell>
          <cell r="AA579">
            <v>14850.300000000745</v>
          </cell>
          <cell r="AB579">
            <v>29799.599999999627</v>
          </cell>
          <cell r="AC579">
            <v>28547.900000000373</v>
          </cell>
          <cell r="AD579">
            <v>34466.400000000373</v>
          </cell>
          <cell r="AE579">
            <v>256510.23999997973</v>
          </cell>
          <cell r="AF579">
            <v>47770.399999999441</v>
          </cell>
          <cell r="AG579">
            <v>26404</v>
          </cell>
          <cell r="AH579">
            <v>25645.900000000373</v>
          </cell>
          <cell r="AI579">
            <v>16647.600000000559</v>
          </cell>
          <cell r="AJ579">
            <v>7664.9400000004098</v>
          </cell>
          <cell r="AK579">
            <v>9122.2999999998137</v>
          </cell>
          <cell r="AL579">
            <v>11908.299999999814</v>
          </cell>
          <cell r="AM579">
            <v>12392.5</v>
          </cell>
          <cell r="AN579">
            <v>12101.599999999627</v>
          </cell>
          <cell r="AO579">
            <v>30273.299999998882</v>
          </cell>
          <cell r="AP579">
            <v>25955.799999998882</v>
          </cell>
          <cell r="AQ579">
            <v>30623.599999999627</v>
          </cell>
          <cell r="AR579">
            <v>251643.49000000954</v>
          </cell>
          <cell r="AS579">
            <v>37126.599999999627</v>
          </cell>
          <cell r="AT579">
            <v>29117.699999999255</v>
          </cell>
          <cell r="AU579">
            <v>22474.700000000186</v>
          </cell>
          <cell r="AV579">
            <v>18986.5</v>
          </cell>
          <cell r="AW579">
            <v>6936.1899999994785</v>
          </cell>
          <cell r="AX579">
            <v>10646.400000000373</v>
          </cell>
          <cell r="AY579">
            <v>8766.4999999990687</v>
          </cell>
          <cell r="AZ579">
            <v>12107.799999999814</v>
          </cell>
          <cell r="BA579">
            <v>15648.5</v>
          </cell>
          <cell r="BB579">
            <v>23087.299999999814</v>
          </cell>
          <cell r="BC579">
            <v>33934</v>
          </cell>
          <cell r="BD579">
            <v>32811.299999999814</v>
          </cell>
          <cell r="BE579">
            <v>246633</v>
          </cell>
          <cell r="BF579">
            <v>33790.5</v>
          </cell>
          <cell r="BG579">
            <v>36902.899999999441</v>
          </cell>
          <cell r="BH579">
            <v>22793.799999999814</v>
          </cell>
          <cell r="BI579">
            <v>18884.099999999627</v>
          </cell>
          <cell r="BJ579">
            <v>5242.4999999990687</v>
          </cell>
          <cell r="BK579">
            <v>8994.9000000003725</v>
          </cell>
          <cell r="BL579">
            <v>8884.3999999994412</v>
          </cell>
          <cell r="BM579">
            <v>11544.299999999814</v>
          </cell>
          <cell r="BN579">
            <v>15540.600000000559</v>
          </cell>
          <cell r="BO579">
            <v>21235.600000000559</v>
          </cell>
          <cell r="BP579">
            <v>33229.100000000559</v>
          </cell>
          <cell r="BQ579">
            <v>29590.299999998882</v>
          </cell>
          <cell r="BR579">
            <v>100156.3599999994</v>
          </cell>
          <cell r="BS579">
            <v>10202.799999999814</v>
          </cell>
          <cell r="BT579">
            <v>10996.199999999255</v>
          </cell>
          <cell r="BU579">
            <v>13111.899999999907</v>
          </cell>
          <cell r="BV579">
            <v>9847.7999999998137</v>
          </cell>
          <cell r="BW579">
            <v>2899.9600000004284</v>
          </cell>
          <cell r="BX579">
            <v>5589.2000000001863</v>
          </cell>
          <cell r="BY579">
            <v>4895.5999999996275</v>
          </cell>
          <cell r="BZ579">
            <v>7354.2000000001863</v>
          </cell>
          <cell r="CA579">
            <v>9207.5999999996275</v>
          </cell>
          <cell r="CB579">
            <v>10863.299999999814</v>
          </cell>
          <cell r="CC579">
            <v>15513.200000000186</v>
          </cell>
          <cell r="CD579">
            <v>-325.40000000037253</v>
          </cell>
          <cell r="CE579">
            <v>88701.840000003576</v>
          </cell>
          <cell r="CF579">
            <v>3843.0999999996275</v>
          </cell>
          <cell r="CG579">
            <v>3981.5</v>
          </cell>
          <cell r="CH579">
            <v>10515.900000000373</v>
          </cell>
          <cell r="CI579">
            <v>9772.5</v>
          </cell>
          <cell r="CJ579">
            <v>4355.339999999851</v>
          </cell>
          <cell r="CK579">
            <v>5551.7000000001863</v>
          </cell>
          <cell r="CL579">
            <v>4191.5</v>
          </cell>
          <cell r="CM579">
            <v>6887</v>
          </cell>
          <cell r="CN579">
            <v>8664.1999999997206</v>
          </cell>
          <cell r="CO579">
            <v>9178.1000000005588</v>
          </cell>
          <cell r="CP579">
            <v>16078.299999999814</v>
          </cell>
          <cell r="CQ579">
            <v>5682.7000000001863</v>
          </cell>
          <cell r="CR579">
            <v>63635.760000005364</v>
          </cell>
          <cell r="CS579">
            <v>-15922.599999999627</v>
          </cell>
          <cell r="CT579">
            <v>4984.7000000001863</v>
          </cell>
          <cell r="CU579">
            <v>14370.299999999814</v>
          </cell>
          <cell r="CV579">
            <v>9164.1000000005588</v>
          </cell>
          <cell r="CW579">
            <v>4236.660000000149</v>
          </cell>
          <cell r="CX579">
            <v>5978.7000000001863</v>
          </cell>
          <cell r="CY579">
            <v>3991</v>
          </cell>
          <cell r="CZ579">
            <v>4504.2000000001863</v>
          </cell>
          <cell r="DA579">
            <v>8071.8999999999069</v>
          </cell>
          <cell r="DB579">
            <v>9603.2999999998137</v>
          </cell>
          <cell r="DC579">
            <v>11664.800000000279</v>
          </cell>
          <cell r="DD579">
            <v>2988.7000000001863</v>
          </cell>
          <cell r="DE579">
            <v>104395.99999999255</v>
          </cell>
          <cell r="DF579">
            <v>12264.099999999627</v>
          </cell>
          <cell r="DG579">
            <v>7939.3999999994412</v>
          </cell>
          <cell r="DH579">
            <v>17420</v>
          </cell>
          <cell r="DI579">
            <v>12353</v>
          </cell>
          <cell r="DJ579">
            <v>4390.9000000003725</v>
          </cell>
          <cell r="DK579">
            <v>5529.7999999998137</v>
          </cell>
          <cell r="DL579">
            <v>3383.5</v>
          </cell>
          <cell r="DM579">
            <v>4055.5</v>
          </cell>
          <cell r="DN579">
            <v>8051.2999999998137</v>
          </cell>
          <cell r="DO579">
            <v>9121.5</v>
          </cell>
          <cell r="DP579">
            <v>16684.999999999534</v>
          </cell>
          <cell r="DQ579">
            <v>3202</v>
          </cell>
          <cell r="DR579">
            <v>17057.10000000149</v>
          </cell>
          <cell r="DS579">
            <v>308</v>
          </cell>
          <cell r="DT579">
            <v>2770.4000000003725</v>
          </cell>
          <cell r="DU579">
            <v>1032.8000000007451</v>
          </cell>
          <cell r="DV579">
            <v>1888.2999999998137</v>
          </cell>
          <cell r="DW579">
            <v>2391</v>
          </cell>
          <cell r="DX579">
            <v>2675.7999999998137</v>
          </cell>
          <cell r="DY579">
            <v>150</v>
          </cell>
          <cell r="DZ579">
            <v>305</v>
          </cell>
          <cell r="EA579">
            <v>2848</v>
          </cell>
          <cell r="EB579">
            <v>908.59999999962747</v>
          </cell>
          <cell r="EC579">
            <v>380.5</v>
          </cell>
          <cell r="ED579">
            <v>1398.7000000001863</v>
          </cell>
        </row>
        <row r="580">
          <cell r="F580">
            <v>6739.8300000000745</v>
          </cell>
          <cell r="G580">
            <v>6612.3999999999069</v>
          </cell>
          <cell r="H580">
            <v>6281.9600000001956</v>
          </cell>
          <cell r="I580">
            <v>1877.320000000298</v>
          </cell>
          <cell r="J580">
            <v>631.68999999994412</v>
          </cell>
          <cell r="K580">
            <v>1385.7099999999627</v>
          </cell>
          <cell r="L580">
            <v>3310.9399999999441</v>
          </cell>
          <cell r="M580">
            <v>2505.3999999999069</v>
          </cell>
          <cell r="N580">
            <v>5438.5400000000373</v>
          </cell>
          <cell r="O580">
            <v>5141.940000000177</v>
          </cell>
          <cell r="P580">
            <v>8302.1999999999534</v>
          </cell>
          <cell r="Q580">
            <v>6962.1999999999534</v>
          </cell>
          <cell r="R580">
            <v>74722.070000004023</v>
          </cell>
          <cell r="S580">
            <v>10546.999999999767</v>
          </cell>
          <cell r="T580">
            <v>8500.6000000000931</v>
          </cell>
          <cell r="U580">
            <v>7168.9000000001397</v>
          </cell>
          <cell r="V580">
            <v>4551</v>
          </cell>
          <cell r="W580">
            <v>1121.9699999999721</v>
          </cell>
          <cell r="X580">
            <v>1310.0100000000093</v>
          </cell>
          <cell r="Y580">
            <v>3413</v>
          </cell>
          <cell r="Z580">
            <v>2037.2999999998137</v>
          </cell>
          <cell r="AA580">
            <v>5020.6999999997206</v>
          </cell>
          <cell r="AB580">
            <v>6651.9499999999534</v>
          </cell>
          <cell r="AC580">
            <v>12265.339999999851</v>
          </cell>
          <cell r="AD580">
            <v>12134.300000000279</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row>
        <row r="581">
          <cell r="F581">
            <v>19079.200000000186</v>
          </cell>
          <cell r="G581">
            <v>8655.5</v>
          </cell>
          <cell r="H581">
            <v>3537.3999999999069</v>
          </cell>
          <cell r="I581">
            <v>418.0999999998603</v>
          </cell>
          <cell r="J581">
            <v>0</v>
          </cell>
          <cell r="K581">
            <v>0</v>
          </cell>
          <cell r="L581">
            <v>0</v>
          </cell>
          <cell r="M581">
            <v>0</v>
          </cell>
          <cell r="N581">
            <v>0</v>
          </cell>
          <cell r="O581">
            <v>5902</v>
          </cell>
          <cell r="P581">
            <v>8720.4000000003725</v>
          </cell>
          <cell r="Q581">
            <v>31911.299999999814</v>
          </cell>
          <cell r="R581">
            <v>49508.30000000447</v>
          </cell>
          <cell r="S581">
            <v>17652.799999999814</v>
          </cell>
          <cell r="T581">
            <v>7113.7000000001863</v>
          </cell>
          <cell r="U581">
            <v>3476.8000000000466</v>
          </cell>
          <cell r="V581">
            <v>417.5999999998603</v>
          </cell>
          <cell r="W581">
            <v>0</v>
          </cell>
          <cell r="X581">
            <v>0</v>
          </cell>
          <cell r="Y581">
            <v>0</v>
          </cell>
          <cell r="Z581">
            <v>0</v>
          </cell>
          <cell r="AA581">
            <v>201.79999999981374</v>
          </cell>
          <cell r="AB581">
            <v>6036</v>
          </cell>
          <cell r="AC581">
            <v>8584.7999999998137</v>
          </cell>
          <cell r="AD581">
            <v>6024.7999999998137</v>
          </cell>
          <cell r="AE581">
            <v>2268</v>
          </cell>
          <cell r="AF581">
            <v>1631</v>
          </cell>
          <cell r="AG581">
            <v>325.5</v>
          </cell>
          <cell r="AH581">
            <v>311.5</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68356.60000000149</v>
          </cell>
          <cell r="BS581">
            <v>16732.700000000186</v>
          </cell>
          <cell r="BT581">
            <v>6951</v>
          </cell>
          <cell r="BU581">
            <v>2164.5</v>
          </cell>
          <cell r="BV581">
            <v>104.69999999995343</v>
          </cell>
          <cell r="BW581">
            <v>0</v>
          </cell>
          <cell r="BX581">
            <v>0</v>
          </cell>
          <cell r="BY581">
            <v>0</v>
          </cell>
          <cell r="BZ581">
            <v>0</v>
          </cell>
          <cell r="CA581">
            <v>67</v>
          </cell>
          <cell r="CB581">
            <v>7090</v>
          </cell>
          <cell r="CC581">
            <v>6351.2000000001863</v>
          </cell>
          <cell r="CD581">
            <v>28895.5</v>
          </cell>
          <cell r="CE581">
            <v>65839.199999999255</v>
          </cell>
          <cell r="CF581">
            <v>15817.799999999814</v>
          </cell>
          <cell r="CG581">
            <v>6342</v>
          </cell>
          <cell r="CH581">
            <v>2153.5999999998603</v>
          </cell>
          <cell r="CI581">
            <v>0</v>
          </cell>
          <cell r="CJ581">
            <v>0</v>
          </cell>
          <cell r="CK581">
            <v>0</v>
          </cell>
          <cell r="CL581">
            <v>0</v>
          </cell>
          <cell r="CM581">
            <v>0</v>
          </cell>
          <cell r="CN581">
            <v>0.70000000018626451</v>
          </cell>
          <cell r="CO581">
            <v>6804.5999999996275</v>
          </cell>
          <cell r="CP581">
            <v>6052.7999999998137</v>
          </cell>
          <cell r="CQ581">
            <v>28667.700000000186</v>
          </cell>
          <cell r="CR581">
            <v>64069.400000002235</v>
          </cell>
          <cell r="CS581">
            <v>14759.400000000373</v>
          </cell>
          <cell r="CT581">
            <v>6302</v>
          </cell>
          <cell r="CU581">
            <v>1998.7999999998137</v>
          </cell>
          <cell r="CV581">
            <v>0</v>
          </cell>
          <cell r="CW581">
            <v>0</v>
          </cell>
          <cell r="CX581">
            <v>0</v>
          </cell>
          <cell r="CY581">
            <v>0</v>
          </cell>
          <cell r="CZ581">
            <v>0</v>
          </cell>
          <cell r="DA581">
            <v>188.70000000018626</v>
          </cell>
          <cell r="DB581">
            <v>6871</v>
          </cell>
          <cell r="DC581">
            <v>5765.7999999998137</v>
          </cell>
          <cell r="DD581">
            <v>28183.700000000186</v>
          </cell>
          <cell r="DE581">
            <v>27358.599999997765</v>
          </cell>
          <cell r="DF581">
            <v>13606.700000000186</v>
          </cell>
          <cell r="DG581">
            <v>7356</v>
          </cell>
          <cell r="DH581">
            <v>2477.7000000001863</v>
          </cell>
          <cell r="DI581">
            <v>0</v>
          </cell>
          <cell r="DJ581">
            <v>0</v>
          </cell>
          <cell r="DK581">
            <v>0</v>
          </cell>
          <cell r="DL581">
            <v>0</v>
          </cell>
          <cell r="DM581">
            <v>0</v>
          </cell>
          <cell r="DN581">
            <v>0</v>
          </cell>
          <cell r="DO581">
            <v>2571.2000000001863</v>
          </cell>
          <cell r="DP581">
            <v>0</v>
          </cell>
          <cell r="DQ581">
            <v>1347</v>
          </cell>
          <cell r="DR581">
            <v>2555.8000000007451</v>
          </cell>
          <cell r="DS581">
            <v>0</v>
          </cell>
          <cell r="DT581">
            <v>0</v>
          </cell>
          <cell r="DU581">
            <v>136.70000000018626</v>
          </cell>
          <cell r="DV581">
            <v>0</v>
          </cell>
          <cell r="DW581">
            <v>0</v>
          </cell>
          <cell r="DX581">
            <v>0</v>
          </cell>
          <cell r="DY581">
            <v>0</v>
          </cell>
          <cell r="DZ581">
            <v>0</v>
          </cell>
          <cell r="EA581">
            <v>0</v>
          </cell>
          <cell r="EB581">
            <v>2109.5999999996275</v>
          </cell>
          <cell r="EC581">
            <v>0</v>
          </cell>
          <cell r="ED581">
            <v>309.5</v>
          </cell>
        </row>
        <row r="583">
          <cell r="F583">
            <v>7006</v>
          </cell>
          <cell r="G583">
            <v>4260.7999999998137</v>
          </cell>
          <cell r="H583">
            <v>5538.5</v>
          </cell>
          <cell r="I583">
            <v>2338</v>
          </cell>
          <cell r="J583">
            <v>0</v>
          </cell>
          <cell r="K583">
            <v>736.90000000002328</v>
          </cell>
          <cell r="L583">
            <v>912</v>
          </cell>
          <cell r="M583">
            <v>373.5</v>
          </cell>
          <cell r="N583">
            <v>3542.2000000001863</v>
          </cell>
          <cell r="O583">
            <v>893.10000000009313</v>
          </cell>
          <cell r="P583">
            <v>650.79999999981374</v>
          </cell>
          <cell r="Q583">
            <v>5112.2000000001863</v>
          </cell>
          <cell r="R583">
            <v>30225.520000003278</v>
          </cell>
          <cell r="S583">
            <v>8973.7000000001863</v>
          </cell>
          <cell r="T583">
            <v>4493.5</v>
          </cell>
          <cell r="U583">
            <v>6994.7000000001863</v>
          </cell>
          <cell r="V583">
            <v>2446</v>
          </cell>
          <cell r="W583">
            <v>0</v>
          </cell>
          <cell r="X583">
            <v>71.419999999998254</v>
          </cell>
          <cell r="Y583">
            <v>470</v>
          </cell>
          <cell r="Z583">
            <v>135</v>
          </cell>
          <cell r="AA583">
            <v>3458.4000000003725</v>
          </cell>
          <cell r="AB583">
            <v>1108.1999999999534</v>
          </cell>
          <cell r="AC583">
            <v>809.10000000009313</v>
          </cell>
          <cell r="AD583">
            <v>1265.5</v>
          </cell>
          <cell r="AE583">
            <v>24225.300000000745</v>
          </cell>
          <cell r="AF583">
            <v>3091.5</v>
          </cell>
          <cell r="AG583">
            <v>3862.1999999999534</v>
          </cell>
          <cell r="AH583">
            <v>5771</v>
          </cell>
          <cell r="AI583">
            <v>3265.5</v>
          </cell>
          <cell r="AJ583">
            <v>0</v>
          </cell>
          <cell r="AK583">
            <v>0</v>
          </cell>
          <cell r="AL583">
            <v>358.29999999981374</v>
          </cell>
          <cell r="AM583">
            <v>884.29999999981374</v>
          </cell>
          <cell r="AN583">
            <v>3256.7999999998137</v>
          </cell>
          <cell r="AO583">
            <v>1488.8000000000466</v>
          </cell>
          <cell r="AP583">
            <v>1279.6999999999534</v>
          </cell>
          <cell r="AQ583">
            <v>967.19999999995343</v>
          </cell>
          <cell r="AR583">
            <v>24095.094999998808</v>
          </cell>
          <cell r="AS583">
            <v>2455.1000000000931</v>
          </cell>
          <cell r="AT583">
            <v>961.5</v>
          </cell>
          <cell r="AU583">
            <v>7373.5</v>
          </cell>
          <cell r="AV583">
            <v>2960</v>
          </cell>
          <cell r="AW583">
            <v>72.844999999986612</v>
          </cell>
          <cell r="AX583">
            <v>587.94999999995343</v>
          </cell>
          <cell r="AY583">
            <v>725</v>
          </cell>
          <cell r="AZ583">
            <v>689.29999999981374</v>
          </cell>
          <cell r="BA583">
            <v>3518</v>
          </cell>
          <cell r="BB583">
            <v>1380</v>
          </cell>
          <cell r="BC583">
            <v>1156.8999999999069</v>
          </cell>
          <cell r="BD583">
            <v>2215</v>
          </cell>
          <cell r="BE583">
            <v>22052.139999996871</v>
          </cell>
          <cell r="BF583">
            <v>3084.5</v>
          </cell>
          <cell r="BG583">
            <v>914.30000000004657</v>
          </cell>
          <cell r="BH583">
            <v>7864.7999999998137</v>
          </cell>
          <cell r="BI583">
            <v>3604.7000000001863</v>
          </cell>
          <cell r="BJ583">
            <v>200.13999999999942</v>
          </cell>
          <cell r="BK583">
            <v>22.200000000069849</v>
          </cell>
          <cell r="BL583">
            <v>1185.5</v>
          </cell>
          <cell r="BM583">
            <v>1271.2999999998137</v>
          </cell>
          <cell r="BN583">
            <v>1534.2999999998137</v>
          </cell>
          <cell r="BO583">
            <v>1583.6999999999534</v>
          </cell>
          <cell r="BP583">
            <v>421.20000000006985</v>
          </cell>
          <cell r="BQ583">
            <v>365.5</v>
          </cell>
          <cell r="BR583">
            <v>18587.089999999851</v>
          </cell>
          <cell r="BS583">
            <v>1423.3000000000466</v>
          </cell>
          <cell r="BT583">
            <v>1519.8999999999069</v>
          </cell>
          <cell r="BU583">
            <v>5056</v>
          </cell>
          <cell r="BV583">
            <v>2593.5</v>
          </cell>
          <cell r="BW583">
            <v>0</v>
          </cell>
          <cell r="BX583">
            <v>676.44999999995343</v>
          </cell>
          <cell r="BY583">
            <v>580.39999999990687</v>
          </cell>
          <cell r="BZ583">
            <v>1859.2000000001863</v>
          </cell>
          <cell r="CA583">
            <v>3070</v>
          </cell>
          <cell r="CB583">
            <v>1331.7999999998137</v>
          </cell>
          <cell r="CC583">
            <v>476.53999999992084</v>
          </cell>
          <cell r="CD583">
            <v>0</v>
          </cell>
          <cell r="CE583">
            <v>17235.360000003129</v>
          </cell>
          <cell r="CF583">
            <v>0</v>
          </cell>
          <cell r="CG583">
            <v>1920.2999999998137</v>
          </cell>
          <cell r="CH583">
            <v>1382.6000000000931</v>
          </cell>
          <cell r="CI583">
            <v>3193.3999999999069</v>
          </cell>
          <cell r="CJ583">
            <v>0</v>
          </cell>
          <cell r="CK583">
            <v>3914.7600000000093</v>
          </cell>
          <cell r="CL583">
            <v>775.69999999995343</v>
          </cell>
          <cell r="CM583">
            <v>972.20000000018626</v>
          </cell>
          <cell r="CN583">
            <v>3274.5999999996275</v>
          </cell>
          <cell r="CO583">
            <v>1026.8999999999069</v>
          </cell>
          <cell r="CP583">
            <v>248</v>
          </cell>
          <cell r="CQ583">
            <v>526.89999999990687</v>
          </cell>
          <cell r="CR583">
            <v>11841.09999999404</v>
          </cell>
          <cell r="CS583">
            <v>623.19999999995343</v>
          </cell>
          <cell r="CT583">
            <v>1935.2999999998137</v>
          </cell>
          <cell r="CU583">
            <v>1084</v>
          </cell>
          <cell r="CV583">
            <v>2153.5</v>
          </cell>
          <cell r="CW583">
            <v>0</v>
          </cell>
          <cell r="CX583">
            <v>723.09999999997672</v>
          </cell>
          <cell r="CY583">
            <v>166.70000000018626</v>
          </cell>
          <cell r="CZ583">
            <v>565.70000000018626</v>
          </cell>
          <cell r="DA583">
            <v>2974.7000000001863</v>
          </cell>
          <cell r="DB583">
            <v>1546.2000000001863</v>
          </cell>
          <cell r="DC583">
            <v>130.90000000002328</v>
          </cell>
          <cell r="DD583">
            <v>-62.200000000186265</v>
          </cell>
          <cell r="DE583">
            <v>10413.61999999918</v>
          </cell>
          <cell r="DF583">
            <v>1208.0999999998603</v>
          </cell>
          <cell r="DG583">
            <v>1147</v>
          </cell>
          <cell r="DH583">
            <v>1466.4000000001397</v>
          </cell>
          <cell r="DI583">
            <v>760.19999999995343</v>
          </cell>
          <cell r="DJ583">
            <v>0</v>
          </cell>
          <cell r="DK583">
            <v>659.61999999999534</v>
          </cell>
          <cell r="DL583">
            <v>1067.8999999999069</v>
          </cell>
          <cell r="DM583">
            <v>992.29999999981374</v>
          </cell>
          <cell r="DN583">
            <v>1409.5999999998603</v>
          </cell>
          <cell r="DO583">
            <v>1702.5</v>
          </cell>
          <cell r="DP583">
            <v>0</v>
          </cell>
          <cell r="DQ583">
            <v>0</v>
          </cell>
          <cell r="DR583">
            <v>2705.3000000007451</v>
          </cell>
          <cell r="DS583">
            <v>0</v>
          </cell>
          <cell r="DT583">
            <v>0</v>
          </cell>
          <cell r="DU583">
            <v>1010</v>
          </cell>
          <cell r="DV583">
            <v>-30.099999999860302</v>
          </cell>
          <cell r="DW583">
            <v>0</v>
          </cell>
          <cell r="DX583">
            <v>422.40000000002328</v>
          </cell>
          <cell r="DY583">
            <v>0</v>
          </cell>
          <cell r="DZ583">
            <v>203</v>
          </cell>
          <cell r="EA583">
            <v>1013.2000000001863</v>
          </cell>
          <cell r="EB583">
            <v>86.799999999813735</v>
          </cell>
          <cell r="EC583">
            <v>0</v>
          </cell>
          <cell r="ED583">
            <v>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X584">
            <v>0</v>
          </cell>
          <cell r="CY584">
            <v>0</v>
          </cell>
          <cell r="CZ584">
            <v>0</v>
          </cell>
          <cell r="DA584">
            <v>0</v>
          </cell>
          <cell r="DB584">
            <v>0</v>
          </cell>
          <cell r="DC584">
            <v>0</v>
          </cell>
          <cell r="DD584">
            <v>0</v>
          </cell>
          <cell r="DE584">
            <v>0</v>
          </cell>
          <cell r="DF584">
            <v>0</v>
          </cell>
          <cell r="DG584">
            <v>0</v>
          </cell>
          <cell r="DH584">
            <v>0</v>
          </cell>
          <cell r="DI584">
            <v>0</v>
          </cell>
          <cell r="DJ584">
            <v>0</v>
          </cell>
          <cell r="DK584">
            <v>0</v>
          </cell>
          <cell r="DL584">
            <v>0</v>
          </cell>
          <cell r="DM584">
            <v>0</v>
          </cell>
          <cell r="DN584">
            <v>0</v>
          </cell>
          <cell r="DO584">
            <v>0</v>
          </cell>
          <cell r="DP584">
            <v>0</v>
          </cell>
          <cell r="DQ584">
            <v>0</v>
          </cell>
          <cell r="DR584">
            <v>0</v>
          </cell>
          <cell r="DS584">
            <v>0</v>
          </cell>
          <cell r="DT584">
            <v>0</v>
          </cell>
          <cell r="DU584">
            <v>0</v>
          </cell>
          <cell r="DV584">
            <v>0</v>
          </cell>
          <cell r="DW584">
            <v>0</v>
          </cell>
          <cell r="DX584">
            <v>0</v>
          </cell>
          <cell r="DY584">
            <v>0</v>
          </cell>
          <cell r="DZ584">
            <v>0</v>
          </cell>
          <cell r="EA584">
            <v>0</v>
          </cell>
          <cell r="EB584">
            <v>0</v>
          </cell>
          <cell r="EC584">
            <v>0</v>
          </cell>
          <cell r="ED584">
            <v>0</v>
          </cell>
        </row>
        <row r="585">
          <cell r="F585">
            <v>6406.098000000231</v>
          </cell>
          <cell r="G585">
            <v>4690.2020000000484</v>
          </cell>
          <cell r="H585">
            <v>2152.8030000000726</v>
          </cell>
          <cell r="I585">
            <v>0</v>
          </cell>
          <cell r="J585">
            <v>0.33599999999933061</v>
          </cell>
          <cell r="K585">
            <v>1115.6550000000279</v>
          </cell>
          <cell r="L585">
            <v>411.5</v>
          </cell>
          <cell r="M585">
            <v>133.84000000031665</v>
          </cell>
          <cell r="N585">
            <v>577.89999999990687</v>
          </cell>
          <cell r="O585">
            <v>217.0999999998603</v>
          </cell>
          <cell r="P585">
            <v>7492.5800000000745</v>
          </cell>
          <cell r="Q585">
            <v>5413.9969999995083</v>
          </cell>
          <cell r="R585">
            <v>25287.661000000313</v>
          </cell>
          <cell r="S585">
            <v>5811.2650000001304</v>
          </cell>
          <cell r="T585">
            <v>6493.8430000001099</v>
          </cell>
          <cell r="U585">
            <v>3904.846000000136</v>
          </cell>
          <cell r="V585">
            <v>18.399999999999636</v>
          </cell>
          <cell r="W585">
            <v>9.1990000000005239</v>
          </cell>
          <cell r="X585">
            <v>1462.4099999999162</v>
          </cell>
          <cell r="Y585">
            <v>150.05999999959022</v>
          </cell>
          <cell r="Z585">
            <v>53.75</v>
          </cell>
          <cell r="AA585">
            <v>981.59000000008382</v>
          </cell>
          <cell r="AB585">
            <v>513.84000000008382</v>
          </cell>
          <cell r="AC585">
            <v>5747.6030000001192</v>
          </cell>
          <cell r="AD585">
            <v>140.85499999999593</v>
          </cell>
          <cell r="AE585">
            <v>15151.472000002861</v>
          </cell>
          <cell r="AF585">
            <v>0</v>
          </cell>
          <cell r="AG585">
            <v>0</v>
          </cell>
          <cell r="AH585">
            <v>0</v>
          </cell>
          <cell r="AI585">
            <v>0</v>
          </cell>
          <cell r="AJ585">
            <v>9.2000000000007276</v>
          </cell>
          <cell r="AK585">
            <v>774.69699999992736</v>
          </cell>
          <cell r="AL585">
            <v>485.59000000031665</v>
          </cell>
          <cell r="AM585">
            <v>468.54000000003725</v>
          </cell>
          <cell r="AN585">
            <v>2999.4250000000466</v>
          </cell>
          <cell r="AO585">
            <v>760.06000000005588</v>
          </cell>
          <cell r="AP585">
            <v>9564.3999999999069</v>
          </cell>
          <cell r="AQ585">
            <v>89.559999999997672</v>
          </cell>
          <cell r="AR585">
            <v>12860.859900001436</v>
          </cell>
          <cell r="AS585">
            <v>192.65000000000146</v>
          </cell>
          <cell r="AT585">
            <v>110.39800000000105</v>
          </cell>
          <cell r="AU585">
            <v>0</v>
          </cell>
          <cell r="AV585">
            <v>18.399900000000343</v>
          </cell>
          <cell r="AW585">
            <v>18.399999999997817</v>
          </cell>
          <cell r="AX585">
            <v>1419.4960000000428</v>
          </cell>
          <cell r="AY585">
            <v>774.78000000072643</v>
          </cell>
          <cell r="AZ585">
            <v>851.85000000009313</v>
          </cell>
          <cell r="BA585">
            <v>1930.1759999999776</v>
          </cell>
          <cell r="BB585">
            <v>818.43800000008196</v>
          </cell>
          <cell r="BC585">
            <v>6671.0740000000224</v>
          </cell>
          <cell r="BD585">
            <v>55.19800000000032</v>
          </cell>
          <cell r="BE585">
            <v>7861.4979999996722</v>
          </cell>
          <cell r="BF585">
            <v>97.937999999998283</v>
          </cell>
          <cell r="BG585">
            <v>57.089999999996508</v>
          </cell>
          <cell r="BH585">
            <v>0</v>
          </cell>
          <cell r="BI585">
            <v>0</v>
          </cell>
          <cell r="BJ585">
            <v>0</v>
          </cell>
          <cell r="BK585">
            <v>719.93800000008196</v>
          </cell>
          <cell r="BL585">
            <v>279.3699999996461</v>
          </cell>
          <cell r="BM585">
            <v>495.28000000026077</v>
          </cell>
          <cell r="BN585">
            <v>1573.0800000000745</v>
          </cell>
          <cell r="BO585">
            <v>150.09999999997672</v>
          </cell>
          <cell r="BP585">
            <v>4488.7020000000484</v>
          </cell>
          <cell r="BQ585">
            <v>0</v>
          </cell>
          <cell r="BR585">
            <v>8288.2730000000447</v>
          </cell>
          <cell r="BS585">
            <v>39.166000000001077</v>
          </cell>
          <cell r="BT585">
            <v>0</v>
          </cell>
          <cell r="BU585">
            <v>0</v>
          </cell>
          <cell r="BV585">
            <v>0</v>
          </cell>
          <cell r="BW585">
            <v>0</v>
          </cell>
          <cell r="BX585">
            <v>1111.1010000000242</v>
          </cell>
          <cell r="BY585">
            <v>109.97000000020489</v>
          </cell>
          <cell r="BZ585">
            <v>495.90600000042468</v>
          </cell>
          <cell r="CA585">
            <v>1187.2299999999814</v>
          </cell>
          <cell r="CB585">
            <v>566</v>
          </cell>
          <cell r="CC585">
            <v>4778.8999999999069</v>
          </cell>
          <cell r="CD585">
            <v>0</v>
          </cell>
          <cell r="CE585">
            <v>8437.6789999995381</v>
          </cell>
          <cell r="CF585">
            <v>0</v>
          </cell>
          <cell r="CG585">
            <v>0</v>
          </cell>
          <cell r="CH585">
            <v>22.02100000000064</v>
          </cell>
          <cell r="CI585">
            <v>0</v>
          </cell>
          <cell r="CJ585">
            <v>9.1999999999970896</v>
          </cell>
          <cell r="CK585">
            <v>1378.5629999998491</v>
          </cell>
          <cell r="CL585">
            <v>724.12600000016391</v>
          </cell>
          <cell r="CM585">
            <v>175.0749999997206</v>
          </cell>
          <cell r="CN585">
            <v>2248.3950000000186</v>
          </cell>
          <cell r="CO585">
            <v>113.8979999999865</v>
          </cell>
          <cell r="CP585">
            <v>3766.4010000003036</v>
          </cell>
          <cell r="CQ585">
            <v>0</v>
          </cell>
          <cell r="CR585">
            <v>8107.5959999989718</v>
          </cell>
          <cell r="CS585">
            <v>23.904999999998836</v>
          </cell>
          <cell r="CT585">
            <v>53.977999999995518</v>
          </cell>
          <cell r="CU585">
            <v>0</v>
          </cell>
          <cell r="CV585">
            <v>0</v>
          </cell>
          <cell r="CW585">
            <v>0.40999999999985448</v>
          </cell>
          <cell r="CX585">
            <v>1113.3020000001416</v>
          </cell>
          <cell r="CY585">
            <v>877.1999999997206</v>
          </cell>
          <cell r="CZ585">
            <v>313.18999999994412</v>
          </cell>
          <cell r="DA585">
            <v>1522.1610000000801</v>
          </cell>
          <cell r="DB585">
            <v>820.34999999997672</v>
          </cell>
          <cell r="DC585">
            <v>3383.1000000000931</v>
          </cell>
          <cell r="DD585">
            <v>0</v>
          </cell>
          <cell r="DE585">
            <v>7550.5460000000894</v>
          </cell>
          <cell r="DF585">
            <v>0</v>
          </cell>
          <cell r="DG585">
            <v>55.199000000000524</v>
          </cell>
          <cell r="DH585">
            <v>0</v>
          </cell>
          <cell r="DI585">
            <v>0</v>
          </cell>
          <cell r="DJ585">
            <v>0</v>
          </cell>
          <cell r="DK585">
            <v>591.64699999988079</v>
          </cell>
          <cell r="DL585">
            <v>630.04999999981374</v>
          </cell>
          <cell r="DM585">
            <v>800</v>
          </cell>
          <cell r="DN585">
            <v>2086.1999999999534</v>
          </cell>
          <cell r="DO585">
            <v>279.65000000002328</v>
          </cell>
          <cell r="DP585">
            <v>3107.8000000000466</v>
          </cell>
          <cell r="DQ585">
            <v>0</v>
          </cell>
          <cell r="DR585">
            <v>2070.4210000000894</v>
          </cell>
          <cell r="DS585">
            <v>111.66100000000006</v>
          </cell>
          <cell r="DT585">
            <v>0</v>
          </cell>
          <cell r="DU585">
            <v>0</v>
          </cell>
          <cell r="DV585">
            <v>0</v>
          </cell>
          <cell r="DW585">
            <v>0</v>
          </cell>
          <cell r="DX585">
            <v>420.19499999983236</v>
          </cell>
          <cell r="DY585">
            <v>156.39999999990687</v>
          </cell>
          <cell r="DZ585">
            <v>40.119999999646097</v>
          </cell>
          <cell r="EA585">
            <v>266.34499999997206</v>
          </cell>
          <cell r="EB585">
            <v>130.09999999997672</v>
          </cell>
          <cell r="EC585">
            <v>945.60000000009313</v>
          </cell>
          <cell r="ED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F586">
            <v>0</v>
          </cell>
          <cell r="DG586">
            <v>0</v>
          </cell>
          <cell r="DH586">
            <v>0</v>
          </cell>
          <cell r="DI586">
            <v>0</v>
          </cell>
          <cell r="DJ586">
            <v>0</v>
          </cell>
          <cell r="DK586">
            <v>0</v>
          </cell>
          <cell r="DL586">
            <v>0</v>
          </cell>
          <cell r="DM586">
            <v>0</v>
          </cell>
          <cell r="DN586">
            <v>0</v>
          </cell>
          <cell r="DO586">
            <v>0</v>
          </cell>
          <cell r="DP586">
            <v>0</v>
          </cell>
          <cell r="DQ586">
            <v>0</v>
          </cell>
          <cell r="DR586">
            <v>0</v>
          </cell>
          <cell r="DS586">
            <v>0</v>
          </cell>
          <cell r="DT586">
            <v>0</v>
          </cell>
          <cell r="DU586">
            <v>0</v>
          </cell>
          <cell r="DV586">
            <v>0</v>
          </cell>
          <cell r="DW586">
            <v>0</v>
          </cell>
          <cell r="DX586">
            <v>0</v>
          </cell>
          <cell r="DY586">
            <v>0</v>
          </cell>
          <cell r="DZ586">
            <v>0</v>
          </cell>
          <cell r="EA586">
            <v>0</v>
          </cell>
          <cell r="EB586">
            <v>0</v>
          </cell>
          <cell r="EC586">
            <v>0</v>
          </cell>
          <cell r="ED586">
            <v>0</v>
          </cell>
        </row>
        <row r="587">
          <cell r="F587">
            <v>-161.43700000000536</v>
          </cell>
          <cell r="G587">
            <v>-161.43700000000536</v>
          </cell>
          <cell r="H587">
            <v>-807.18799999999464</v>
          </cell>
          <cell r="I587">
            <v>58.341000000000349</v>
          </cell>
          <cell r="J587">
            <v>0</v>
          </cell>
          <cell r="K587">
            <v>0</v>
          </cell>
          <cell r="L587">
            <v>49.23499999998603</v>
          </cell>
          <cell r="M587">
            <v>407.88000000000466</v>
          </cell>
          <cell r="N587">
            <v>45.054000000003725</v>
          </cell>
          <cell r="O587">
            <v>-322.86999999999534</v>
          </cell>
          <cell r="P587">
            <v>-484.31700000001001</v>
          </cell>
          <cell r="Q587">
            <v>-161.43799999999464</v>
          </cell>
          <cell r="R587">
            <v>650.29870000015944</v>
          </cell>
          <cell r="S587">
            <v>38.319999999992433</v>
          </cell>
          <cell r="T587">
            <v>16.265999999988708</v>
          </cell>
          <cell r="U587">
            <v>-133.5</v>
          </cell>
          <cell r="V587">
            <v>12.818699999999808</v>
          </cell>
          <cell r="W587">
            <v>-148.80299999999988</v>
          </cell>
          <cell r="X587">
            <v>5.474000000016531</v>
          </cell>
          <cell r="Y587">
            <v>244.75599999999395</v>
          </cell>
          <cell r="Z587">
            <v>405.93999999994412</v>
          </cell>
          <cell r="AA587">
            <v>-36.550000000046566</v>
          </cell>
          <cell r="AB587">
            <v>44.809999999997672</v>
          </cell>
          <cell r="AC587">
            <v>100.63300000000163</v>
          </cell>
          <cell r="AD587">
            <v>100.13400000002002</v>
          </cell>
          <cell r="AE587">
            <v>3108.4172000000253</v>
          </cell>
          <cell r="AF587">
            <v>-40.74900000001071</v>
          </cell>
          <cell r="AG587">
            <v>38.165200000017649</v>
          </cell>
          <cell r="AH587">
            <v>-139.53599999999278</v>
          </cell>
          <cell r="AI587">
            <v>2.2520000000004075</v>
          </cell>
          <cell r="AJ587">
            <v>24.586000000010245</v>
          </cell>
          <cell r="AK587">
            <v>8.9299999999930151</v>
          </cell>
          <cell r="AL587">
            <v>231.34999999997672</v>
          </cell>
          <cell r="AM587">
            <v>880.07000000006519</v>
          </cell>
          <cell r="AN587">
            <v>1152.3219999999856</v>
          </cell>
          <cell r="AO587">
            <v>51.004000000015367</v>
          </cell>
          <cell r="AP587">
            <v>988.56600000002072</v>
          </cell>
          <cell r="AQ587">
            <v>-88.543000000005122</v>
          </cell>
          <cell r="AR587">
            <v>3436.818400000222</v>
          </cell>
          <cell r="AS587">
            <v>947.40099999998347</v>
          </cell>
          <cell r="AT587">
            <v>54.116399999984424</v>
          </cell>
          <cell r="AU587">
            <v>-139.02699999998731</v>
          </cell>
          <cell r="AV587">
            <v>5.81600000000617</v>
          </cell>
          <cell r="AW587">
            <v>38.656000000002678</v>
          </cell>
          <cell r="AX587">
            <v>6.1920000000100117</v>
          </cell>
          <cell r="AY587">
            <v>345.81399999995483</v>
          </cell>
          <cell r="AZ587">
            <v>386.71999999997206</v>
          </cell>
          <cell r="BA587">
            <v>467.55900000000838</v>
          </cell>
          <cell r="BB587">
            <v>207.2160000000149</v>
          </cell>
          <cell r="BC587">
            <v>974.23599999997532</v>
          </cell>
          <cell r="BD587">
            <v>142.1189999999915</v>
          </cell>
          <cell r="BE587">
            <v>-645.48699999973178</v>
          </cell>
          <cell r="BF587">
            <v>110.89400000000023</v>
          </cell>
          <cell r="BG587">
            <v>61.398000000001048</v>
          </cell>
          <cell r="BH587">
            <v>21.254000000000815</v>
          </cell>
          <cell r="BI587">
            <v>8.661999999982072</v>
          </cell>
          <cell r="BJ587">
            <v>42.451999999990221</v>
          </cell>
          <cell r="BK587">
            <v>6.1370000000024447</v>
          </cell>
          <cell r="BL587">
            <v>277.14500000001863</v>
          </cell>
          <cell r="BM587">
            <v>409.03999999992084</v>
          </cell>
          <cell r="BN587">
            <v>502.62899999995716</v>
          </cell>
          <cell r="BO587">
            <v>-808.2730000000447</v>
          </cell>
          <cell r="BP587">
            <v>-269.56000000001222</v>
          </cell>
          <cell r="BQ587">
            <v>-1007.2649999999849</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0</v>
          </cell>
          <cell r="DI587">
            <v>0</v>
          </cell>
          <cell r="DJ587">
            <v>0</v>
          </cell>
          <cell r="DK587">
            <v>0</v>
          </cell>
          <cell r="DL587">
            <v>0</v>
          </cell>
          <cell r="DM587">
            <v>0</v>
          </cell>
          <cell r="DN587">
            <v>0</v>
          </cell>
          <cell r="DO587">
            <v>0</v>
          </cell>
          <cell r="DP587">
            <v>0</v>
          </cell>
          <cell r="DQ587">
            <v>0</v>
          </cell>
          <cell r="DR587">
            <v>0</v>
          </cell>
          <cell r="DS587">
            <v>0</v>
          </cell>
          <cell r="DT587">
            <v>0</v>
          </cell>
          <cell r="DU587">
            <v>0</v>
          </cell>
          <cell r="DV587">
            <v>0</v>
          </cell>
          <cell r="DW587">
            <v>0</v>
          </cell>
          <cell r="DX587">
            <v>0</v>
          </cell>
          <cell r="DY587">
            <v>0</v>
          </cell>
          <cell r="DZ587">
            <v>0</v>
          </cell>
          <cell r="EA587">
            <v>0</v>
          </cell>
          <cell r="EB587">
            <v>0</v>
          </cell>
          <cell r="EC587">
            <v>0</v>
          </cell>
          <cell r="ED587">
            <v>0</v>
          </cell>
        </row>
        <row r="588">
          <cell r="F588">
            <v>280.44999999995343</v>
          </cell>
          <cell r="G588">
            <v>797.34999999997672</v>
          </cell>
          <cell r="H588">
            <v>152.79999999993015</v>
          </cell>
          <cell r="I588">
            <v>0</v>
          </cell>
          <cell r="J588">
            <v>0</v>
          </cell>
          <cell r="K588">
            <v>0</v>
          </cell>
          <cell r="L588">
            <v>0</v>
          </cell>
          <cell r="M588">
            <v>0</v>
          </cell>
          <cell r="N588">
            <v>24.849999999976717</v>
          </cell>
          <cell r="O588">
            <v>220.69999999995343</v>
          </cell>
          <cell r="P588">
            <v>-816.5</v>
          </cell>
          <cell r="Q588">
            <v>462.10000000009313</v>
          </cell>
          <cell r="R588">
            <v>2120.2000000001863</v>
          </cell>
          <cell r="S588">
            <v>270.79999999993015</v>
          </cell>
          <cell r="T588">
            <v>471.5</v>
          </cell>
          <cell r="U588">
            <v>667.59999999997672</v>
          </cell>
          <cell r="V588">
            <v>0</v>
          </cell>
          <cell r="W588">
            <v>0</v>
          </cell>
          <cell r="X588">
            <v>0</v>
          </cell>
          <cell r="Y588">
            <v>0</v>
          </cell>
          <cell r="Z588">
            <v>0</v>
          </cell>
          <cell r="AA588">
            <v>36.25</v>
          </cell>
          <cell r="AB588">
            <v>138.25</v>
          </cell>
          <cell r="AC588">
            <v>134.95000000006985</v>
          </cell>
          <cell r="AD588">
            <v>400.85000000009313</v>
          </cell>
          <cell r="AE588">
            <v>3344.1450000004843</v>
          </cell>
          <cell r="AF588">
            <v>597.20000000006985</v>
          </cell>
          <cell r="AG588">
            <v>526.69999999995343</v>
          </cell>
          <cell r="AH588">
            <v>302.35000000009313</v>
          </cell>
          <cell r="AI588">
            <v>350.34499999997206</v>
          </cell>
          <cell r="AJ588">
            <v>0</v>
          </cell>
          <cell r="AK588">
            <v>0</v>
          </cell>
          <cell r="AL588">
            <v>5.4000000000232831</v>
          </cell>
          <cell r="AM588">
            <v>70.25</v>
          </cell>
          <cell r="AN588">
            <v>154.59999999997672</v>
          </cell>
          <cell r="AO588">
            <v>512.09999999997672</v>
          </cell>
          <cell r="AP588">
            <v>494.39999999990687</v>
          </cell>
          <cell r="AQ588">
            <v>330.79999999993015</v>
          </cell>
          <cell r="AR588">
            <v>2475</v>
          </cell>
          <cell r="AS588">
            <v>516.60000000003492</v>
          </cell>
          <cell r="AT588">
            <v>181.90000000002328</v>
          </cell>
          <cell r="AU588">
            <v>351.90000000002328</v>
          </cell>
          <cell r="AV588">
            <v>251.56999999994878</v>
          </cell>
          <cell r="AW588">
            <v>0</v>
          </cell>
          <cell r="AX588">
            <v>66.130000000004657</v>
          </cell>
          <cell r="AY588">
            <v>0</v>
          </cell>
          <cell r="AZ588">
            <v>0</v>
          </cell>
          <cell r="BA588">
            <v>197.25</v>
          </cell>
          <cell r="BB588">
            <v>347.60000000009313</v>
          </cell>
          <cell r="BC588">
            <v>426.70000000006985</v>
          </cell>
          <cell r="BD588">
            <v>135.35000000009313</v>
          </cell>
          <cell r="BE588">
            <v>2070.7999999998137</v>
          </cell>
          <cell r="BF588">
            <v>137.68000000005122</v>
          </cell>
          <cell r="BG588">
            <v>179.09999999997672</v>
          </cell>
          <cell r="BH588">
            <v>158.27500000002328</v>
          </cell>
          <cell r="BI588">
            <v>199.40000000002328</v>
          </cell>
          <cell r="BJ588">
            <v>0</v>
          </cell>
          <cell r="BK588">
            <v>66.319999999948777</v>
          </cell>
          <cell r="BL588">
            <v>0</v>
          </cell>
          <cell r="BM588">
            <v>69.75</v>
          </cell>
          <cell r="BN588">
            <v>162.30000000004657</v>
          </cell>
          <cell r="BO588">
            <v>404.60000000009313</v>
          </cell>
          <cell r="BP588">
            <v>676.25</v>
          </cell>
          <cell r="BQ588">
            <v>17.125</v>
          </cell>
          <cell r="BR588">
            <v>865.10500000044703</v>
          </cell>
          <cell r="BS588">
            <v>9.25</v>
          </cell>
          <cell r="BT588">
            <v>59.550000000046566</v>
          </cell>
          <cell r="BU588">
            <v>262.20000000006985</v>
          </cell>
          <cell r="BV588">
            <v>219.98000000003958</v>
          </cell>
          <cell r="BW588">
            <v>0</v>
          </cell>
          <cell r="BX588">
            <v>-19.674999999988358</v>
          </cell>
          <cell r="BY588">
            <v>30.650000000023283</v>
          </cell>
          <cell r="BZ588">
            <v>27.650000000023283</v>
          </cell>
          <cell r="CA588">
            <v>146.55000000004657</v>
          </cell>
          <cell r="CB588">
            <v>67.699999999953434</v>
          </cell>
          <cell r="CC588">
            <v>61.25</v>
          </cell>
          <cell r="CD588">
            <v>0</v>
          </cell>
          <cell r="CE588">
            <v>845.13000000081956</v>
          </cell>
          <cell r="CF588">
            <v>0</v>
          </cell>
          <cell r="CG588">
            <v>-151.9199999999837</v>
          </cell>
          <cell r="CH588">
            <v>613.30000000004657</v>
          </cell>
          <cell r="CI588">
            <v>87.700000000011642</v>
          </cell>
          <cell r="CJ588">
            <v>0</v>
          </cell>
          <cell r="CK588">
            <v>-22.799999999988358</v>
          </cell>
          <cell r="CL588">
            <v>31.949999999953434</v>
          </cell>
          <cell r="CM588">
            <v>0</v>
          </cell>
          <cell r="CN588">
            <v>112.19999999995343</v>
          </cell>
          <cell r="CO588">
            <v>134.30000000004657</v>
          </cell>
          <cell r="CP588">
            <v>0</v>
          </cell>
          <cell r="CQ588">
            <v>40.400000000023283</v>
          </cell>
          <cell r="CR588">
            <v>218.52499999944121</v>
          </cell>
          <cell r="CS588">
            <v>-496.39999999996508</v>
          </cell>
          <cell r="CT588">
            <v>-13.700000000011642</v>
          </cell>
          <cell r="CU588">
            <v>318.25</v>
          </cell>
          <cell r="CV588">
            <v>140.25</v>
          </cell>
          <cell r="CW588">
            <v>0</v>
          </cell>
          <cell r="CX588">
            <v>69.400000000023283</v>
          </cell>
          <cell r="CY588">
            <v>-0.69999999995343387</v>
          </cell>
          <cell r="CZ588">
            <v>27.75</v>
          </cell>
          <cell r="DA588">
            <v>104</v>
          </cell>
          <cell r="DB588">
            <v>82.300000000046566</v>
          </cell>
          <cell r="DC588">
            <v>0</v>
          </cell>
          <cell r="DD588">
            <v>-12.625</v>
          </cell>
          <cell r="DE588">
            <v>6883.4249999988824</v>
          </cell>
          <cell r="DF588">
            <v>115.85000000003492</v>
          </cell>
          <cell r="DG588">
            <v>172.5</v>
          </cell>
          <cell r="DH588">
            <v>110.77500000002328</v>
          </cell>
          <cell r="DI588">
            <v>5676.3500000000349</v>
          </cell>
          <cell r="DJ588">
            <v>0</v>
          </cell>
          <cell r="DK588">
            <v>-24.019999999960419</v>
          </cell>
          <cell r="DL588">
            <v>14.799999999930151</v>
          </cell>
          <cell r="DM588">
            <v>12.600000000093132</v>
          </cell>
          <cell r="DN588">
            <v>503.69999999995343</v>
          </cell>
          <cell r="DO588">
            <v>182.40000000002328</v>
          </cell>
          <cell r="DP588">
            <v>118.46999999997206</v>
          </cell>
          <cell r="DQ588">
            <v>0</v>
          </cell>
          <cell r="DR588">
            <v>138.39999999944121</v>
          </cell>
          <cell r="DS588">
            <v>0</v>
          </cell>
          <cell r="DT588">
            <v>48.5</v>
          </cell>
          <cell r="DU588">
            <v>45.53000000002794</v>
          </cell>
          <cell r="DV588">
            <v>0</v>
          </cell>
          <cell r="DW588">
            <v>0</v>
          </cell>
          <cell r="DX588">
            <v>33.669999999983702</v>
          </cell>
          <cell r="DY588">
            <v>0</v>
          </cell>
          <cell r="DZ588">
            <v>0</v>
          </cell>
          <cell r="EA588">
            <v>0</v>
          </cell>
          <cell r="EB588">
            <v>10.699999999953434</v>
          </cell>
          <cell r="EC588">
            <v>0</v>
          </cell>
          <cell r="ED588">
            <v>0</v>
          </cell>
        </row>
        <row r="589">
          <cell r="F589">
            <v>5977.5</v>
          </cell>
          <cell r="G589">
            <v>6168.7000000001863</v>
          </cell>
          <cell r="H589">
            <v>3362.9000000001397</v>
          </cell>
          <cell r="I589">
            <v>600.5</v>
          </cell>
          <cell r="J589">
            <v>1222.7000000001863</v>
          </cell>
          <cell r="K589">
            <v>616.70000000018626</v>
          </cell>
          <cell r="L589">
            <v>71</v>
          </cell>
          <cell r="M589">
            <v>2</v>
          </cell>
          <cell r="N589">
            <v>800</v>
          </cell>
          <cell r="O589">
            <v>1283.5999999998603</v>
          </cell>
          <cell r="P589">
            <v>-1057.7000000001863</v>
          </cell>
          <cell r="Q589">
            <v>4956.4000000003725</v>
          </cell>
          <cell r="R589">
            <v>29252.999999996275</v>
          </cell>
          <cell r="S589">
            <v>4014.7000000001863</v>
          </cell>
          <cell r="T589">
            <v>4960.7000000001863</v>
          </cell>
          <cell r="U589">
            <v>4103.7999999998137</v>
          </cell>
          <cell r="V589">
            <v>691</v>
          </cell>
          <cell r="W589">
            <v>1706.2000000001863</v>
          </cell>
          <cell r="X589">
            <v>415.6999999997206</v>
          </cell>
          <cell r="Y589">
            <v>174.70000000018626</v>
          </cell>
          <cell r="Z589">
            <v>0</v>
          </cell>
          <cell r="AA589">
            <v>2239.7000000001863</v>
          </cell>
          <cell r="AB589">
            <v>1276.5</v>
          </cell>
          <cell r="AC589">
            <v>4096.2000000001863</v>
          </cell>
          <cell r="AD589">
            <v>5573.7999999998137</v>
          </cell>
          <cell r="AE589">
            <v>37029.900000002235</v>
          </cell>
          <cell r="AF589">
            <v>4775.2999999998137</v>
          </cell>
          <cell r="AG589">
            <v>4788.5</v>
          </cell>
          <cell r="AH589">
            <v>3025.8000000000466</v>
          </cell>
          <cell r="AI589">
            <v>895.89999999990687</v>
          </cell>
          <cell r="AJ589">
            <v>1641.2999999998137</v>
          </cell>
          <cell r="AK589">
            <v>1051.9999999997672</v>
          </cell>
          <cell r="AL589">
            <v>193</v>
          </cell>
          <cell r="AM589">
            <v>482.5</v>
          </cell>
          <cell r="AN589">
            <v>2297.7000000001863</v>
          </cell>
          <cell r="AO589">
            <v>2399.8999999999069</v>
          </cell>
          <cell r="AP589">
            <v>9613.2999999998137</v>
          </cell>
          <cell r="AQ589">
            <v>5864.7000000001863</v>
          </cell>
          <cell r="AR589">
            <v>44472.150000002235</v>
          </cell>
          <cell r="AS589">
            <v>4416.2000000001863</v>
          </cell>
          <cell r="AT589">
            <v>6134.2000000001863</v>
          </cell>
          <cell r="AU589">
            <v>1453.3000000000466</v>
          </cell>
          <cell r="AV589">
            <v>1575.2999999998137</v>
          </cell>
          <cell r="AW589">
            <v>1333.5</v>
          </cell>
          <cell r="AX589">
            <v>1894.2999999998137</v>
          </cell>
          <cell r="AY589">
            <v>181.29999999981374</v>
          </cell>
          <cell r="AZ589">
            <v>174.29999999981374</v>
          </cell>
          <cell r="BA589">
            <v>1831.2000000001863</v>
          </cell>
          <cell r="BB589">
            <v>9340.25</v>
          </cell>
          <cell r="BC589">
            <v>9476</v>
          </cell>
          <cell r="BD589">
            <v>6662.2999999998137</v>
          </cell>
          <cell r="BE589">
            <v>32972.89999999851</v>
          </cell>
          <cell r="BF589">
            <v>5596.5</v>
          </cell>
          <cell r="BG589">
            <v>5324</v>
          </cell>
          <cell r="BH589">
            <v>2155.5</v>
          </cell>
          <cell r="BI589">
            <v>1042.1000000000931</v>
          </cell>
          <cell r="BJ589">
            <v>1464.7000000001863</v>
          </cell>
          <cell r="BK589">
            <v>379</v>
          </cell>
          <cell r="BL589">
            <v>262</v>
          </cell>
          <cell r="BM589">
            <v>778.29999999981374</v>
          </cell>
          <cell r="BN589">
            <v>607.29999999981374</v>
          </cell>
          <cell r="BO589">
            <v>3037.6000000000931</v>
          </cell>
          <cell r="BP589">
            <v>7745.2000000001863</v>
          </cell>
          <cell r="BQ589">
            <v>4580.7000000001863</v>
          </cell>
          <cell r="BR589">
            <v>25984.640000000596</v>
          </cell>
          <cell r="BS589">
            <v>1990.4000000003725</v>
          </cell>
          <cell r="BT589">
            <v>4411.6000000000931</v>
          </cell>
          <cell r="BU589">
            <v>2218.5999999998603</v>
          </cell>
          <cell r="BV589">
            <v>2225</v>
          </cell>
          <cell r="BW589">
            <v>1538</v>
          </cell>
          <cell r="BX589">
            <v>1876.7000000001863</v>
          </cell>
          <cell r="BY589">
            <v>357.59999999962747</v>
          </cell>
          <cell r="BZ589">
            <v>669.29999999981374</v>
          </cell>
          <cell r="CA589">
            <v>1399.7999999998137</v>
          </cell>
          <cell r="CB589">
            <v>1827.8400000000838</v>
          </cell>
          <cell r="CC589">
            <v>5793.2000000001863</v>
          </cell>
          <cell r="CD589">
            <v>1676.5999999996275</v>
          </cell>
          <cell r="CE589">
            <v>30350.560000002384</v>
          </cell>
          <cell r="CF589">
            <v>1638.5</v>
          </cell>
          <cell r="CG589">
            <v>8035.2999999998137</v>
          </cell>
          <cell r="CH589">
            <v>1833.8999999999069</v>
          </cell>
          <cell r="CI589">
            <v>1454.8000000000466</v>
          </cell>
          <cell r="CJ589">
            <v>2411.6000000000931</v>
          </cell>
          <cell r="CK589">
            <v>1336.2999999998137</v>
          </cell>
          <cell r="CL589">
            <v>822.29999999981374</v>
          </cell>
          <cell r="CM589">
            <v>434.70000000018626</v>
          </cell>
          <cell r="CN589">
            <v>1881</v>
          </cell>
          <cell r="CO589">
            <v>1481.660000000149</v>
          </cell>
          <cell r="CP589">
            <v>5890</v>
          </cell>
          <cell r="CQ589">
            <v>3130.5</v>
          </cell>
          <cell r="CR589">
            <v>20995.039999999106</v>
          </cell>
          <cell r="CS589">
            <v>2416.7000000001863</v>
          </cell>
          <cell r="CT589">
            <v>1490.3000000002794</v>
          </cell>
          <cell r="CU589">
            <v>2462.4000000001397</v>
          </cell>
          <cell r="CV589">
            <v>823.0999999998603</v>
          </cell>
          <cell r="CW589">
            <v>1236.7999999998137</v>
          </cell>
          <cell r="CX589">
            <v>1823.8000000002794</v>
          </cell>
          <cell r="CY589">
            <v>206</v>
          </cell>
          <cell r="CZ589">
            <v>118.29999999981374</v>
          </cell>
          <cell r="DA589">
            <v>939.70000000018626</v>
          </cell>
          <cell r="DB589">
            <v>2009.5400000000373</v>
          </cell>
          <cell r="DC589">
            <v>6252.5999999996275</v>
          </cell>
          <cell r="DD589">
            <v>1215.7999999998137</v>
          </cell>
          <cell r="DE589">
            <v>22959.500000003725</v>
          </cell>
          <cell r="DF589">
            <v>3644</v>
          </cell>
          <cell r="DG589">
            <v>3184.6999999997206</v>
          </cell>
          <cell r="DH589">
            <v>1462</v>
          </cell>
          <cell r="DI589">
            <v>1158.5999999998603</v>
          </cell>
          <cell r="DJ589">
            <v>1128.6000000000931</v>
          </cell>
          <cell r="DK589">
            <v>1299</v>
          </cell>
          <cell r="DL589">
            <v>514</v>
          </cell>
          <cell r="DM589">
            <v>455.5</v>
          </cell>
          <cell r="DN589">
            <v>2629</v>
          </cell>
          <cell r="DO589">
            <v>1308.5</v>
          </cell>
          <cell r="DP589">
            <v>4089</v>
          </cell>
          <cell r="DQ589">
            <v>2086.5999999996275</v>
          </cell>
          <cell r="DR589">
            <v>5562.1000000014901</v>
          </cell>
          <cell r="DS589">
            <v>835.70000000018626</v>
          </cell>
          <cell r="DT589">
            <v>365.10000000009313</v>
          </cell>
          <cell r="DU589">
            <v>501</v>
          </cell>
          <cell r="DV589">
            <v>460.9000000001397</v>
          </cell>
          <cell r="DW589">
            <v>772.70000000018626</v>
          </cell>
          <cell r="DX589">
            <v>89.200000000186265</v>
          </cell>
          <cell r="DY589">
            <v>10</v>
          </cell>
          <cell r="DZ589">
            <v>20.299999999813735</v>
          </cell>
          <cell r="EA589">
            <v>179.20000000018626</v>
          </cell>
          <cell r="EB589">
            <v>808.29999999981374</v>
          </cell>
          <cell r="EC589">
            <v>893.40000000037253</v>
          </cell>
          <cell r="ED589">
            <v>626.29999999981374</v>
          </cell>
        </row>
        <row r="590">
          <cell r="F590">
            <v>2812.1000000000931</v>
          </cell>
          <cell r="G590">
            <v>6204.1000000000931</v>
          </cell>
          <cell r="H590">
            <v>2502.1000000000931</v>
          </cell>
          <cell r="I590">
            <v>1618.5</v>
          </cell>
          <cell r="J590">
            <v>1091.5</v>
          </cell>
          <cell r="K590">
            <v>1105.4000000003725</v>
          </cell>
          <cell r="L590">
            <v>586.10000000009313</v>
          </cell>
          <cell r="M590">
            <v>316.89000000013039</v>
          </cell>
          <cell r="N590">
            <v>3267.5999999996275</v>
          </cell>
          <cell r="O590">
            <v>2283.5</v>
          </cell>
          <cell r="P590">
            <v>43541.200000000186</v>
          </cell>
          <cell r="Q590">
            <v>2391</v>
          </cell>
          <cell r="R590">
            <v>27575.432000003755</v>
          </cell>
          <cell r="S590">
            <v>2909.5</v>
          </cell>
          <cell r="T590">
            <v>3723.5</v>
          </cell>
          <cell r="U590">
            <v>3128.1999999997206</v>
          </cell>
          <cell r="V590">
            <v>3325.4000000001397</v>
          </cell>
          <cell r="W590">
            <v>568.69199999980628</v>
          </cell>
          <cell r="X590">
            <v>1027.6000000000931</v>
          </cell>
          <cell r="Y590">
            <v>42.139999999664724</v>
          </cell>
          <cell r="Z590">
            <v>225.93000000016764</v>
          </cell>
          <cell r="AA590">
            <v>2035.4700000002049</v>
          </cell>
          <cell r="AB590">
            <v>2846.7999999998137</v>
          </cell>
          <cell r="AC590">
            <v>4756.5</v>
          </cell>
          <cell r="AD590">
            <v>2985.6999999997206</v>
          </cell>
          <cell r="AE590">
            <v>46076.796999998391</v>
          </cell>
          <cell r="AF590">
            <v>2400.5</v>
          </cell>
          <cell r="AG590">
            <v>2220.4000000001397</v>
          </cell>
          <cell r="AH590">
            <v>979.89999999990687</v>
          </cell>
          <cell r="AI590">
            <v>207</v>
          </cell>
          <cell r="AJ590">
            <v>465.80199999990873</v>
          </cell>
          <cell r="AK590">
            <v>572.30000000004657</v>
          </cell>
          <cell r="AL590">
            <v>1391.339999999851</v>
          </cell>
          <cell r="AM590">
            <v>1038.6999999997206</v>
          </cell>
          <cell r="AN590">
            <v>2393.3549999999814</v>
          </cell>
          <cell r="AO590">
            <v>2073</v>
          </cell>
          <cell r="AP590">
            <v>29352.5</v>
          </cell>
          <cell r="AQ590">
            <v>2982</v>
          </cell>
          <cell r="AR590">
            <v>19207.41800000146</v>
          </cell>
          <cell r="AS590">
            <v>2145.8999999999069</v>
          </cell>
          <cell r="AT590">
            <v>2715.8000000000466</v>
          </cell>
          <cell r="AU590">
            <v>898.5999999998603</v>
          </cell>
          <cell r="AV590">
            <v>574.30000000004657</v>
          </cell>
          <cell r="AW590">
            <v>755.56000000005588</v>
          </cell>
          <cell r="AX590">
            <v>851.58799999998882</v>
          </cell>
          <cell r="AY590">
            <v>556.61000000033528</v>
          </cell>
          <cell r="AZ590">
            <v>677.6999999997206</v>
          </cell>
          <cell r="BA590">
            <v>2470.1599999996834</v>
          </cell>
          <cell r="BB590">
            <v>1594.5999999996275</v>
          </cell>
          <cell r="BC590">
            <v>3482.3999999999069</v>
          </cell>
          <cell r="BD590">
            <v>2484.2000000001863</v>
          </cell>
          <cell r="BE590">
            <v>47956.985000003129</v>
          </cell>
          <cell r="BF590">
            <v>2899.1999999999534</v>
          </cell>
          <cell r="BG590">
            <v>2987.5099999997765</v>
          </cell>
          <cell r="BH590">
            <v>1819.6999999999534</v>
          </cell>
          <cell r="BI590">
            <v>863.0999999998603</v>
          </cell>
          <cell r="BJ590">
            <v>679.35100000002421</v>
          </cell>
          <cell r="BK590">
            <v>3514.2340000001714</v>
          </cell>
          <cell r="BL590">
            <v>1053.8800000003539</v>
          </cell>
          <cell r="BM590">
            <v>357.45999999996275</v>
          </cell>
          <cell r="BN590">
            <v>2211.6500000003725</v>
          </cell>
          <cell r="BO590">
            <v>1634.3999999999069</v>
          </cell>
          <cell r="BP590">
            <v>2323.0999999998603</v>
          </cell>
          <cell r="BQ590">
            <v>27613.399999999907</v>
          </cell>
          <cell r="BR590">
            <v>17426.305999998003</v>
          </cell>
          <cell r="BS590">
            <v>4170.5</v>
          </cell>
          <cell r="BT590">
            <v>2388</v>
          </cell>
          <cell r="BU590">
            <v>1113.096000000136</v>
          </cell>
          <cell r="BV590">
            <v>618.73500000010245</v>
          </cell>
          <cell r="BW590">
            <v>586.03200000012293</v>
          </cell>
          <cell r="BX590">
            <v>677.57300000009127</v>
          </cell>
          <cell r="BY590">
            <v>314.52499999990687</v>
          </cell>
          <cell r="BZ590">
            <v>843.47000000020489</v>
          </cell>
          <cell r="CA590">
            <v>468.89500000001863</v>
          </cell>
          <cell r="CB590">
            <v>713.57999999984168</v>
          </cell>
          <cell r="CC590">
            <v>2279.8999999999069</v>
          </cell>
          <cell r="CD590">
            <v>3252</v>
          </cell>
          <cell r="CE590">
            <v>51026.295999996364</v>
          </cell>
          <cell r="CF590">
            <v>1706.8999999999069</v>
          </cell>
          <cell r="CG590">
            <v>32623.300000000047</v>
          </cell>
          <cell r="CH590">
            <v>6742.2749999999069</v>
          </cell>
          <cell r="CI590">
            <v>332.28099999995902</v>
          </cell>
          <cell r="CJ590">
            <v>763.19999999995343</v>
          </cell>
          <cell r="CK590">
            <v>698.05600000009872</v>
          </cell>
          <cell r="CL590">
            <v>219.75999999977648</v>
          </cell>
          <cell r="CM590">
            <v>588.25999999977648</v>
          </cell>
          <cell r="CN590">
            <v>1969.679999999702</v>
          </cell>
          <cell r="CO590">
            <v>1482.9840000001714</v>
          </cell>
          <cell r="CP590">
            <v>2447.6999999999534</v>
          </cell>
          <cell r="CQ590">
            <v>1451.8999999999069</v>
          </cell>
          <cell r="CR590">
            <v>44145.607999999076</v>
          </cell>
          <cell r="CS590">
            <v>26520.100000000093</v>
          </cell>
          <cell r="CT590">
            <v>1808.2099999999627</v>
          </cell>
          <cell r="CU590">
            <v>1907.0770000000484</v>
          </cell>
          <cell r="CV590">
            <v>628.54900000011548</v>
          </cell>
          <cell r="CW590">
            <v>596.58800000022165</v>
          </cell>
          <cell r="CX590">
            <v>660.51499999989755</v>
          </cell>
          <cell r="CY590">
            <v>163.50400000018999</v>
          </cell>
          <cell r="CZ590">
            <v>477.54999999981374</v>
          </cell>
          <cell r="DA590">
            <v>1524.445000000298</v>
          </cell>
          <cell r="DB590">
            <v>1314.1699999999255</v>
          </cell>
          <cell r="DC590">
            <v>1806.5</v>
          </cell>
          <cell r="DD590">
            <v>6738.3999999999069</v>
          </cell>
          <cell r="DE590">
            <v>11641.371999997646</v>
          </cell>
          <cell r="DF590">
            <v>448.5</v>
          </cell>
          <cell r="DG590">
            <v>2216.5100000002421</v>
          </cell>
          <cell r="DH590">
            <v>1294</v>
          </cell>
          <cell r="DI590">
            <v>206</v>
          </cell>
          <cell r="DJ590">
            <v>124.43200000026263</v>
          </cell>
          <cell r="DK590">
            <v>232.39999999990687</v>
          </cell>
          <cell r="DL590">
            <v>321.88000000012107</v>
          </cell>
          <cell r="DM590">
            <v>630.68999999994412</v>
          </cell>
          <cell r="DN590">
            <v>1349.8600000001024</v>
          </cell>
          <cell r="DO590">
            <v>329</v>
          </cell>
          <cell r="DP590">
            <v>3449.7000000001863</v>
          </cell>
          <cell r="DQ590">
            <v>1038.4000000001397</v>
          </cell>
          <cell r="DR590">
            <v>6251.9820000007749</v>
          </cell>
          <cell r="DS590">
            <v>930.69999999995343</v>
          </cell>
          <cell r="DT590">
            <v>676.01199999987148</v>
          </cell>
          <cell r="DU590">
            <v>369.80000000004657</v>
          </cell>
          <cell r="DV590">
            <v>225.6359999999404</v>
          </cell>
          <cell r="DW590">
            <v>169.33299999986775</v>
          </cell>
          <cell r="DX590">
            <v>467.9409999998752</v>
          </cell>
          <cell r="DY590">
            <v>138.89999999990687</v>
          </cell>
          <cell r="DZ590">
            <v>270.52499999990687</v>
          </cell>
          <cell r="EA590">
            <v>441.33499999996275</v>
          </cell>
          <cell r="EB590">
            <v>339</v>
          </cell>
          <cell r="EC590">
            <v>1499.5</v>
          </cell>
          <cell r="ED590">
            <v>723.30000000004657</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Y591">
            <v>0</v>
          </cell>
          <cell r="DZ591">
            <v>0</v>
          </cell>
          <cell r="EA591">
            <v>0</v>
          </cell>
          <cell r="EB591">
            <v>0</v>
          </cell>
          <cell r="EC591">
            <v>0</v>
          </cell>
          <cell r="ED591">
            <v>0</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27760.191005196422</v>
          </cell>
          <cell r="AF595">
            <v>4737.9232084262185</v>
          </cell>
          <cell r="AG595">
            <v>4152.0054155208636</v>
          </cell>
          <cell r="AH595">
            <v>5247.3106242273934</v>
          </cell>
          <cell r="AI595">
            <v>0</v>
          </cell>
          <cell r="AJ595">
            <v>0</v>
          </cell>
          <cell r="AK595">
            <v>0</v>
          </cell>
          <cell r="AL595">
            <v>394.71912833070382</v>
          </cell>
          <cell r="AM595">
            <v>247.94385230145417</v>
          </cell>
          <cell r="AN595">
            <v>496.14358917623758</v>
          </cell>
          <cell r="AO595">
            <v>953.80219947150908</v>
          </cell>
          <cell r="AP595">
            <v>3953.5582257406786</v>
          </cell>
          <cell r="AQ595">
            <v>7576.7847619964741</v>
          </cell>
          <cell r="AR595">
            <v>21266.285147152841</v>
          </cell>
          <cell r="AS595">
            <v>4812.1154031746555</v>
          </cell>
          <cell r="AT595">
            <v>2175.6207995747682</v>
          </cell>
          <cell r="AU595">
            <v>4824.2244348579552</v>
          </cell>
          <cell r="AV595">
            <v>47.578956016805023</v>
          </cell>
          <cell r="AW595">
            <v>0</v>
          </cell>
          <cell r="AX595">
            <v>28.176540034590289</v>
          </cell>
          <cell r="AY595">
            <v>311.57690535020083</v>
          </cell>
          <cell r="AZ595">
            <v>566.91234620427713</v>
          </cell>
          <cell r="BA595">
            <v>247.77498543378897</v>
          </cell>
          <cell r="BB595">
            <v>399.40811955370009</v>
          </cell>
          <cell r="BC595">
            <v>5239.5541422318202</v>
          </cell>
          <cell r="BD595">
            <v>2613.3425147235394</v>
          </cell>
          <cell r="BE595">
            <v>15090.730666816235</v>
          </cell>
          <cell r="BF595">
            <v>4654.2190393856727</v>
          </cell>
          <cell r="BG595">
            <v>1758.6194434082136</v>
          </cell>
          <cell r="BH595">
            <v>3527.6752149017993</v>
          </cell>
          <cell r="BI595">
            <v>7.6520404680632055</v>
          </cell>
          <cell r="BJ595">
            <v>0</v>
          </cell>
          <cell r="BK595">
            <v>235.5487368456088</v>
          </cell>
          <cell r="BL595">
            <v>35.062507336726412</v>
          </cell>
          <cell r="BM595">
            <v>275.24027003138326</v>
          </cell>
          <cell r="BN595">
            <v>410.90251053869724</v>
          </cell>
          <cell r="BO595">
            <v>3277.8061338861007</v>
          </cell>
          <cell r="BP595">
            <v>5427.3875258872285</v>
          </cell>
          <cell r="BQ595">
            <v>-4519.382755874889</v>
          </cell>
          <cell r="BR595">
            <v>12994.464820120484</v>
          </cell>
          <cell r="BS595">
            <v>1817.1176353914198</v>
          </cell>
          <cell r="BT595">
            <v>1753.5321562895551</v>
          </cell>
          <cell r="BU595">
            <v>650.59931069565937</v>
          </cell>
          <cell r="BV595">
            <v>2050.8490426214412</v>
          </cell>
          <cell r="BW595">
            <v>644.18023494735826</v>
          </cell>
          <cell r="BX595">
            <v>13.823834621347487</v>
          </cell>
          <cell r="BY595">
            <v>114.43047938449308</v>
          </cell>
          <cell r="BZ595">
            <v>492.81080713192932</v>
          </cell>
          <cell r="CA595">
            <v>421.03259768988937</v>
          </cell>
          <cell r="CB595">
            <v>1298.8580294377171</v>
          </cell>
          <cell r="CC595">
            <v>3851.4401051725727</v>
          </cell>
          <cell r="CD595">
            <v>-114.20941326091997</v>
          </cell>
          <cell r="CE595">
            <v>9910.3195192553103</v>
          </cell>
          <cell r="CF595">
            <v>164.78073199605569</v>
          </cell>
          <cell r="CG595">
            <v>847.20918206032366</v>
          </cell>
          <cell r="CH595">
            <v>1009.5904730584007</v>
          </cell>
          <cell r="CI595">
            <v>1660.7894788729027</v>
          </cell>
          <cell r="CJ595">
            <v>878.25997148524038</v>
          </cell>
          <cell r="CK595">
            <v>-756.21820204472169</v>
          </cell>
          <cell r="CL595">
            <v>309.45683959010057</v>
          </cell>
          <cell r="CM595">
            <v>161.99861313891597</v>
          </cell>
          <cell r="CN595">
            <v>897.21980780456215</v>
          </cell>
          <cell r="CO595">
            <v>771.26927726296708</v>
          </cell>
          <cell r="CP595">
            <v>3164.7699227000121</v>
          </cell>
          <cell r="CQ595">
            <v>801.19342333590612</v>
          </cell>
          <cell r="CR595">
            <v>10942.22342627123</v>
          </cell>
          <cell r="CS595">
            <v>82.439807827584445</v>
          </cell>
          <cell r="CT595">
            <v>809.40927971433848</v>
          </cell>
          <cell r="CU595">
            <v>2152.6616819109768</v>
          </cell>
          <cell r="CV595">
            <v>1602.8887965248432</v>
          </cell>
          <cell r="CW595">
            <v>347.34244627703447</v>
          </cell>
          <cell r="CX595">
            <v>947.52538421703503</v>
          </cell>
          <cell r="CY595">
            <v>72.27784610260278</v>
          </cell>
          <cell r="CZ595">
            <v>206.99918655282818</v>
          </cell>
          <cell r="DA595">
            <v>1650.6360970959067</v>
          </cell>
          <cell r="DB595">
            <v>979.30149842589162</v>
          </cell>
          <cell r="DC595">
            <v>1738.1073919523042</v>
          </cell>
          <cell r="DD595">
            <v>352.63400967069902</v>
          </cell>
          <cell r="DE595">
            <v>17252.84615470469</v>
          </cell>
          <cell r="DF595">
            <v>1307.2427264391445</v>
          </cell>
          <cell r="DG595">
            <v>1694.6898983060382</v>
          </cell>
          <cell r="DH595">
            <v>3740.031915536616</v>
          </cell>
          <cell r="DI595">
            <v>1286.3974889358506</v>
          </cell>
          <cell r="DJ595">
            <v>547.21038007445168</v>
          </cell>
          <cell r="DK595">
            <v>901.48345210822299</v>
          </cell>
          <cell r="DL595">
            <v>544.54620553040877</v>
          </cell>
          <cell r="DM595">
            <v>240.58432673569769</v>
          </cell>
          <cell r="DN595">
            <v>2095.4508810685948</v>
          </cell>
          <cell r="DO595">
            <v>1970.2805677461438</v>
          </cell>
          <cell r="DP595">
            <v>2179.9931189699564</v>
          </cell>
          <cell r="DQ595">
            <v>744.93519324925728</v>
          </cell>
          <cell r="DR595">
            <v>679.75116526708007</v>
          </cell>
          <cell r="DS595">
            <v>0</v>
          </cell>
          <cell r="DT595">
            <v>0</v>
          </cell>
          <cell r="DU595">
            <v>-62.03133652638644</v>
          </cell>
          <cell r="DV595">
            <v>0</v>
          </cell>
          <cell r="DW595">
            <v>2.941349521279335E-6</v>
          </cell>
          <cell r="DX595">
            <v>0</v>
          </cell>
          <cell r="DY595">
            <v>0</v>
          </cell>
          <cell r="DZ595">
            <v>0</v>
          </cell>
          <cell r="EA595">
            <v>362.95409063738771</v>
          </cell>
          <cell r="EB595">
            <v>234.13836595765315</v>
          </cell>
          <cell r="EC595">
            <v>144.69004225754179</v>
          </cell>
          <cell r="ED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Y596">
            <v>0</v>
          </cell>
          <cell r="DZ596">
            <v>0</v>
          </cell>
          <cell r="EA596">
            <v>0</v>
          </cell>
          <cell r="EB596">
            <v>0</v>
          </cell>
          <cell r="EC596">
            <v>0</v>
          </cell>
          <cell r="ED596">
            <v>0</v>
          </cell>
        </row>
        <row r="597">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row>
        <row r="598">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106443.50686116144</v>
          </cell>
          <cell r="BS598">
            <v>23466.34613043326</v>
          </cell>
          <cell r="BT598">
            <v>15265.876985275885</v>
          </cell>
          <cell r="BU598">
            <v>7477.3451010894496</v>
          </cell>
          <cell r="BV598">
            <v>4041.5994458461646</v>
          </cell>
          <cell r="BW598">
            <v>1136.1725842999294</v>
          </cell>
          <cell r="BX598">
            <v>1740.0549639468081</v>
          </cell>
          <cell r="BY598">
            <v>863.66946854884736</v>
          </cell>
          <cell r="BZ598">
            <v>486.7228658425156</v>
          </cell>
          <cell r="CA598">
            <v>3386.220076272497</v>
          </cell>
          <cell r="CB598">
            <v>7045.7425643124152</v>
          </cell>
          <cell r="CC598">
            <v>17400.12521506846</v>
          </cell>
          <cell r="CD598">
            <v>24133.631460222183</v>
          </cell>
          <cell r="CE598">
            <v>106318.50922599807</v>
          </cell>
          <cell r="CF598">
            <v>23265.576990417205</v>
          </cell>
          <cell r="CG598">
            <v>17742.685964220436</v>
          </cell>
          <cell r="CH598">
            <v>8603.5698724696413</v>
          </cell>
          <cell r="CI598">
            <v>2240.0787607006496</v>
          </cell>
          <cell r="CJ598">
            <v>1638.4823038238101</v>
          </cell>
          <cell r="CK598">
            <v>1757.1850273846649</v>
          </cell>
          <cell r="CL598">
            <v>1202.5999093565624</v>
          </cell>
          <cell r="CM598">
            <v>346.35711372224614</v>
          </cell>
          <cell r="CN598">
            <v>2539.2803301806562</v>
          </cell>
          <cell r="CO598">
            <v>7016.3666074231733</v>
          </cell>
          <cell r="CP598">
            <v>16346.573606098536</v>
          </cell>
          <cell r="CQ598">
            <v>23619.752740200376</v>
          </cell>
          <cell r="CR598">
            <v>103514.02875526249</v>
          </cell>
          <cell r="CS598">
            <v>22765.664176606108</v>
          </cell>
          <cell r="CT598">
            <v>16548.146058920538</v>
          </cell>
          <cell r="CU598">
            <v>10116.333346161759</v>
          </cell>
          <cell r="CV598">
            <v>2506.0202732153703</v>
          </cell>
          <cell r="CW598">
            <v>1948.5659951316193</v>
          </cell>
          <cell r="CX598">
            <v>1449.002994823968</v>
          </cell>
          <cell r="CY598">
            <v>1214.2039440895896</v>
          </cell>
          <cell r="CZ598">
            <v>377.26845328370109</v>
          </cell>
          <cell r="DA598">
            <v>2269.9003728798125</v>
          </cell>
          <cell r="DB598">
            <v>6938.9617920666933</v>
          </cell>
          <cell r="DC598">
            <v>14292.521800498245</v>
          </cell>
          <cell r="DD598">
            <v>23087.439547583926</v>
          </cell>
          <cell r="DE598">
            <v>107262.58365067467</v>
          </cell>
          <cell r="DF598">
            <v>23004.344592445996</v>
          </cell>
          <cell r="DG598">
            <v>13400.367637075018</v>
          </cell>
          <cell r="DH598">
            <v>8366.5408301614225</v>
          </cell>
          <cell r="DI598">
            <v>1148.1930308655137</v>
          </cell>
          <cell r="DJ598">
            <v>1907.734636311885</v>
          </cell>
          <cell r="DK598">
            <v>1991.1478625463787</v>
          </cell>
          <cell r="DL598">
            <v>736.08993319235742</v>
          </cell>
          <cell r="DM598">
            <v>1288.1663931340445</v>
          </cell>
          <cell r="DN598">
            <v>3862.3314089884516</v>
          </cell>
          <cell r="DO598">
            <v>7636.7302020697389</v>
          </cell>
          <cell r="DP598">
            <v>16001.919319017092</v>
          </cell>
          <cell r="DQ598">
            <v>27919.017804861069</v>
          </cell>
          <cell r="DR598">
            <v>106143.06485280022</v>
          </cell>
          <cell r="DS598">
            <v>24926.917276160559</v>
          </cell>
          <cell r="DT598">
            <v>15317.68002909678</v>
          </cell>
          <cell r="DU598">
            <v>8196.3466729789507</v>
          </cell>
          <cell r="DV598">
            <v>1011.2303773764288</v>
          </cell>
          <cell r="DW598">
            <v>415.23839973355643</v>
          </cell>
          <cell r="DX598">
            <v>1098.0680252313614</v>
          </cell>
          <cell r="DY598">
            <v>230.88132101367228</v>
          </cell>
          <cell r="DZ598">
            <v>562.6366545916535</v>
          </cell>
          <cell r="EA598">
            <v>1676.1084214341827</v>
          </cell>
          <cell r="EB598">
            <v>7418.5851043991279</v>
          </cell>
          <cell r="EC598">
            <v>16495.406106940703</v>
          </cell>
          <cell r="ED598">
            <v>28793.966463841731</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v>0</v>
          </cell>
          <cell r="EC599">
            <v>0</v>
          </cell>
          <cell r="ED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Y600">
            <v>0</v>
          </cell>
          <cell r="DZ600">
            <v>0</v>
          </cell>
          <cell r="EA600">
            <v>0</v>
          </cell>
          <cell r="EB600">
            <v>0</v>
          </cell>
          <cell r="EC600">
            <v>0</v>
          </cell>
          <cell r="ED600">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cell r="DA603">
            <v>0</v>
          </cell>
          <cell r="DB603">
            <v>0</v>
          </cell>
          <cell r="DC603">
            <v>0</v>
          </cell>
          <cell r="DD603">
            <v>0</v>
          </cell>
          <cell r="DE603">
            <v>0</v>
          </cell>
          <cell r="DF603">
            <v>0</v>
          </cell>
          <cell r="DG603">
            <v>0</v>
          </cell>
          <cell r="DH603">
            <v>0</v>
          </cell>
          <cell r="DI603">
            <v>0</v>
          </cell>
          <cell r="DJ603">
            <v>0</v>
          </cell>
          <cell r="DK603">
            <v>0</v>
          </cell>
          <cell r="DL603">
            <v>0</v>
          </cell>
          <cell r="DM603">
            <v>0</v>
          </cell>
          <cell r="DN603">
            <v>0</v>
          </cell>
          <cell r="DO603">
            <v>0</v>
          </cell>
          <cell r="DP603">
            <v>0</v>
          </cell>
          <cell r="DQ603">
            <v>0</v>
          </cell>
          <cell r="DR603">
            <v>0</v>
          </cell>
          <cell r="DS603">
            <v>0</v>
          </cell>
          <cell r="DT603">
            <v>0</v>
          </cell>
          <cell r="DU603">
            <v>0</v>
          </cell>
          <cell r="DV603">
            <v>0</v>
          </cell>
          <cell r="DW603">
            <v>0</v>
          </cell>
          <cell r="DX603">
            <v>0</v>
          </cell>
          <cell r="DY603">
            <v>0</v>
          </cell>
          <cell r="DZ603">
            <v>0</v>
          </cell>
          <cell r="EA603">
            <v>0</v>
          </cell>
          <cell r="EB603">
            <v>0</v>
          </cell>
          <cell r="EC603">
            <v>0</v>
          </cell>
          <cell r="ED603">
            <v>0</v>
          </cell>
          <cell r="EE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CN604">
            <v>0</v>
          </cell>
          <cell r="CO604">
            <v>0</v>
          </cell>
          <cell r="CP604">
            <v>0</v>
          </cell>
          <cell r="CQ604">
            <v>0</v>
          </cell>
          <cell r="CR604">
            <v>0</v>
          </cell>
          <cell r="CS604">
            <v>0</v>
          </cell>
          <cell r="CT604">
            <v>0</v>
          </cell>
          <cell r="CU604">
            <v>0</v>
          </cell>
          <cell r="CV604">
            <v>0</v>
          </cell>
          <cell r="CW604">
            <v>0</v>
          </cell>
          <cell r="CX604">
            <v>0</v>
          </cell>
          <cell r="CY604">
            <v>0</v>
          </cell>
          <cell r="CZ604">
            <v>0</v>
          </cell>
          <cell r="DA604">
            <v>0</v>
          </cell>
          <cell r="DB604">
            <v>0</v>
          </cell>
          <cell r="DC604">
            <v>0</v>
          </cell>
          <cell r="DD604">
            <v>0</v>
          </cell>
          <cell r="DE604">
            <v>0</v>
          </cell>
          <cell r="DF604">
            <v>0</v>
          </cell>
          <cell r="DG604">
            <v>0</v>
          </cell>
          <cell r="DH604">
            <v>0</v>
          </cell>
          <cell r="DI604">
            <v>0</v>
          </cell>
          <cell r="DJ604">
            <v>0</v>
          </cell>
          <cell r="DK604">
            <v>0</v>
          </cell>
          <cell r="DL604">
            <v>0</v>
          </cell>
          <cell r="DM604">
            <v>0</v>
          </cell>
          <cell r="DN604">
            <v>0</v>
          </cell>
          <cell r="DO604">
            <v>0</v>
          </cell>
          <cell r="DP604">
            <v>0</v>
          </cell>
          <cell r="DQ604">
            <v>0</v>
          </cell>
          <cell r="DR604">
            <v>0</v>
          </cell>
          <cell r="DS604">
            <v>0</v>
          </cell>
          <cell r="DT604">
            <v>0</v>
          </cell>
          <cell r="DU604">
            <v>0</v>
          </cell>
          <cell r="DV604">
            <v>0</v>
          </cell>
          <cell r="DW604">
            <v>0</v>
          </cell>
          <cell r="DX604">
            <v>0</v>
          </cell>
          <cell r="DY604">
            <v>0</v>
          </cell>
          <cell r="DZ604">
            <v>0</v>
          </cell>
          <cell r="EA604">
            <v>0</v>
          </cell>
          <cell r="EB604">
            <v>0</v>
          </cell>
          <cell r="EC604">
            <v>0</v>
          </cell>
          <cell r="ED604">
            <v>0</v>
          </cell>
          <cell r="EE604">
            <v>0</v>
          </cell>
        </row>
        <row r="605">
          <cell r="F605">
            <v>-1E-3</v>
          </cell>
          <cell r="G605">
            <v>-1E-3</v>
          </cell>
          <cell r="H605">
            <v>-1E-3</v>
          </cell>
          <cell r="I605">
            <v>-1E-3</v>
          </cell>
          <cell r="J605">
            <v>0</v>
          </cell>
          <cell r="K605">
            <v>0</v>
          </cell>
          <cell r="L605">
            <v>0</v>
          </cell>
          <cell r="M605">
            <v>0</v>
          </cell>
          <cell r="N605">
            <v>0</v>
          </cell>
          <cell r="O605">
            <v>0</v>
          </cell>
          <cell r="P605">
            <v>0</v>
          </cell>
          <cell r="Q605">
            <v>-1E-3</v>
          </cell>
          <cell r="R605">
            <v>0</v>
          </cell>
          <cell r="S605">
            <v>-1E-3</v>
          </cell>
          <cell r="T605">
            <v>-1E-3</v>
          </cell>
          <cell r="U605">
            <v>-1E-3</v>
          </cell>
          <cell r="V605">
            <v>0</v>
          </cell>
          <cell r="W605">
            <v>0</v>
          </cell>
          <cell r="X605">
            <v>0</v>
          </cell>
          <cell r="Y605">
            <v>0</v>
          </cell>
          <cell r="Z605">
            <v>0</v>
          </cell>
          <cell r="AA605">
            <v>-1E-3</v>
          </cell>
          <cell r="AB605">
            <v>0</v>
          </cell>
          <cell r="AC605">
            <v>-1E-3</v>
          </cell>
          <cell r="AD605">
            <v>0</v>
          </cell>
          <cell r="AE605">
            <v>0</v>
          </cell>
          <cell r="AF605">
            <v>0</v>
          </cell>
          <cell r="AG605">
            <v>0</v>
          </cell>
          <cell r="AH605">
            <v>-1E-3</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cell r="CN605">
            <v>0</v>
          </cell>
          <cell r="CO605">
            <v>0</v>
          </cell>
          <cell r="CP605">
            <v>0</v>
          </cell>
          <cell r="CQ605">
            <v>0</v>
          </cell>
          <cell r="CR605">
            <v>0</v>
          </cell>
          <cell r="CS605">
            <v>0</v>
          </cell>
          <cell r="CT605">
            <v>0</v>
          </cell>
          <cell r="CU605">
            <v>0</v>
          </cell>
          <cell r="CV605">
            <v>0</v>
          </cell>
          <cell r="CW605">
            <v>0</v>
          </cell>
          <cell r="CX605">
            <v>0</v>
          </cell>
          <cell r="CY605">
            <v>0</v>
          </cell>
          <cell r="CZ605">
            <v>0</v>
          </cell>
          <cell r="DA605">
            <v>0</v>
          </cell>
          <cell r="DB605">
            <v>0</v>
          </cell>
          <cell r="DC605">
            <v>0</v>
          </cell>
          <cell r="DD605">
            <v>0</v>
          </cell>
          <cell r="DE605">
            <v>0</v>
          </cell>
          <cell r="DF605">
            <v>0</v>
          </cell>
          <cell r="DG605">
            <v>0</v>
          </cell>
          <cell r="DH605">
            <v>0</v>
          </cell>
          <cell r="DI605">
            <v>0</v>
          </cell>
          <cell r="DJ605">
            <v>0</v>
          </cell>
          <cell r="DK605">
            <v>0</v>
          </cell>
          <cell r="DL605">
            <v>0</v>
          </cell>
          <cell r="DM605">
            <v>0</v>
          </cell>
          <cell r="DN605">
            <v>0</v>
          </cell>
          <cell r="DO605">
            <v>0</v>
          </cell>
          <cell r="DP605">
            <v>0</v>
          </cell>
          <cell r="DQ605">
            <v>0</v>
          </cell>
          <cell r="DR605">
            <v>0</v>
          </cell>
          <cell r="DS605">
            <v>0</v>
          </cell>
          <cell r="DT605">
            <v>0</v>
          </cell>
          <cell r="DU605">
            <v>0</v>
          </cell>
          <cell r="DV605">
            <v>0</v>
          </cell>
          <cell r="DW605">
            <v>0</v>
          </cell>
          <cell r="DX605">
            <v>0</v>
          </cell>
          <cell r="DY605">
            <v>0</v>
          </cell>
          <cell r="DZ605">
            <v>0</v>
          </cell>
          <cell r="EA605">
            <v>0</v>
          </cell>
          <cell r="EB605">
            <v>0</v>
          </cell>
          <cell r="EC605">
            <v>0</v>
          </cell>
          <cell r="ED605">
            <v>0</v>
          </cell>
          <cell r="EE605">
            <v>0</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CN606">
            <v>0</v>
          </cell>
          <cell r="CO606">
            <v>0</v>
          </cell>
          <cell r="CP606">
            <v>0</v>
          </cell>
          <cell r="CQ606">
            <v>0</v>
          </cell>
          <cell r="CR606">
            <v>0</v>
          </cell>
          <cell r="CS606">
            <v>0</v>
          </cell>
          <cell r="CT606">
            <v>0</v>
          </cell>
          <cell r="CU606">
            <v>0</v>
          </cell>
          <cell r="CV606">
            <v>0</v>
          </cell>
          <cell r="CW606">
            <v>0</v>
          </cell>
          <cell r="CX606">
            <v>0</v>
          </cell>
          <cell r="CY606">
            <v>0</v>
          </cell>
          <cell r="CZ606">
            <v>0</v>
          </cell>
          <cell r="DA606">
            <v>0</v>
          </cell>
          <cell r="DB606">
            <v>0</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cell r="DU606">
            <v>0</v>
          </cell>
          <cell r="DV606">
            <v>0</v>
          </cell>
          <cell r="DW606">
            <v>0</v>
          </cell>
          <cell r="DX606">
            <v>0</v>
          </cell>
          <cell r="DY606">
            <v>0</v>
          </cell>
          <cell r="DZ606">
            <v>0</v>
          </cell>
          <cell r="EA606">
            <v>0</v>
          </cell>
          <cell r="EB606">
            <v>0</v>
          </cell>
          <cell r="EC606">
            <v>0</v>
          </cell>
          <cell r="ED606">
            <v>0</v>
          </cell>
          <cell r="EE606">
            <v>0</v>
          </cell>
        </row>
        <row r="607">
          <cell r="F607">
            <v>-3.0000000000000001E-3</v>
          </cell>
          <cell r="G607">
            <v>-3.0000000000000001E-3</v>
          </cell>
          <cell r="H607">
            <v>-2E-3</v>
          </cell>
          <cell r="I607">
            <v>-1E-3</v>
          </cell>
          <cell r="J607">
            <v>-1E-3</v>
          </cell>
          <cell r="K607">
            <v>-2E-3</v>
          </cell>
          <cell r="L607">
            <v>0</v>
          </cell>
          <cell r="M607">
            <v>-1E-3</v>
          </cell>
          <cell r="N607">
            <v>-3.0000000000000001E-3</v>
          </cell>
          <cell r="O607">
            <v>0</v>
          </cell>
          <cell r="P607">
            <v>-6.0000000000000001E-3</v>
          </cell>
          <cell r="Q607">
            <v>-3.0000000000000001E-3</v>
          </cell>
          <cell r="R607">
            <v>-2E-3</v>
          </cell>
          <cell r="S607">
            <v>-4.0000000000000001E-3</v>
          </cell>
          <cell r="T607">
            <v>-4.0000000000000001E-3</v>
          </cell>
          <cell r="U607">
            <v>-2E-3</v>
          </cell>
          <cell r="V607">
            <v>-1E-3</v>
          </cell>
          <cell r="W607">
            <v>0</v>
          </cell>
          <cell r="X607">
            <v>0</v>
          </cell>
          <cell r="Y607">
            <v>-1E-3</v>
          </cell>
          <cell r="Z607">
            <v>-1E-3</v>
          </cell>
          <cell r="AA607">
            <v>-2E-3</v>
          </cell>
          <cell r="AB607">
            <v>-1E-3</v>
          </cell>
          <cell r="AC607">
            <v>-4.0000000000000001E-3</v>
          </cell>
          <cell r="AD607">
            <v>-7.0000000000000001E-3</v>
          </cell>
          <cell r="AE607">
            <v>-2E-3</v>
          </cell>
          <cell r="AF607">
            <v>-5.0000000000000001E-3</v>
          </cell>
          <cell r="AG607">
            <v>-2E-3</v>
          </cell>
          <cell r="AH607">
            <v>-3.0000000000000001E-3</v>
          </cell>
          <cell r="AI607">
            <v>-1E-3</v>
          </cell>
          <cell r="AJ607">
            <v>-1E-3</v>
          </cell>
          <cell r="AK607">
            <v>-1E-3</v>
          </cell>
          <cell r="AL607">
            <v>-1E-3</v>
          </cell>
          <cell r="AM607">
            <v>-2E-3</v>
          </cell>
          <cell r="AN607">
            <v>-3.0000000000000001E-3</v>
          </cell>
          <cell r="AO607">
            <v>-2E-3</v>
          </cell>
          <cell r="AP607">
            <v>-1E-3</v>
          </cell>
          <cell r="AQ607">
            <v>-3.0000000000000001E-3</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CN607">
            <v>0</v>
          </cell>
          <cell r="CO607">
            <v>0</v>
          </cell>
          <cell r="CP607">
            <v>0</v>
          </cell>
          <cell r="CQ607">
            <v>0</v>
          </cell>
          <cell r="CR607">
            <v>0</v>
          </cell>
          <cell r="CS607">
            <v>0</v>
          </cell>
          <cell r="CT607">
            <v>0</v>
          </cell>
          <cell r="CU607">
            <v>0</v>
          </cell>
          <cell r="CV607">
            <v>0</v>
          </cell>
          <cell r="CW607">
            <v>0</v>
          </cell>
          <cell r="CX607">
            <v>0</v>
          </cell>
          <cell r="CY607">
            <v>0</v>
          </cell>
          <cell r="CZ607">
            <v>0</v>
          </cell>
          <cell r="DA607">
            <v>0</v>
          </cell>
          <cell r="DB607">
            <v>0</v>
          </cell>
          <cell r="DC607">
            <v>0</v>
          </cell>
          <cell r="DD607">
            <v>0</v>
          </cell>
          <cell r="DE607">
            <v>0</v>
          </cell>
          <cell r="DF607">
            <v>0</v>
          </cell>
          <cell r="DG607">
            <v>0</v>
          </cell>
          <cell r="DH607">
            <v>0</v>
          </cell>
          <cell r="DI607">
            <v>0</v>
          </cell>
          <cell r="DJ607">
            <v>0</v>
          </cell>
          <cell r="DK607">
            <v>0</v>
          </cell>
          <cell r="DL607">
            <v>0</v>
          </cell>
          <cell r="DM607">
            <v>0</v>
          </cell>
          <cell r="DN607">
            <v>0</v>
          </cell>
          <cell r="DO607">
            <v>0</v>
          </cell>
          <cell r="DP607">
            <v>0</v>
          </cell>
          <cell r="DQ607">
            <v>0</v>
          </cell>
          <cell r="DR607">
            <v>0</v>
          </cell>
          <cell r="DS607">
            <v>0</v>
          </cell>
          <cell r="DT607">
            <v>0</v>
          </cell>
          <cell r="DU607">
            <v>0</v>
          </cell>
          <cell r="DV607">
            <v>0</v>
          </cell>
          <cell r="DW607">
            <v>0</v>
          </cell>
          <cell r="DX607">
            <v>0</v>
          </cell>
          <cell r="DY607">
            <v>0</v>
          </cell>
          <cell r="DZ607">
            <v>0</v>
          </cell>
          <cell r="EA607">
            <v>0</v>
          </cell>
          <cell r="EB607">
            <v>0</v>
          </cell>
          <cell r="EC607">
            <v>0</v>
          </cell>
          <cell r="ED607">
            <v>0</v>
          </cell>
          <cell r="EE607">
            <v>0</v>
          </cell>
        </row>
        <row r="608">
          <cell r="F608">
            <v>0</v>
          </cell>
          <cell r="G608">
            <v>-1E-3</v>
          </cell>
          <cell r="H608">
            <v>-1E-3</v>
          </cell>
          <cell r="I608">
            <v>-1E-3</v>
          </cell>
          <cell r="J608">
            <v>0</v>
          </cell>
          <cell r="K608">
            <v>-1E-3</v>
          </cell>
          <cell r="L608">
            <v>0</v>
          </cell>
          <cell r="M608">
            <v>0</v>
          </cell>
          <cell r="N608">
            <v>0</v>
          </cell>
          <cell r="O608">
            <v>0</v>
          </cell>
          <cell r="P608">
            <v>0</v>
          </cell>
          <cell r="Q608">
            <v>-1E-3</v>
          </cell>
          <cell r="R608">
            <v>0</v>
          </cell>
          <cell r="S608">
            <v>0</v>
          </cell>
          <cell r="T608">
            <v>0</v>
          </cell>
          <cell r="U608">
            <v>-1E-3</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cell r="CK608">
            <v>0</v>
          </cell>
          <cell r="CL608">
            <v>0</v>
          </cell>
          <cell r="CM608">
            <v>0</v>
          </cell>
          <cell r="CN608">
            <v>0</v>
          </cell>
          <cell r="CO608">
            <v>0</v>
          </cell>
          <cell r="CP608">
            <v>0</v>
          </cell>
          <cell r="CQ608">
            <v>0</v>
          </cell>
          <cell r="CR608">
            <v>0</v>
          </cell>
          <cell r="CS608">
            <v>0</v>
          </cell>
          <cell r="CT608">
            <v>0</v>
          </cell>
          <cell r="CU608">
            <v>0</v>
          </cell>
          <cell r="CV608">
            <v>0</v>
          </cell>
          <cell r="CW608">
            <v>0</v>
          </cell>
          <cell r="CX608">
            <v>0</v>
          </cell>
          <cell r="CY608">
            <v>0</v>
          </cell>
          <cell r="CZ608">
            <v>0</v>
          </cell>
          <cell r="DA608">
            <v>0</v>
          </cell>
          <cell r="DB608">
            <v>0</v>
          </cell>
          <cell r="DC608">
            <v>0</v>
          </cell>
          <cell r="DD608">
            <v>0</v>
          </cell>
          <cell r="DE608">
            <v>0</v>
          </cell>
          <cell r="DF608">
            <v>0</v>
          </cell>
          <cell r="DG608">
            <v>0</v>
          </cell>
          <cell r="DH608">
            <v>0</v>
          </cell>
          <cell r="DI608">
            <v>0</v>
          </cell>
          <cell r="DJ608">
            <v>0</v>
          </cell>
          <cell r="DK608">
            <v>0</v>
          </cell>
          <cell r="DL608">
            <v>0</v>
          </cell>
          <cell r="DM608">
            <v>0</v>
          </cell>
          <cell r="DN608">
            <v>0</v>
          </cell>
          <cell r="DO608">
            <v>0</v>
          </cell>
          <cell r="DP608">
            <v>0</v>
          </cell>
          <cell r="DQ608">
            <v>0</v>
          </cell>
          <cell r="DR608">
            <v>0</v>
          </cell>
          <cell r="DS608">
            <v>0</v>
          </cell>
          <cell r="DT608">
            <v>0</v>
          </cell>
          <cell r="DU608">
            <v>0</v>
          </cell>
          <cell r="DV608">
            <v>0</v>
          </cell>
          <cell r="DW608">
            <v>0</v>
          </cell>
          <cell r="DX608">
            <v>0</v>
          </cell>
          <cell r="DY608">
            <v>0</v>
          </cell>
          <cell r="DZ608">
            <v>0</v>
          </cell>
          <cell r="EA608">
            <v>0</v>
          </cell>
          <cell r="EB608">
            <v>0</v>
          </cell>
          <cell r="EC608">
            <v>0</v>
          </cell>
          <cell r="ED608">
            <v>0</v>
          </cell>
          <cell r="EE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-1E-3</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cell r="DA609">
            <v>0</v>
          </cell>
          <cell r="DB609">
            <v>0</v>
          </cell>
          <cell r="DC609">
            <v>0</v>
          </cell>
          <cell r="DD609">
            <v>0</v>
          </cell>
          <cell r="DE609">
            <v>0</v>
          </cell>
          <cell r="DF609">
            <v>0</v>
          </cell>
          <cell r="DG609">
            <v>0</v>
          </cell>
          <cell r="DH609">
            <v>-1E-3</v>
          </cell>
          <cell r="DI609">
            <v>-1E-3</v>
          </cell>
          <cell r="DJ609">
            <v>0</v>
          </cell>
          <cell r="DK609">
            <v>0</v>
          </cell>
          <cell r="DL609">
            <v>0</v>
          </cell>
          <cell r="DM609">
            <v>0</v>
          </cell>
          <cell r="DN609">
            <v>0</v>
          </cell>
          <cell r="DO609">
            <v>0</v>
          </cell>
          <cell r="DP609">
            <v>0</v>
          </cell>
          <cell r="DQ609">
            <v>0</v>
          </cell>
          <cell r="DR609">
            <v>0</v>
          </cell>
          <cell r="DS609">
            <v>0</v>
          </cell>
          <cell r="DT609">
            <v>0</v>
          </cell>
          <cell r="DU609">
            <v>0</v>
          </cell>
          <cell r="DV609">
            <v>0</v>
          </cell>
          <cell r="DW609">
            <v>0</v>
          </cell>
          <cell r="DX609">
            <v>0</v>
          </cell>
          <cell r="DY609">
            <v>0</v>
          </cell>
          <cell r="DZ609">
            <v>0</v>
          </cell>
          <cell r="EA609">
            <v>0</v>
          </cell>
          <cell r="EB609">
            <v>0</v>
          </cell>
          <cell r="EC609">
            <v>0</v>
          </cell>
          <cell r="ED609">
            <v>0</v>
          </cell>
          <cell r="EE609">
            <v>0</v>
          </cell>
        </row>
        <row r="610">
          <cell r="F610">
            <v>-6.0000000000000001E-3</v>
          </cell>
          <cell r="G610">
            <v>-5.0000000000000001E-3</v>
          </cell>
          <cell r="H610">
            <v>-4.0000000000000001E-3</v>
          </cell>
          <cell r="I610">
            <v>-3.0000000000000001E-3</v>
          </cell>
          <cell r="J610">
            <v>-1E-3</v>
          </cell>
          <cell r="K610">
            <v>-2E-3</v>
          </cell>
          <cell r="L610">
            <v>-1E-3</v>
          </cell>
          <cell r="M610">
            <v>-1E-3</v>
          </cell>
          <cell r="N610">
            <v>-2E-3</v>
          </cell>
          <cell r="O610">
            <v>-3.0000000000000001E-3</v>
          </cell>
          <cell r="P610">
            <v>-6.0000000000000001E-3</v>
          </cell>
          <cell r="Q610">
            <v>-6.0000000000000001E-3</v>
          </cell>
          <cell r="R610">
            <v>-2E-3</v>
          </cell>
          <cell r="S610">
            <v>-4.0000000000000001E-3</v>
          </cell>
          <cell r="T610">
            <v>-4.0000000000000001E-3</v>
          </cell>
          <cell r="U610">
            <v>-3.0000000000000001E-3</v>
          </cell>
          <cell r="V610">
            <v>-2E-3</v>
          </cell>
          <cell r="W610">
            <v>-1E-3</v>
          </cell>
          <cell r="X610">
            <v>-1E-3</v>
          </cell>
          <cell r="Y610">
            <v>0</v>
          </cell>
          <cell r="Z610">
            <v>0</v>
          </cell>
          <cell r="AA610">
            <v>-2E-3</v>
          </cell>
          <cell r="AB610">
            <v>-2E-3</v>
          </cell>
          <cell r="AC610">
            <v>-4.0000000000000001E-3</v>
          </cell>
          <cell r="AD610">
            <v>-2E-3</v>
          </cell>
          <cell r="AE610">
            <v>-1E-3</v>
          </cell>
          <cell r="AF610">
            <v>-1E-3</v>
          </cell>
          <cell r="AG610">
            <v>-2E-3</v>
          </cell>
          <cell r="AH610">
            <v>-2E-3</v>
          </cell>
          <cell r="AI610">
            <v>-2E-3</v>
          </cell>
          <cell r="AJ610">
            <v>-1E-3</v>
          </cell>
          <cell r="AK610">
            <v>-1E-3</v>
          </cell>
          <cell r="AL610">
            <v>0</v>
          </cell>
          <cell r="AM610">
            <v>0</v>
          </cell>
          <cell r="AN610">
            <v>-2E-3</v>
          </cell>
          <cell r="AO610">
            <v>-2E-3</v>
          </cell>
          <cell r="AP610">
            <v>-2E-3</v>
          </cell>
          <cell r="AQ610">
            <v>-1E-3</v>
          </cell>
          <cell r="AR610">
            <v>-1E-3</v>
          </cell>
          <cell r="AS610">
            <v>-1E-3</v>
          </cell>
          <cell r="AT610">
            <v>-1E-3</v>
          </cell>
          <cell r="AU610">
            <v>-2E-3</v>
          </cell>
          <cell r="AV610">
            <v>-2E-3</v>
          </cell>
          <cell r="AW610">
            <v>-1E-3</v>
          </cell>
          <cell r="AX610">
            <v>-1E-3</v>
          </cell>
          <cell r="AY610">
            <v>0</v>
          </cell>
          <cell r="AZ610">
            <v>0</v>
          </cell>
          <cell r="BA610">
            <v>-2E-3</v>
          </cell>
          <cell r="BB610">
            <v>-1E-3</v>
          </cell>
          <cell r="BC610">
            <v>-3.0000000000000001E-3</v>
          </cell>
          <cell r="BD610">
            <v>-1E-3</v>
          </cell>
          <cell r="BE610">
            <v>-1E-3</v>
          </cell>
          <cell r="BF610">
            <v>-1E-3</v>
          </cell>
          <cell r="BG610">
            <v>-1E-3</v>
          </cell>
          <cell r="BH610">
            <v>-2E-3</v>
          </cell>
          <cell r="BI610">
            <v>-2E-3</v>
          </cell>
          <cell r="BJ610">
            <v>-1E-3</v>
          </cell>
          <cell r="BK610">
            <v>-1E-3</v>
          </cell>
          <cell r="BL610">
            <v>0</v>
          </cell>
          <cell r="BM610">
            <v>0</v>
          </cell>
          <cell r="BN610">
            <v>-1E-3</v>
          </cell>
          <cell r="BO610">
            <v>-1E-3</v>
          </cell>
          <cell r="BP610">
            <v>-3.0000000000000001E-3</v>
          </cell>
          <cell r="BQ610">
            <v>-1E-3</v>
          </cell>
          <cell r="BR610">
            <v>0</v>
          </cell>
          <cell r="BS610">
            <v>0</v>
          </cell>
          <cell r="BT610">
            <v>0</v>
          </cell>
          <cell r="BU610">
            <v>-1E-3</v>
          </cell>
          <cell r="BV610">
            <v>-1E-3</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cell r="CK610">
            <v>0</v>
          </cell>
          <cell r="CL610">
            <v>0</v>
          </cell>
          <cell r="CM610">
            <v>0</v>
          </cell>
          <cell r="CN610">
            <v>0</v>
          </cell>
          <cell r="CO610">
            <v>0</v>
          </cell>
          <cell r="CP610">
            <v>0</v>
          </cell>
          <cell r="CQ610">
            <v>0</v>
          </cell>
          <cell r="CR610">
            <v>0</v>
          </cell>
          <cell r="CS610">
            <v>0</v>
          </cell>
          <cell r="CT610">
            <v>0</v>
          </cell>
          <cell r="CU610">
            <v>0</v>
          </cell>
          <cell r="CV610">
            <v>-1E-3</v>
          </cell>
          <cell r="CW610">
            <v>0</v>
          </cell>
          <cell r="CX610">
            <v>0</v>
          </cell>
          <cell r="CY610">
            <v>0</v>
          </cell>
          <cell r="CZ610">
            <v>0</v>
          </cell>
          <cell r="DA610">
            <v>0</v>
          </cell>
          <cell r="DB610">
            <v>0</v>
          </cell>
          <cell r="DC610">
            <v>0</v>
          </cell>
          <cell r="DD610">
            <v>0</v>
          </cell>
          <cell r="DE610">
            <v>0</v>
          </cell>
          <cell r="DF610">
            <v>0</v>
          </cell>
          <cell r="DG610">
            <v>0</v>
          </cell>
          <cell r="DH610">
            <v>0</v>
          </cell>
          <cell r="DI610">
            <v>0</v>
          </cell>
          <cell r="DJ610">
            <v>0</v>
          </cell>
          <cell r="DK610">
            <v>0</v>
          </cell>
          <cell r="DL610">
            <v>0</v>
          </cell>
          <cell r="DM610">
            <v>0</v>
          </cell>
          <cell r="DN610">
            <v>0</v>
          </cell>
          <cell r="DO610">
            <v>0</v>
          </cell>
          <cell r="DP610">
            <v>-1E-3</v>
          </cell>
          <cell r="DQ610">
            <v>0</v>
          </cell>
          <cell r="DR610">
            <v>0</v>
          </cell>
          <cell r="DS610">
            <v>0</v>
          </cell>
          <cell r="DT610">
            <v>1E-3</v>
          </cell>
          <cell r="DU610">
            <v>0</v>
          </cell>
          <cell r="DV610">
            <v>0</v>
          </cell>
          <cell r="DW610">
            <v>0</v>
          </cell>
          <cell r="DX610">
            <v>0</v>
          </cell>
          <cell r="DY610">
            <v>0</v>
          </cell>
          <cell r="DZ610">
            <v>0</v>
          </cell>
          <cell r="EA610">
            <v>0</v>
          </cell>
          <cell r="EB610">
            <v>0</v>
          </cell>
          <cell r="EC610">
            <v>0</v>
          </cell>
          <cell r="ED610">
            <v>0</v>
          </cell>
          <cell r="EE610">
            <v>0</v>
          </cell>
        </row>
        <row r="611">
          <cell r="F611">
            <v>-1.7000000000000001E-2</v>
          </cell>
          <cell r="G611">
            <v>-1.7000000000000001E-2</v>
          </cell>
          <cell r="H611">
            <v>-1.4E-2</v>
          </cell>
          <cell r="I611">
            <v>-6.0000000000000001E-3</v>
          </cell>
          <cell r="J611">
            <v>-2E-3</v>
          </cell>
          <cell r="K611">
            <v>-4.0000000000000001E-3</v>
          </cell>
          <cell r="L611">
            <v>-3.0000000000000001E-3</v>
          </cell>
          <cell r="M611">
            <v>-2E-3</v>
          </cell>
          <cell r="N611">
            <v>-8.0000000000000002E-3</v>
          </cell>
          <cell r="O611">
            <v>-8.0000000000000002E-3</v>
          </cell>
          <cell r="P611">
            <v>-1.7999999999999999E-2</v>
          </cell>
          <cell r="Q611">
            <v>-1.2999999999999999E-2</v>
          </cell>
          <cell r="R611">
            <v>-7.0000000000000001E-3</v>
          </cell>
          <cell r="S611">
            <v>-1.6E-2</v>
          </cell>
          <cell r="T611">
            <v>-1.2E-2</v>
          </cell>
          <cell r="U611">
            <v>-1.2E-2</v>
          </cell>
          <cell r="V611">
            <v>-1.0999999999999999E-2</v>
          </cell>
          <cell r="W611">
            <v>-2E-3</v>
          </cell>
          <cell r="X611">
            <v>-3.0000000000000001E-3</v>
          </cell>
          <cell r="Y611">
            <v>-2E-3</v>
          </cell>
          <cell r="Z611">
            <v>-1E-3</v>
          </cell>
          <cell r="AA611">
            <v>-4.0000000000000001E-3</v>
          </cell>
          <cell r="AB611">
            <v>-7.0000000000000001E-3</v>
          </cell>
          <cell r="AC611">
            <v>-1.4999999999999999E-2</v>
          </cell>
          <cell r="AD611">
            <v>-6.0000000000000001E-3</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CN611">
            <v>0</v>
          </cell>
          <cell r="CO611">
            <v>0</v>
          </cell>
          <cell r="CP611">
            <v>0</v>
          </cell>
          <cell r="CQ611">
            <v>0</v>
          </cell>
          <cell r="CR611">
            <v>0</v>
          </cell>
          <cell r="CS611">
            <v>0</v>
          </cell>
          <cell r="CT611">
            <v>0</v>
          </cell>
          <cell r="CU611">
            <v>0</v>
          </cell>
          <cell r="CV611">
            <v>0</v>
          </cell>
          <cell r="CW611">
            <v>0</v>
          </cell>
          <cell r="CX611">
            <v>0</v>
          </cell>
          <cell r="CY611">
            <v>0</v>
          </cell>
          <cell r="CZ611">
            <v>0</v>
          </cell>
          <cell r="DA611">
            <v>0</v>
          </cell>
          <cell r="DB611">
            <v>0</v>
          </cell>
          <cell r="DC611">
            <v>0</v>
          </cell>
          <cell r="DD611">
            <v>0</v>
          </cell>
          <cell r="DE611">
            <v>0</v>
          </cell>
          <cell r="DF611">
            <v>0</v>
          </cell>
          <cell r="DG611">
            <v>0</v>
          </cell>
          <cell r="DH611">
            <v>0</v>
          </cell>
          <cell r="DI611">
            <v>0</v>
          </cell>
          <cell r="DJ611">
            <v>0</v>
          </cell>
          <cell r="DK611">
            <v>0</v>
          </cell>
          <cell r="DL611">
            <v>0</v>
          </cell>
          <cell r="DM611">
            <v>0</v>
          </cell>
          <cell r="DN611">
            <v>0</v>
          </cell>
          <cell r="DO611">
            <v>0</v>
          </cell>
          <cell r="DP611">
            <v>0</v>
          </cell>
          <cell r="DQ611">
            <v>0</v>
          </cell>
          <cell r="DR611">
            <v>0</v>
          </cell>
          <cell r="DS611">
            <v>0</v>
          </cell>
          <cell r="DT611">
            <v>0</v>
          </cell>
          <cell r="DU611">
            <v>0</v>
          </cell>
          <cell r="DV611">
            <v>0</v>
          </cell>
          <cell r="DW611">
            <v>0</v>
          </cell>
          <cell r="DX611">
            <v>0</v>
          </cell>
          <cell r="DY611">
            <v>0</v>
          </cell>
          <cell r="DZ611">
            <v>0</v>
          </cell>
          <cell r="EA611">
            <v>0</v>
          </cell>
          <cell r="EB611">
            <v>0</v>
          </cell>
          <cell r="EC611">
            <v>0</v>
          </cell>
          <cell r="ED611">
            <v>0</v>
          </cell>
          <cell r="EE611">
            <v>0</v>
          </cell>
        </row>
        <row r="612">
          <cell r="F612">
            <v>-8.0000000000000002E-3</v>
          </cell>
          <cell r="G612">
            <v>-3.0000000000000001E-3</v>
          </cell>
          <cell r="H612">
            <v>-2E-3</v>
          </cell>
          <cell r="I612">
            <v>0</v>
          </cell>
          <cell r="J612">
            <v>0</v>
          </cell>
          <cell r="K612">
            <v>0</v>
          </cell>
          <cell r="L612">
            <v>0</v>
          </cell>
          <cell r="M612">
            <v>0</v>
          </cell>
          <cell r="N612">
            <v>0</v>
          </cell>
          <cell r="O612">
            <v>-3.0000000000000001E-3</v>
          </cell>
          <cell r="P612">
            <v>-3.0000000000000001E-3</v>
          </cell>
          <cell r="Q612">
            <v>-1.2999999999999999E-2</v>
          </cell>
          <cell r="R612">
            <v>-2E-3</v>
          </cell>
          <cell r="S612">
            <v>-7.0000000000000001E-3</v>
          </cell>
          <cell r="T612">
            <v>-3.0000000000000001E-3</v>
          </cell>
          <cell r="U612">
            <v>-2E-3</v>
          </cell>
          <cell r="V612">
            <v>0</v>
          </cell>
          <cell r="W612">
            <v>0</v>
          </cell>
          <cell r="X612">
            <v>0</v>
          </cell>
          <cell r="Y612">
            <v>0</v>
          </cell>
          <cell r="Z612">
            <v>0</v>
          </cell>
          <cell r="AA612">
            <v>0</v>
          </cell>
          <cell r="AB612">
            <v>-3.0000000000000001E-3</v>
          </cell>
          <cell r="AC612">
            <v>-3.0000000000000001E-3</v>
          </cell>
          <cell r="AD612">
            <v>-1E-3</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-2E-3</v>
          </cell>
          <cell r="BS612">
            <v>-6.0000000000000001E-3</v>
          </cell>
          <cell r="BT612">
            <v>-2E-3</v>
          </cell>
          <cell r="BU612">
            <v>-1E-3</v>
          </cell>
          <cell r="BV612">
            <v>0</v>
          </cell>
          <cell r="BW612">
            <v>0</v>
          </cell>
          <cell r="BX612">
            <v>0</v>
          </cell>
          <cell r="BY612">
            <v>0</v>
          </cell>
          <cell r="BZ612">
            <v>0</v>
          </cell>
          <cell r="CA612">
            <v>0</v>
          </cell>
          <cell r="CB612">
            <v>-3.0000000000000001E-3</v>
          </cell>
          <cell r="CC612">
            <v>-2E-3</v>
          </cell>
          <cell r="CD612">
            <v>-8.9999999999999993E-3</v>
          </cell>
          <cell r="CE612">
            <v>-2E-3</v>
          </cell>
          <cell r="CF612">
            <v>-6.0000000000000001E-3</v>
          </cell>
          <cell r="CG612">
            <v>-2E-3</v>
          </cell>
          <cell r="CH612">
            <v>-1E-3</v>
          </cell>
          <cell r="CI612">
            <v>0</v>
          </cell>
          <cell r="CJ612">
            <v>0</v>
          </cell>
          <cell r="CK612">
            <v>0</v>
          </cell>
          <cell r="CL612">
            <v>0</v>
          </cell>
          <cell r="CM612">
            <v>0</v>
          </cell>
          <cell r="CN612">
            <v>0</v>
          </cell>
          <cell r="CO612">
            <v>-3.0000000000000001E-3</v>
          </cell>
          <cell r="CP612">
            <v>-2E-3</v>
          </cell>
          <cell r="CQ612">
            <v>-8.9999999999999993E-3</v>
          </cell>
          <cell r="CR612">
            <v>-2E-3</v>
          </cell>
          <cell r="CS612">
            <v>-5.0000000000000001E-3</v>
          </cell>
          <cell r="CT612">
            <v>-2E-3</v>
          </cell>
          <cell r="CU612">
            <v>-1E-3</v>
          </cell>
          <cell r="CV612">
            <v>0</v>
          </cell>
          <cell r="CW612">
            <v>0</v>
          </cell>
          <cell r="CX612">
            <v>0</v>
          </cell>
          <cell r="CY612">
            <v>0</v>
          </cell>
          <cell r="CZ612">
            <v>0</v>
          </cell>
          <cell r="DA612">
            <v>0</v>
          </cell>
          <cell r="DB612">
            <v>-3.0000000000000001E-3</v>
          </cell>
          <cell r="DC612">
            <v>-2E-3</v>
          </cell>
          <cell r="DD612">
            <v>-8.9999999999999993E-3</v>
          </cell>
          <cell r="DE612">
            <v>-1E-3</v>
          </cell>
          <cell r="DF612">
            <v>-4.0000000000000001E-3</v>
          </cell>
          <cell r="DG612">
            <v>-2E-3</v>
          </cell>
          <cell r="DH612">
            <v>-1E-3</v>
          </cell>
          <cell r="DI612">
            <v>0</v>
          </cell>
          <cell r="DJ612">
            <v>0</v>
          </cell>
          <cell r="DK612">
            <v>0</v>
          </cell>
          <cell r="DL612">
            <v>0</v>
          </cell>
          <cell r="DM612">
            <v>0</v>
          </cell>
          <cell r="DN612">
            <v>0</v>
          </cell>
          <cell r="DO612">
            <v>-1E-3</v>
          </cell>
          <cell r="DP612">
            <v>0</v>
          </cell>
          <cell r="DQ612">
            <v>0</v>
          </cell>
          <cell r="DR612">
            <v>0</v>
          </cell>
          <cell r="DS612">
            <v>0</v>
          </cell>
          <cell r="DT612">
            <v>0</v>
          </cell>
          <cell r="DU612">
            <v>0</v>
          </cell>
          <cell r="DV612">
            <v>0</v>
          </cell>
          <cell r="DW612">
            <v>0</v>
          </cell>
          <cell r="DX612">
            <v>0</v>
          </cell>
          <cell r="DY612">
            <v>0</v>
          </cell>
          <cell r="DZ612">
            <v>0</v>
          </cell>
          <cell r="EA612">
            <v>0</v>
          </cell>
          <cell r="EB612">
            <v>-1E-3</v>
          </cell>
          <cell r="EC612">
            <v>0</v>
          </cell>
          <cell r="ED612">
            <v>0</v>
          </cell>
          <cell r="EE612">
            <v>0</v>
          </cell>
        </row>
        <row r="614">
          <cell r="F614">
            <v>-4.0000000000000001E-3</v>
          </cell>
          <cell r="G614">
            <v>-3.0000000000000001E-3</v>
          </cell>
          <cell r="H614">
            <v>-3.0000000000000001E-3</v>
          </cell>
          <cell r="I614">
            <v>-2E-3</v>
          </cell>
          <cell r="J614">
            <v>0</v>
          </cell>
          <cell r="K614">
            <v>-1E-3</v>
          </cell>
          <cell r="L614">
            <v>-1E-3</v>
          </cell>
          <cell r="M614">
            <v>0</v>
          </cell>
          <cell r="N614">
            <v>-2E-3</v>
          </cell>
          <cell r="O614">
            <v>-1E-3</v>
          </cell>
          <cell r="P614">
            <v>-2E-3</v>
          </cell>
          <cell r="Q614">
            <v>-4.0000000000000001E-3</v>
          </cell>
          <cell r="R614">
            <v>-2E-3</v>
          </cell>
          <cell r="S614">
            <v>-5.0000000000000001E-3</v>
          </cell>
          <cell r="T614">
            <v>-4.0000000000000001E-3</v>
          </cell>
          <cell r="U614">
            <v>-4.0000000000000001E-3</v>
          </cell>
          <cell r="V614">
            <v>-1E-3</v>
          </cell>
          <cell r="W614">
            <v>0</v>
          </cell>
          <cell r="X614">
            <v>-1E-3</v>
          </cell>
          <cell r="Y614">
            <v>0</v>
          </cell>
          <cell r="Z614">
            <v>0</v>
          </cell>
          <cell r="AA614">
            <v>-2E-3</v>
          </cell>
          <cell r="AB614">
            <v>-1E-3</v>
          </cell>
          <cell r="AC614">
            <v>-2E-3</v>
          </cell>
          <cell r="AD614">
            <v>-2E-3</v>
          </cell>
          <cell r="AE614">
            <v>-2E-3</v>
          </cell>
          <cell r="AF614">
            <v>-3.0000000000000001E-3</v>
          </cell>
          <cell r="AG614">
            <v>-4.0000000000000001E-3</v>
          </cell>
          <cell r="AH614">
            <v>-3.0000000000000001E-3</v>
          </cell>
          <cell r="AI614">
            <v>-2E-3</v>
          </cell>
          <cell r="AJ614">
            <v>0</v>
          </cell>
          <cell r="AK614">
            <v>0</v>
          </cell>
          <cell r="AL614">
            <v>0</v>
          </cell>
          <cell r="AM614">
            <v>-1E-3</v>
          </cell>
          <cell r="AN614">
            <v>-2E-3</v>
          </cell>
          <cell r="AO614">
            <v>-1E-3</v>
          </cell>
          <cell r="AP614">
            <v>-3.0000000000000001E-3</v>
          </cell>
          <cell r="AQ614">
            <v>-2E-3</v>
          </cell>
          <cell r="AR614">
            <v>-2E-3</v>
          </cell>
          <cell r="AS614">
            <v>-3.0000000000000001E-3</v>
          </cell>
          <cell r="AT614">
            <v>-2E-3</v>
          </cell>
          <cell r="AU614">
            <v>-5.0000000000000001E-3</v>
          </cell>
          <cell r="AV614">
            <v>-2E-3</v>
          </cell>
          <cell r="AW614">
            <v>-2E-3</v>
          </cell>
          <cell r="AX614">
            <v>-1E-3</v>
          </cell>
          <cell r="AY614">
            <v>0</v>
          </cell>
          <cell r="AZ614">
            <v>0</v>
          </cell>
          <cell r="BA614">
            <v>-2E-3</v>
          </cell>
          <cell r="BB614">
            <v>-1E-3</v>
          </cell>
          <cell r="BC614">
            <v>-3.0000000000000001E-3</v>
          </cell>
          <cell r="BD614">
            <v>-3.0000000000000001E-3</v>
          </cell>
          <cell r="BE614">
            <v>-2E-3</v>
          </cell>
          <cell r="BF614">
            <v>-3.0000000000000001E-3</v>
          </cell>
          <cell r="BG614">
            <v>-1E-3</v>
          </cell>
          <cell r="BH614">
            <v>-5.0000000000000001E-3</v>
          </cell>
          <cell r="BI614">
            <v>-2E-3</v>
          </cell>
          <cell r="BJ614">
            <v>-4.0000000000000001E-3</v>
          </cell>
          <cell r="BK614">
            <v>0</v>
          </cell>
          <cell r="BL614">
            <v>-1E-3</v>
          </cell>
          <cell r="BM614">
            <v>-1E-3</v>
          </cell>
          <cell r="BN614">
            <v>-1E-3</v>
          </cell>
          <cell r="BO614">
            <v>-1E-3</v>
          </cell>
          <cell r="BP614">
            <v>-1E-3</v>
          </cell>
          <cell r="BQ614">
            <v>-1E-3</v>
          </cell>
          <cell r="BR614">
            <v>-2E-3</v>
          </cell>
          <cell r="BS614">
            <v>-1E-3</v>
          </cell>
          <cell r="BT614">
            <v>-3.0000000000000001E-3</v>
          </cell>
          <cell r="BU614">
            <v>-4.0000000000000001E-3</v>
          </cell>
          <cell r="BV614">
            <v>-2E-3</v>
          </cell>
          <cell r="BW614">
            <v>0</v>
          </cell>
          <cell r="BX614">
            <v>-1E-3</v>
          </cell>
          <cell r="BY614">
            <v>0</v>
          </cell>
          <cell r="BZ614">
            <v>-1E-3</v>
          </cell>
          <cell r="CA614">
            <v>-2E-3</v>
          </cell>
          <cell r="CB614">
            <v>-1E-3</v>
          </cell>
          <cell r="CC614">
            <v>-1E-3</v>
          </cell>
          <cell r="CD614">
            <v>0</v>
          </cell>
          <cell r="CE614">
            <v>-1E-3</v>
          </cell>
          <cell r="CF614">
            <v>0</v>
          </cell>
          <cell r="CG614">
            <v>-3.0000000000000001E-3</v>
          </cell>
          <cell r="CH614">
            <v>-2E-3</v>
          </cell>
          <cell r="CI614">
            <v>-2E-3</v>
          </cell>
          <cell r="CJ614">
            <v>0</v>
          </cell>
          <cell r="CK614">
            <v>-1E-3</v>
          </cell>
          <cell r="CL614">
            <v>-1E-3</v>
          </cell>
          <cell r="CM614">
            <v>-1E-3</v>
          </cell>
          <cell r="CN614">
            <v>-2E-3</v>
          </cell>
          <cell r="CO614">
            <v>-1E-3</v>
          </cell>
          <cell r="CP614">
            <v>-1E-3</v>
          </cell>
          <cell r="CQ614">
            <v>-1E-3</v>
          </cell>
          <cell r="CR614">
            <v>-1E-3</v>
          </cell>
          <cell r="CS614">
            <v>-1E-3</v>
          </cell>
          <cell r="CT614">
            <v>-3.0000000000000001E-3</v>
          </cell>
          <cell r="CU614">
            <v>-1E-3</v>
          </cell>
          <cell r="CV614">
            <v>-2E-3</v>
          </cell>
          <cell r="CW614">
            <v>0</v>
          </cell>
          <cell r="CX614">
            <v>-2E-3</v>
          </cell>
          <cell r="CY614">
            <v>0</v>
          </cell>
          <cell r="CZ614">
            <v>0</v>
          </cell>
          <cell r="DA614">
            <v>-2E-3</v>
          </cell>
          <cell r="DB614">
            <v>-2E-3</v>
          </cell>
          <cell r="DC614">
            <v>0</v>
          </cell>
          <cell r="DD614">
            <v>0</v>
          </cell>
          <cell r="DE614">
            <v>-1E-3</v>
          </cell>
          <cell r="DF614">
            <v>-1E-3</v>
          </cell>
          <cell r="DG614">
            <v>-2E-3</v>
          </cell>
          <cell r="DH614">
            <v>-2E-3</v>
          </cell>
          <cell r="DI614">
            <v>-1E-3</v>
          </cell>
          <cell r="DJ614">
            <v>0</v>
          </cell>
          <cell r="DK614">
            <v>-3.0000000000000001E-3</v>
          </cell>
          <cell r="DL614">
            <v>-1E-3</v>
          </cell>
          <cell r="DM614">
            <v>-1E-3</v>
          </cell>
          <cell r="DN614">
            <v>-1E-3</v>
          </cell>
          <cell r="DO614">
            <v>-2E-3</v>
          </cell>
          <cell r="DP614">
            <v>0</v>
          </cell>
          <cell r="DQ614">
            <v>0</v>
          </cell>
          <cell r="DR614">
            <v>0</v>
          </cell>
          <cell r="DS614">
            <v>0</v>
          </cell>
          <cell r="DT614">
            <v>0</v>
          </cell>
          <cell r="DU614">
            <v>-1E-3</v>
          </cell>
          <cell r="DV614">
            <v>0</v>
          </cell>
          <cell r="DW614">
            <v>0</v>
          </cell>
          <cell r="DX614">
            <v>-1E-3</v>
          </cell>
          <cell r="DY614">
            <v>0</v>
          </cell>
          <cell r="DZ614">
            <v>0</v>
          </cell>
          <cell r="EA614">
            <v>-1E-3</v>
          </cell>
          <cell r="EB614">
            <v>0</v>
          </cell>
          <cell r="EC614">
            <v>0</v>
          </cell>
          <cell r="ED614">
            <v>0</v>
          </cell>
          <cell r="EE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CN615">
            <v>0</v>
          </cell>
          <cell r="CO615">
            <v>0</v>
          </cell>
          <cell r="CP615">
            <v>0</v>
          </cell>
          <cell r="CQ615">
            <v>0</v>
          </cell>
          <cell r="CR615">
            <v>0</v>
          </cell>
          <cell r="CS615">
            <v>0</v>
          </cell>
          <cell r="CT615">
            <v>0</v>
          </cell>
          <cell r="CU615">
            <v>0</v>
          </cell>
          <cell r="CV615">
            <v>0</v>
          </cell>
          <cell r="CW615">
            <v>0</v>
          </cell>
          <cell r="CX615">
            <v>0</v>
          </cell>
          <cell r="CY615">
            <v>0</v>
          </cell>
          <cell r="CZ615">
            <v>0</v>
          </cell>
          <cell r="DA615">
            <v>0</v>
          </cell>
          <cell r="DB615">
            <v>0</v>
          </cell>
          <cell r="DC615">
            <v>0</v>
          </cell>
          <cell r="DD615">
            <v>0</v>
          </cell>
          <cell r="DE615">
            <v>0</v>
          </cell>
          <cell r="DF615">
            <v>0</v>
          </cell>
          <cell r="DG615">
            <v>0</v>
          </cell>
          <cell r="DH615">
            <v>0</v>
          </cell>
          <cell r="DI615">
            <v>0</v>
          </cell>
          <cell r="DJ615">
            <v>0</v>
          </cell>
          <cell r="DK615">
            <v>0</v>
          </cell>
          <cell r="DL615">
            <v>0</v>
          </cell>
          <cell r="DM615">
            <v>0</v>
          </cell>
          <cell r="DN615">
            <v>0</v>
          </cell>
          <cell r="DO615">
            <v>0</v>
          </cell>
          <cell r="DP615">
            <v>0</v>
          </cell>
          <cell r="DQ615">
            <v>0</v>
          </cell>
          <cell r="DR615">
            <v>0</v>
          </cell>
          <cell r="DS615">
            <v>0</v>
          </cell>
          <cell r="DT615">
            <v>0</v>
          </cell>
          <cell r="DU615">
            <v>0</v>
          </cell>
          <cell r="DV615">
            <v>0</v>
          </cell>
          <cell r="DW615">
            <v>0</v>
          </cell>
          <cell r="DX615">
            <v>0</v>
          </cell>
          <cell r="DY615">
            <v>0</v>
          </cell>
          <cell r="DZ615">
            <v>0</v>
          </cell>
          <cell r="EA615">
            <v>0</v>
          </cell>
          <cell r="EB615">
            <v>0</v>
          </cell>
          <cell r="EC615">
            <v>0</v>
          </cell>
          <cell r="ED615">
            <v>0</v>
          </cell>
          <cell r="EE615">
            <v>0</v>
          </cell>
        </row>
        <row r="616">
          <cell r="F616">
            <v>-4.0000000000000001E-3</v>
          </cell>
          <cell r="G616">
            <v>-4.0000000000000001E-3</v>
          </cell>
          <cell r="H616">
            <v>-4.0000000000000001E-3</v>
          </cell>
          <cell r="I616">
            <v>0</v>
          </cell>
          <cell r="J616">
            <v>0</v>
          </cell>
          <cell r="K616">
            <v>-1E-3</v>
          </cell>
          <cell r="L616">
            <v>0</v>
          </cell>
          <cell r="M616">
            <v>0</v>
          </cell>
          <cell r="N616">
            <v>0</v>
          </cell>
          <cell r="O616">
            <v>0</v>
          </cell>
          <cell r="P616">
            <v>-5.0000000000000001E-3</v>
          </cell>
          <cell r="Q616">
            <v>-3.0000000000000001E-3</v>
          </cell>
          <cell r="R616">
            <v>-2E-3</v>
          </cell>
          <cell r="S616">
            <v>-4.0000000000000001E-3</v>
          </cell>
          <cell r="T616">
            <v>-3.0000000000000001E-3</v>
          </cell>
          <cell r="U616">
            <v>-5.0000000000000001E-3</v>
          </cell>
          <cell r="V616">
            <v>0</v>
          </cell>
          <cell r="W616">
            <v>0</v>
          </cell>
          <cell r="X616">
            <v>-1E-3</v>
          </cell>
          <cell r="Y616">
            <v>0</v>
          </cell>
          <cell r="Z616">
            <v>0</v>
          </cell>
          <cell r="AA616">
            <v>-1E-3</v>
          </cell>
          <cell r="AB616">
            <v>-1E-3</v>
          </cell>
          <cell r="AC616">
            <v>-4.0000000000000001E-3</v>
          </cell>
          <cell r="AD616">
            <v>0</v>
          </cell>
          <cell r="AE616">
            <v>-2E-3</v>
          </cell>
          <cell r="AF616">
            <v>0</v>
          </cell>
          <cell r="AG616">
            <v>0</v>
          </cell>
          <cell r="AH616">
            <v>0</v>
          </cell>
          <cell r="AI616">
            <v>0</v>
          </cell>
          <cell r="AJ616">
            <v>0</v>
          </cell>
          <cell r="AK616">
            <v>-1E-3</v>
          </cell>
          <cell r="AL616">
            <v>0</v>
          </cell>
          <cell r="AM616">
            <v>0</v>
          </cell>
          <cell r="AN616">
            <v>-2E-3</v>
          </cell>
          <cell r="AO616">
            <v>-1E-3</v>
          </cell>
          <cell r="AP616">
            <v>-8.9999999999999993E-3</v>
          </cell>
          <cell r="AQ616">
            <v>0</v>
          </cell>
          <cell r="AR616">
            <v>-2E-3</v>
          </cell>
          <cell r="AS616">
            <v>0</v>
          </cell>
          <cell r="AT616">
            <v>0</v>
          </cell>
          <cell r="AU616">
            <v>0</v>
          </cell>
          <cell r="AV616">
            <v>0</v>
          </cell>
          <cell r="AW616">
            <v>0</v>
          </cell>
          <cell r="AX616">
            <v>-1E-3</v>
          </cell>
          <cell r="AY616">
            <v>0</v>
          </cell>
          <cell r="AZ616">
            <v>0</v>
          </cell>
          <cell r="BA616">
            <v>-2E-3</v>
          </cell>
          <cell r="BB616">
            <v>-1E-3</v>
          </cell>
          <cell r="BC616">
            <v>-6.0000000000000001E-3</v>
          </cell>
          <cell r="BD616">
            <v>0</v>
          </cell>
          <cell r="BE616">
            <v>-1E-3</v>
          </cell>
          <cell r="BF616">
            <v>0</v>
          </cell>
          <cell r="BG616">
            <v>0</v>
          </cell>
          <cell r="BH616">
            <v>0</v>
          </cell>
          <cell r="BI616">
            <v>0</v>
          </cell>
          <cell r="BJ616">
            <v>0</v>
          </cell>
          <cell r="BK616">
            <v>-1E-3</v>
          </cell>
          <cell r="BL616">
            <v>0</v>
          </cell>
          <cell r="BM616">
            <v>0</v>
          </cell>
          <cell r="BN616">
            <v>-1E-3</v>
          </cell>
          <cell r="BO616">
            <v>0</v>
          </cell>
          <cell r="BP616">
            <v>-5.0000000000000001E-3</v>
          </cell>
          <cell r="BQ616">
            <v>0</v>
          </cell>
          <cell r="BR616">
            <v>-1E-3</v>
          </cell>
          <cell r="BS616">
            <v>0</v>
          </cell>
          <cell r="BT616">
            <v>0</v>
          </cell>
          <cell r="BU616">
            <v>0</v>
          </cell>
          <cell r="BV616">
            <v>0</v>
          </cell>
          <cell r="BW616">
            <v>0</v>
          </cell>
          <cell r="BX616">
            <v>-1E-3</v>
          </cell>
          <cell r="BY616">
            <v>0</v>
          </cell>
          <cell r="BZ616">
            <v>0</v>
          </cell>
          <cell r="CA616">
            <v>-1E-3</v>
          </cell>
          <cell r="CB616">
            <v>-1E-3</v>
          </cell>
          <cell r="CC616">
            <v>-5.0000000000000001E-3</v>
          </cell>
          <cell r="CD616">
            <v>0</v>
          </cell>
          <cell r="CE616">
            <v>-1E-3</v>
          </cell>
          <cell r="CF616">
            <v>0</v>
          </cell>
          <cell r="CG616">
            <v>0</v>
          </cell>
          <cell r="CH616">
            <v>0</v>
          </cell>
          <cell r="CI616">
            <v>0</v>
          </cell>
          <cell r="CJ616">
            <v>0</v>
          </cell>
          <cell r="CK616">
            <v>-1E-3</v>
          </cell>
          <cell r="CL616">
            <v>0</v>
          </cell>
          <cell r="CM616">
            <v>0</v>
          </cell>
          <cell r="CN616">
            <v>-2E-3</v>
          </cell>
          <cell r="CO616">
            <v>0</v>
          </cell>
          <cell r="CP616">
            <v>-4.0000000000000001E-3</v>
          </cell>
          <cell r="CQ616">
            <v>0</v>
          </cell>
          <cell r="CR616">
            <v>-1E-3</v>
          </cell>
          <cell r="CS616">
            <v>0</v>
          </cell>
          <cell r="CT616">
            <v>0</v>
          </cell>
          <cell r="CU616">
            <v>0</v>
          </cell>
          <cell r="CV616">
            <v>0</v>
          </cell>
          <cell r="CW616">
            <v>0</v>
          </cell>
          <cell r="CX616">
            <v>-1E-3</v>
          </cell>
          <cell r="CY616">
            <v>-1E-3</v>
          </cell>
          <cell r="CZ616">
            <v>0</v>
          </cell>
          <cell r="DA616">
            <v>-1E-3</v>
          </cell>
          <cell r="DB616">
            <v>-1E-3</v>
          </cell>
          <cell r="DC616">
            <v>-4.0000000000000001E-3</v>
          </cell>
          <cell r="DD616">
            <v>0</v>
          </cell>
          <cell r="DE616">
            <v>-1E-3</v>
          </cell>
          <cell r="DF616">
            <v>0</v>
          </cell>
          <cell r="DG616">
            <v>0</v>
          </cell>
          <cell r="DH616">
            <v>0</v>
          </cell>
          <cell r="DI616">
            <v>0</v>
          </cell>
          <cell r="DJ616">
            <v>0</v>
          </cell>
          <cell r="DK616">
            <v>-1E-3</v>
          </cell>
          <cell r="DL616">
            <v>0</v>
          </cell>
          <cell r="DM616">
            <v>-1E-3</v>
          </cell>
          <cell r="DN616">
            <v>-2E-3</v>
          </cell>
          <cell r="DO616">
            <v>-1E-3</v>
          </cell>
          <cell r="DP616">
            <v>-3.0000000000000001E-3</v>
          </cell>
          <cell r="DQ616">
            <v>0</v>
          </cell>
          <cell r="DR616">
            <v>0</v>
          </cell>
          <cell r="DS616">
            <v>0</v>
          </cell>
          <cell r="DT616">
            <v>0</v>
          </cell>
          <cell r="DU616">
            <v>0</v>
          </cell>
          <cell r="DV616">
            <v>0</v>
          </cell>
          <cell r="DW616">
            <v>0</v>
          </cell>
          <cell r="DX616">
            <v>0</v>
          </cell>
          <cell r="DY616">
            <v>0</v>
          </cell>
          <cell r="DZ616">
            <v>0</v>
          </cell>
          <cell r="EA616">
            <v>0</v>
          </cell>
          <cell r="EB616">
            <v>0</v>
          </cell>
          <cell r="EC616">
            <v>-1E-3</v>
          </cell>
          <cell r="ED616">
            <v>0</v>
          </cell>
          <cell r="EE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cell r="DI617">
            <v>0</v>
          </cell>
          <cell r="DJ617">
            <v>0</v>
          </cell>
          <cell r="DK617">
            <v>0</v>
          </cell>
          <cell r="DL617">
            <v>0</v>
          </cell>
          <cell r="DM617">
            <v>0</v>
          </cell>
          <cell r="DN617">
            <v>0</v>
          </cell>
          <cell r="DO617">
            <v>0</v>
          </cell>
          <cell r="DP617">
            <v>0</v>
          </cell>
          <cell r="DQ617">
            <v>0</v>
          </cell>
          <cell r="DR617">
            <v>0</v>
          </cell>
          <cell r="DS617">
            <v>0</v>
          </cell>
          <cell r="DT617">
            <v>0</v>
          </cell>
          <cell r="DU617">
            <v>0</v>
          </cell>
          <cell r="DV617">
            <v>0</v>
          </cell>
          <cell r="DW617">
            <v>0</v>
          </cell>
          <cell r="DX617">
            <v>0</v>
          </cell>
          <cell r="DY617">
            <v>0</v>
          </cell>
          <cell r="DZ617">
            <v>0</v>
          </cell>
          <cell r="EA617">
            <v>0</v>
          </cell>
          <cell r="EB617">
            <v>0</v>
          </cell>
          <cell r="EC617">
            <v>0</v>
          </cell>
          <cell r="ED617">
            <v>0</v>
          </cell>
          <cell r="EE617">
            <v>0</v>
          </cell>
        </row>
        <row r="618">
          <cell r="F618">
            <v>0</v>
          </cell>
          <cell r="G618">
            <v>0</v>
          </cell>
          <cell r="H618">
            <v>0</v>
          </cell>
          <cell r="I618">
            <v>-1.9E-2</v>
          </cell>
          <cell r="J618">
            <v>0</v>
          </cell>
          <cell r="K618">
            <v>0</v>
          </cell>
          <cell r="L618">
            <v>-2E-3</v>
          </cell>
          <cell r="M618">
            <v>-1.0999999999999999E-2</v>
          </cell>
          <cell r="N618">
            <v>-3.0000000000000001E-3</v>
          </cell>
          <cell r="O618">
            <v>0</v>
          </cell>
          <cell r="P618">
            <v>0</v>
          </cell>
          <cell r="Q618">
            <v>0</v>
          </cell>
          <cell r="R618">
            <v>-7.0000000000000001E-3</v>
          </cell>
          <cell r="S618">
            <v>-5.0000000000000001E-3</v>
          </cell>
          <cell r="T618">
            <v>-4.0000000000000001E-3</v>
          </cell>
          <cell r="U618">
            <v>-4.0000000000000001E-3</v>
          </cell>
          <cell r="V618">
            <v>-8.0000000000000002E-3</v>
          </cell>
          <cell r="W618">
            <v>-4.0000000000000001E-3</v>
          </cell>
          <cell r="X618">
            <v>-1E-3</v>
          </cell>
          <cell r="Y618">
            <v>-4.0000000000000001E-3</v>
          </cell>
          <cell r="Z618">
            <v>-4.0000000000000001E-3</v>
          </cell>
          <cell r="AA618">
            <v>-8.9999999999999993E-3</v>
          </cell>
          <cell r="AB618">
            <v>-3.0000000000000001E-3</v>
          </cell>
          <cell r="AC618">
            <v>-2.5999999999999999E-2</v>
          </cell>
          <cell r="AD618">
            <v>-1.2E-2</v>
          </cell>
          <cell r="AE618">
            <v>-1.0999999999999999E-2</v>
          </cell>
          <cell r="AF618">
            <v>-1.4999999999999999E-2</v>
          </cell>
          <cell r="AG618">
            <v>-8.0000000000000002E-3</v>
          </cell>
          <cell r="AH618">
            <v>-3.0000000000000001E-3</v>
          </cell>
          <cell r="AI618">
            <v>-1E-3</v>
          </cell>
          <cell r="AJ618">
            <v>-3.0000000000000001E-3</v>
          </cell>
          <cell r="AK618">
            <v>-2E-3</v>
          </cell>
          <cell r="AL618">
            <v>-3.0000000000000001E-3</v>
          </cell>
          <cell r="AM618">
            <v>-8.0000000000000002E-3</v>
          </cell>
          <cell r="AN618">
            <v>-1.7000000000000001E-2</v>
          </cell>
          <cell r="AO618">
            <v>-3.0000000000000001E-3</v>
          </cell>
          <cell r="AP618">
            <v>-7.1999999999999995E-2</v>
          </cell>
          <cell r="AQ618">
            <v>-8.9999999999999993E-3</v>
          </cell>
          <cell r="AR618">
            <v>-0.01</v>
          </cell>
          <cell r="AS618">
            <v>-7.3999999999999996E-2</v>
          </cell>
          <cell r="AT618">
            <v>-1.2E-2</v>
          </cell>
          <cell r="AU618">
            <v>-3.0000000000000001E-3</v>
          </cell>
          <cell r="AV618">
            <v>-2E-3</v>
          </cell>
          <cell r="AW618">
            <v>-4.0000000000000001E-3</v>
          </cell>
          <cell r="AX618">
            <v>-1E-3</v>
          </cell>
          <cell r="AY618">
            <v>-5.0000000000000001E-3</v>
          </cell>
          <cell r="AZ618">
            <v>-3.0000000000000001E-3</v>
          </cell>
          <cell r="BA618">
            <v>-8.0000000000000002E-3</v>
          </cell>
          <cell r="BB618">
            <v>-1.2E-2</v>
          </cell>
          <cell r="BC618">
            <v>-4.9000000000000002E-2</v>
          </cell>
          <cell r="BD618">
            <v>-1.4E-2</v>
          </cell>
          <cell r="BE618">
            <v>-8.9999999999999993E-3</v>
          </cell>
          <cell r="BF618">
            <v>-1.4E-2</v>
          </cell>
          <cell r="BG618">
            <v>-1.2999999999999999E-2</v>
          </cell>
          <cell r="BH618">
            <v>-3.0000000000000001E-3</v>
          </cell>
          <cell r="BI618">
            <v>-2E-3</v>
          </cell>
          <cell r="BJ618">
            <v>-4.0000000000000001E-3</v>
          </cell>
          <cell r="BK618">
            <v>-1E-3</v>
          </cell>
          <cell r="BL618">
            <v>-5.0000000000000001E-3</v>
          </cell>
          <cell r="BM618">
            <v>-6.0000000000000001E-3</v>
          </cell>
          <cell r="BN618">
            <v>-0.01</v>
          </cell>
          <cell r="BO618">
            <v>1.7999999999999999E-2</v>
          </cell>
          <cell r="BP618">
            <v>8.9999999999999993E-3</v>
          </cell>
          <cell r="BQ618">
            <v>-8.3000000000000004E-2</v>
          </cell>
          <cell r="BR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cell r="DA618">
            <v>0</v>
          </cell>
          <cell r="DB618">
            <v>0</v>
          </cell>
          <cell r="DC618">
            <v>0</v>
          </cell>
          <cell r="DD618">
            <v>0</v>
          </cell>
          <cell r="DE618">
            <v>0</v>
          </cell>
          <cell r="DF618">
            <v>0</v>
          </cell>
          <cell r="DG618">
            <v>0</v>
          </cell>
          <cell r="DH618">
            <v>0</v>
          </cell>
          <cell r="DI618">
            <v>0</v>
          </cell>
          <cell r="DJ618">
            <v>0</v>
          </cell>
          <cell r="DK618">
            <v>0</v>
          </cell>
          <cell r="DL618">
            <v>0</v>
          </cell>
          <cell r="DM618">
            <v>0</v>
          </cell>
          <cell r="DN618">
            <v>0</v>
          </cell>
          <cell r="DO618">
            <v>0</v>
          </cell>
          <cell r="DP618">
            <v>0</v>
          </cell>
          <cell r="DQ618">
            <v>0</v>
          </cell>
          <cell r="DR618">
            <v>0</v>
          </cell>
          <cell r="DS618">
            <v>0</v>
          </cell>
          <cell r="DT618">
            <v>0</v>
          </cell>
          <cell r="DU618">
            <v>0</v>
          </cell>
          <cell r="DV618">
            <v>0</v>
          </cell>
          <cell r="DW618">
            <v>0</v>
          </cell>
          <cell r="DX618">
            <v>0</v>
          </cell>
          <cell r="DY618">
            <v>0</v>
          </cell>
          <cell r="DZ618">
            <v>0</v>
          </cell>
          <cell r="EA618">
            <v>0</v>
          </cell>
          <cell r="EB618">
            <v>0</v>
          </cell>
          <cell r="EC618">
            <v>0</v>
          </cell>
          <cell r="ED618">
            <v>0</v>
          </cell>
          <cell r="EE618">
            <v>0</v>
          </cell>
        </row>
        <row r="619">
          <cell r="F619">
            <v>-1E-3</v>
          </cell>
          <cell r="G619">
            <v>-2E-3</v>
          </cell>
          <cell r="H619">
            <v>-1E-3</v>
          </cell>
          <cell r="I619">
            <v>0</v>
          </cell>
          <cell r="J619">
            <v>0</v>
          </cell>
          <cell r="K619">
            <v>0</v>
          </cell>
          <cell r="L619">
            <v>0</v>
          </cell>
          <cell r="M619">
            <v>0</v>
          </cell>
          <cell r="N619">
            <v>0</v>
          </cell>
          <cell r="O619">
            <v>-1E-3</v>
          </cell>
          <cell r="P619">
            <v>2E-3</v>
          </cell>
          <cell r="Q619">
            <v>-1E-3</v>
          </cell>
          <cell r="R619">
            <v>-1E-3</v>
          </cell>
          <cell r="S619">
            <v>-1E-3</v>
          </cell>
          <cell r="T619">
            <v>-1E-3</v>
          </cell>
          <cell r="U619">
            <v>-2E-3</v>
          </cell>
          <cell r="V619">
            <v>0</v>
          </cell>
          <cell r="W619">
            <v>0</v>
          </cell>
          <cell r="X619">
            <v>0</v>
          </cell>
          <cell r="Y619">
            <v>0</v>
          </cell>
          <cell r="Z619">
            <v>0</v>
          </cell>
          <cell r="AA619">
            <v>0</v>
          </cell>
          <cell r="AB619">
            <v>0</v>
          </cell>
          <cell r="AC619">
            <v>0</v>
          </cell>
          <cell r="AD619">
            <v>-1E-3</v>
          </cell>
          <cell r="AE619">
            <v>-1E-3</v>
          </cell>
          <cell r="AF619">
            <v>-2E-3</v>
          </cell>
          <cell r="AG619">
            <v>-2E-3</v>
          </cell>
          <cell r="AH619">
            <v>-1E-3</v>
          </cell>
          <cell r="AI619">
            <v>-1E-3</v>
          </cell>
          <cell r="AJ619">
            <v>0</v>
          </cell>
          <cell r="AK619">
            <v>0</v>
          </cell>
          <cell r="AL619">
            <v>0</v>
          </cell>
          <cell r="AM619">
            <v>0</v>
          </cell>
          <cell r="AN619">
            <v>-1E-3</v>
          </cell>
          <cell r="AO619">
            <v>-1E-3</v>
          </cell>
          <cell r="AP619">
            <v>-1E-3</v>
          </cell>
          <cell r="AQ619">
            <v>-1E-3</v>
          </cell>
          <cell r="AR619">
            <v>-1E-3</v>
          </cell>
          <cell r="AS619">
            <v>-2E-3</v>
          </cell>
          <cell r="AT619">
            <v>-1E-3</v>
          </cell>
          <cell r="AU619">
            <v>-1E-3</v>
          </cell>
          <cell r="AV619">
            <v>-1E-3</v>
          </cell>
          <cell r="AW619">
            <v>0</v>
          </cell>
          <cell r="AX619">
            <v>0</v>
          </cell>
          <cell r="AY619">
            <v>0</v>
          </cell>
          <cell r="AZ619">
            <v>0</v>
          </cell>
          <cell r="BA619">
            <v>-1E-3</v>
          </cell>
          <cell r="BB619">
            <v>-1E-3</v>
          </cell>
          <cell r="BC619">
            <v>-1E-3</v>
          </cell>
          <cell r="BD619">
            <v>-1E-3</v>
          </cell>
          <cell r="BE619">
            <v>-1E-3</v>
          </cell>
          <cell r="BF619">
            <v>-1E-3</v>
          </cell>
          <cell r="BG619">
            <v>-1E-3</v>
          </cell>
          <cell r="BH619">
            <v>0</v>
          </cell>
          <cell r="BI619">
            <v>-1E-3</v>
          </cell>
          <cell r="BJ619">
            <v>0</v>
          </cell>
          <cell r="BK619">
            <v>0</v>
          </cell>
          <cell r="BL619">
            <v>0</v>
          </cell>
          <cell r="BM619">
            <v>0</v>
          </cell>
          <cell r="BN619">
            <v>0</v>
          </cell>
          <cell r="BO619">
            <v>-1E-3</v>
          </cell>
          <cell r="BP619">
            <v>-2E-3</v>
          </cell>
          <cell r="BQ619">
            <v>0</v>
          </cell>
          <cell r="BR619">
            <v>0</v>
          </cell>
          <cell r="BS619">
            <v>0</v>
          </cell>
          <cell r="BT619">
            <v>0</v>
          </cell>
          <cell r="BU619">
            <v>-1E-3</v>
          </cell>
          <cell r="BV619">
            <v>-1E-3</v>
          </cell>
          <cell r="BW619">
            <v>0</v>
          </cell>
          <cell r="BX619">
            <v>0</v>
          </cell>
          <cell r="BY619">
            <v>0</v>
          </cell>
          <cell r="BZ619">
            <v>0</v>
          </cell>
          <cell r="CA619">
            <v>0</v>
          </cell>
          <cell r="CB619">
            <v>0</v>
          </cell>
          <cell r="CC619">
            <v>0</v>
          </cell>
          <cell r="CD619">
            <v>0</v>
          </cell>
          <cell r="CE619">
            <v>0</v>
          </cell>
          <cell r="CF619">
            <v>0</v>
          </cell>
          <cell r="CG619">
            <v>1E-3</v>
          </cell>
          <cell r="CH619">
            <v>-2E-3</v>
          </cell>
          <cell r="CI619">
            <v>0</v>
          </cell>
          <cell r="CJ619">
            <v>0</v>
          </cell>
          <cell r="CK619">
            <v>0</v>
          </cell>
          <cell r="CL619">
            <v>0</v>
          </cell>
          <cell r="CM619">
            <v>0</v>
          </cell>
          <cell r="CN619">
            <v>0</v>
          </cell>
          <cell r="CO619">
            <v>0</v>
          </cell>
          <cell r="CP619">
            <v>0</v>
          </cell>
          <cell r="CQ619">
            <v>0</v>
          </cell>
          <cell r="CR619">
            <v>0</v>
          </cell>
          <cell r="CS619">
            <v>2E-3</v>
          </cell>
          <cell r="CT619">
            <v>0</v>
          </cell>
          <cell r="CU619">
            <v>-1E-3</v>
          </cell>
          <cell r="CV619">
            <v>-1E-3</v>
          </cell>
          <cell r="CW619">
            <v>0</v>
          </cell>
          <cell r="CX619">
            <v>0</v>
          </cell>
          <cell r="CY619">
            <v>0</v>
          </cell>
          <cell r="CZ619">
            <v>0</v>
          </cell>
          <cell r="DA619">
            <v>0</v>
          </cell>
          <cell r="DB619">
            <v>0</v>
          </cell>
          <cell r="DC619">
            <v>0</v>
          </cell>
          <cell r="DD619">
            <v>0</v>
          </cell>
          <cell r="DE619">
            <v>0</v>
          </cell>
          <cell r="DF619">
            <v>0</v>
          </cell>
          <cell r="DG619">
            <v>-1E-3</v>
          </cell>
          <cell r="DH619">
            <v>0</v>
          </cell>
          <cell r="DI619">
            <v>8.0000000000000002E-3</v>
          </cell>
          <cell r="DJ619">
            <v>0</v>
          </cell>
          <cell r="DK619">
            <v>0</v>
          </cell>
          <cell r="DL619">
            <v>0</v>
          </cell>
          <cell r="DM619">
            <v>0</v>
          </cell>
          <cell r="DN619">
            <v>-2E-3</v>
          </cell>
          <cell r="DO619">
            <v>0</v>
          </cell>
          <cell r="DP619">
            <v>-1E-3</v>
          </cell>
          <cell r="DQ619">
            <v>0</v>
          </cell>
          <cell r="DR619">
            <v>0</v>
          </cell>
          <cell r="DS619">
            <v>0</v>
          </cell>
          <cell r="DT619">
            <v>0</v>
          </cell>
          <cell r="DU619">
            <v>0</v>
          </cell>
          <cell r="DV619">
            <v>0</v>
          </cell>
          <cell r="DW619">
            <v>0</v>
          </cell>
          <cell r="DX619">
            <v>0</v>
          </cell>
          <cell r="DY619">
            <v>0</v>
          </cell>
          <cell r="DZ619">
            <v>0</v>
          </cell>
          <cell r="EA619">
            <v>0</v>
          </cell>
          <cell r="EB619">
            <v>0</v>
          </cell>
          <cell r="EC619">
            <v>0</v>
          </cell>
          <cell r="ED619">
            <v>0</v>
          </cell>
          <cell r="EE619">
            <v>0</v>
          </cell>
        </row>
        <row r="620">
          <cell r="F620">
            <v>-3.0000000000000001E-3</v>
          </cell>
          <cell r="G620">
            <v>-3.0000000000000001E-3</v>
          </cell>
          <cell r="H620">
            <v>-3.0000000000000001E-3</v>
          </cell>
          <cell r="I620">
            <v>0</v>
          </cell>
          <cell r="J620">
            <v>-1E-3</v>
          </cell>
          <cell r="K620">
            <v>0</v>
          </cell>
          <cell r="L620">
            <v>0</v>
          </cell>
          <cell r="M620">
            <v>0</v>
          </cell>
          <cell r="N620">
            <v>0</v>
          </cell>
          <cell r="O620">
            <v>-2E-3</v>
          </cell>
          <cell r="P620">
            <v>1E-3</v>
          </cell>
          <cell r="Q620">
            <v>-2E-3</v>
          </cell>
          <cell r="R620">
            <v>-1E-3</v>
          </cell>
          <cell r="S620">
            <v>-2E-3</v>
          </cell>
          <cell r="T620">
            <v>-3.0000000000000001E-3</v>
          </cell>
          <cell r="U620">
            <v>-3.0000000000000001E-3</v>
          </cell>
          <cell r="V620">
            <v>-1E-3</v>
          </cell>
          <cell r="W620">
            <v>-1E-3</v>
          </cell>
          <cell r="X620">
            <v>0</v>
          </cell>
          <cell r="Y620">
            <v>0</v>
          </cell>
          <cell r="Z620">
            <v>0</v>
          </cell>
          <cell r="AA620">
            <v>-1E-3</v>
          </cell>
          <cell r="AB620">
            <v>-1E-3</v>
          </cell>
          <cell r="AC620">
            <v>-2E-3</v>
          </cell>
          <cell r="AD620">
            <v>-3.0000000000000001E-3</v>
          </cell>
          <cell r="AE620">
            <v>-2E-3</v>
          </cell>
          <cell r="AF620">
            <v>-3.0000000000000001E-3</v>
          </cell>
          <cell r="AG620">
            <v>-3.0000000000000001E-3</v>
          </cell>
          <cell r="AH620">
            <v>-4.0000000000000001E-3</v>
          </cell>
          <cell r="AI620">
            <v>-2E-3</v>
          </cell>
          <cell r="AJ620">
            <v>-1E-3</v>
          </cell>
          <cell r="AK620">
            <v>-1E-3</v>
          </cell>
          <cell r="AL620">
            <v>0</v>
          </cell>
          <cell r="AM620">
            <v>0</v>
          </cell>
          <cell r="AN620">
            <v>-1E-3</v>
          </cell>
          <cell r="AO620">
            <v>-4.0000000000000001E-3</v>
          </cell>
          <cell r="AP620">
            <v>-5.0000000000000001E-3</v>
          </cell>
          <cell r="AQ620">
            <v>-4.0000000000000001E-3</v>
          </cell>
          <cell r="AR620">
            <v>-2E-3</v>
          </cell>
          <cell r="AS620">
            <v>-2E-3</v>
          </cell>
          <cell r="AT620">
            <v>-4.0000000000000001E-3</v>
          </cell>
          <cell r="AU620">
            <v>-2E-3</v>
          </cell>
          <cell r="AV620">
            <v>-2E-3</v>
          </cell>
          <cell r="AW620">
            <v>-1E-3</v>
          </cell>
          <cell r="AX620">
            <v>-1E-3</v>
          </cell>
          <cell r="AY620">
            <v>0</v>
          </cell>
          <cell r="AZ620">
            <v>0</v>
          </cell>
          <cell r="BA620">
            <v>-1E-3</v>
          </cell>
          <cell r="BB620">
            <v>0</v>
          </cell>
          <cell r="BC620">
            <v>-5.0000000000000001E-3</v>
          </cell>
          <cell r="BD620">
            <v>-4.0000000000000001E-3</v>
          </cell>
          <cell r="BE620">
            <v>-2E-3</v>
          </cell>
          <cell r="BF620">
            <v>-4.0000000000000001E-3</v>
          </cell>
          <cell r="BG620">
            <v>-4.0000000000000001E-3</v>
          </cell>
          <cell r="BH620">
            <v>-3.0000000000000001E-3</v>
          </cell>
          <cell r="BI620">
            <v>-2E-3</v>
          </cell>
          <cell r="BJ620">
            <v>-1E-3</v>
          </cell>
          <cell r="BK620">
            <v>0</v>
          </cell>
          <cell r="BL620">
            <v>0</v>
          </cell>
          <cell r="BM620">
            <v>0</v>
          </cell>
          <cell r="BN620">
            <v>0</v>
          </cell>
          <cell r="BO620">
            <v>-4.0000000000000001E-3</v>
          </cell>
          <cell r="BP620">
            <v>-5.0000000000000001E-3</v>
          </cell>
          <cell r="BQ620">
            <v>-3.0000000000000001E-3</v>
          </cell>
          <cell r="BR620">
            <v>-2E-3</v>
          </cell>
          <cell r="BS620">
            <v>-1E-3</v>
          </cell>
          <cell r="BT620">
            <v>-3.0000000000000001E-3</v>
          </cell>
          <cell r="BU620">
            <v>-2E-3</v>
          </cell>
          <cell r="BV620">
            <v>-2E-3</v>
          </cell>
          <cell r="BW620">
            <v>-1E-3</v>
          </cell>
          <cell r="BX620">
            <v>-1E-3</v>
          </cell>
          <cell r="BY620">
            <v>0</v>
          </cell>
          <cell r="BZ620">
            <v>0</v>
          </cell>
          <cell r="CA620">
            <v>-1E-3</v>
          </cell>
          <cell r="CB620">
            <v>-3.0000000000000001E-3</v>
          </cell>
          <cell r="CC620">
            <v>-4.0000000000000001E-3</v>
          </cell>
          <cell r="CD620">
            <v>-1E-3</v>
          </cell>
          <cell r="CE620">
            <v>-2E-3</v>
          </cell>
          <cell r="CF620">
            <v>-1E-3</v>
          </cell>
          <cell r="CG620">
            <v>-5.0000000000000001E-3</v>
          </cell>
          <cell r="CH620">
            <v>-2E-3</v>
          </cell>
          <cell r="CI620">
            <v>-1E-3</v>
          </cell>
          <cell r="CJ620">
            <v>-2E-3</v>
          </cell>
          <cell r="CK620">
            <v>-1E-3</v>
          </cell>
          <cell r="CL620">
            <v>0</v>
          </cell>
          <cell r="CM620">
            <v>0</v>
          </cell>
          <cell r="CN620">
            <v>-1E-3</v>
          </cell>
          <cell r="CO620">
            <v>-2E-3</v>
          </cell>
          <cell r="CP620">
            <v>-3.0000000000000001E-3</v>
          </cell>
          <cell r="CQ620">
            <v>-2E-3</v>
          </cell>
          <cell r="CR620">
            <v>-1E-3</v>
          </cell>
          <cell r="CS620">
            <v>-1E-3</v>
          </cell>
          <cell r="CT620">
            <v>-1E-3</v>
          </cell>
          <cell r="CU620">
            <v>-3.0000000000000001E-3</v>
          </cell>
          <cell r="CV620">
            <v>-1E-3</v>
          </cell>
          <cell r="CW620">
            <v>-1E-3</v>
          </cell>
          <cell r="CX620">
            <v>-1E-3</v>
          </cell>
          <cell r="CY620">
            <v>0</v>
          </cell>
          <cell r="CZ620">
            <v>0</v>
          </cell>
          <cell r="DA620">
            <v>-1E-3</v>
          </cell>
          <cell r="DB620">
            <v>-3.0000000000000001E-3</v>
          </cell>
          <cell r="DC620">
            <v>-4.0000000000000001E-3</v>
          </cell>
          <cell r="DD620">
            <v>-1E-3</v>
          </cell>
          <cell r="DE620">
            <v>-2E-3</v>
          </cell>
          <cell r="DF620">
            <v>-3.0000000000000001E-3</v>
          </cell>
          <cell r="DG620">
            <v>-3.0000000000000001E-3</v>
          </cell>
          <cell r="DH620">
            <v>-2E-3</v>
          </cell>
          <cell r="DI620">
            <v>-2E-3</v>
          </cell>
          <cell r="DJ620">
            <v>-1E-3</v>
          </cell>
          <cell r="DK620">
            <v>-1E-3</v>
          </cell>
          <cell r="DL620">
            <v>0</v>
          </cell>
          <cell r="DM620">
            <v>0</v>
          </cell>
          <cell r="DN620">
            <v>-2E-3</v>
          </cell>
          <cell r="DO620">
            <v>-2E-3</v>
          </cell>
          <cell r="DP620">
            <v>-3.0000000000000001E-3</v>
          </cell>
          <cell r="DQ620">
            <v>-1E-3</v>
          </cell>
          <cell r="DR620">
            <v>0</v>
          </cell>
          <cell r="DS620">
            <v>0</v>
          </cell>
          <cell r="DT620">
            <v>0</v>
          </cell>
          <cell r="DU620">
            <v>-1E-3</v>
          </cell>
          <cell r="DV620">
            <v>0</v>
          </cell>
          <cell r="DW620">
            <v>-1E-3</v>
          </cell>
          <cell r="DX620">
            <v>0</v>
          </cell>
          <cell r="DY620">
            <v>0</v>
          </cell>
          <cell r="DZ620">
            <v>0</v>
          </cell>
          <cell r="EA620">
            <v>0</v>
          </cell>
          <cell r="EB620">
            <v>-1E-3</v>
          </cell>
          <cell r="EC620">
            <v>-1E-3</v>
          </cell>
          <cell r="ED620">
            <v>0</v>
          </cell>
          <cell r="EE620">
            <v>0</v>
          </cell>
        </row>
        <row r="621">
          <cell r="F621">
            <v>-2E-3</v>
          </cell>
          <cell r="G621">
            <v>-2E-3</v>
          </cell>
          <cell r="H621">
            <v>-1E-3</v>
          </cell>
          <cell r="I621">
            <v>-1E-3</v>
          </cell>
          <cell r="J621">
            <v>0</v>
          </cell>
          <cell r="K621">
            <v>0</v>
          </cell>
          <cell r="L621">
            <v>0</v>
          </cell>
          <cell r="M621">
            <v>0</v>
          </cell>
          <cell r="N621">
            <v>-1E-3</v>
          </cell>
          <cell r="O621">
            <v>-1E-3</v>
          </cell>
          <cell r="P621">
            <v>-1E-3</v>
          </cell>
          <cell r="Q621">
            <v>-1E-3</v>
          </cell>
          <cell r="R621">
            <v>-1E-3</v>
          </cell>
          <cell r="S621">
            <v>-1E-3</v>
          </cell>
          <cell r="T621">
            <v>-2E-3</v>
          </cell>
          <cell r="U621">
            <v>-2E-3</v>
          </cell>
          <cell r="V621">
            <v>0</v>
          </cell>
          <cell r="W621">
            <v>0</v>
          </cell>
          <cell r="X621">
            <v>0</v>
          </cell>
          <cell r="Y621">
            <v>0</v>
          </cell>
          <cell r="Z621">
            <v>0</v>
          </cell>
          <cell r="AA621">
            <v>-1E-3</v>
          </cell>
          <cell r="AB621">
            <v>-1E-3</v>
          </cell>
          <cell r="AC621">
            <v>-2E-3</v>
          </cell>
          <cell r="AD621">
            <v>-2E-3</v>
          </cell>
          <cell r="AE621">
            <v>-1E-3</v>
          </cell>
          <cell r="AF621">
            <v>-1E-3</v>
          </cell>
          <cell r="AG621">
            <v>-1E-3</v>
          </cell>
          <cell r="AH621">
            <v>-1E-3</v>
          </cell>
          <cell r="AI621">
            <v>0</v>
          </cell>
          <cell r="AJ621">
            <v>0</v>
          </cell>
          <cell r="AK621">
            <v>0</v>
          </cell>
          <cell r="AL621">
            <v>-1E-3</v>
          </cell>
          <cell r="AM621">
            <v>0</v>
          </cell>
          <cell r="AN621">
            <v>-1E-3</v>
          </cell>
          <cell r="AO621">
            <v>-1E-3</v>
          </cell>
          <cell r="AP621">
            <v>-1E-3</v>
          </cell>
          <cell r="AQ621">
            <v>-2E-3</v>
          </cell>
          <cell r="AR621">
            <v>-1E-3</v>
          </cell>
          <cell r="AS621">
            <v>-1E-3</v>
          </cell>
          <cell r="AT621">
            <v>-2E-3</v>
          </cell>
          <cell r="AU621">
            <v>-1E-3</v>
          </cell>
          <cell r="AV621">
            <v>-1E-3</v>
          </cell>
          <cell r="AW621">
            <v>-1E-3</v>
          </cell>
          <cell r="AX621">
            <v>-1E-3</v>
          </cell>
          <cell r="AY621">
            <v>0</v>
          </cell>
          <cell r="AZ621">
            <v>0</v>
          </cell>
          <cell r="BA621">
            <v>-1E-3</v>
          </cell>
          <cell r="BB621">
            <v>-1E-3</v>
          </cell>
          <cell r="BC621">
            <v>-2E-3</v>
          </cell>
          <cell r="BD621">
            <v>-2E-3</v>
          </cell>
          <cell r="BE621">
            <v>-1E-3</v>
          </cell>
          <cell r="BF621">
            <v>-2E-3</v>
          </cell>
          <cell r="BG621">
            <v>-2E-3</v>
          </cell>
          <cell r="BH621">
            <v>-1E-3</v>
          </cell>
          <cell r="BI621">
            <v>-1E-3</v>
          </cell>
          <cell r="BJ621">
            <v>-1E-3</v>
          </cell>
          <cell r="BK621">
            <v>-1E-3</v>
          </cell>
          <cell r="BL621">
            <v>0</v>
          </cell>
          <cell r="BM621">
            <v>0</v>
          </cell>
          <cell r="BN621">
            <v>0</v>
          </cell>
          <cell r="BO621">
            <v>-1E-3</v>
          </cell>
          <cell r="BP621">
            <v>-2E-3</v>
          </cell>
          <cell r="BQ621">
            <v>0</v>
          </cell>
          <cell r="BR621">
            <v>-1E-3</v>
          </cell>
          <cell r="BS621">
            <v>-1E-3</v>
          </cell>
          <cell r="BT621">
            <v>-1E-3</v>
          </cell>
          <cell r="BU621">
            <v>-1E-3</v>
          </cell>
          <cell r="BV621">
            <v>-1E-3</v>
          </cell>
          <cell r="BW621">
            <v>0</v>
          </cell>
          <cell r="BX621">
            <v>-1E-3</v>
          </cell>
          <cell r="BY621">
            <v>0</v>
          </cell>
          <cell r="BZ621">
            <v>0</v>
          </cell>
          <cell r="CA621">
            <v>0</v>
          </cell>
          <cell r="CB621">
            <v>0</v>
          </cell>
          <cell r="CC621">
            <v>-2E-3</v>
          </cell>
          <cell r="CD621">
            <v>0</v>
          </cell>
          <cell r="CE621">
            <v>-1E-3</v>
          </cell>
          <cell r="CF621">
            <v>-1E-3</v>
          </cell>
          <cell r="CG621">
            <v>-1E-3</v>
          </cell>
          <cell r="CH621">
            <v>-1E-3</v>
          </cell>
          <cell r="CI621">
            <v>0</v>
          </cell>
          <cell r="CJ621">
            <v>-1E-3</v>
          </cell>
          <cell r="CK621">
            <v>-1E-3</v>
          </cell>
          <cell r="CL621">
            <v>0</v>
          </cell>
          <cell r="CM621">
            <v>0</v>
          </cell>
          <cell r="CN621">
            <v>-1E-3</v>
          </cell>
          <cell r="CO621">
            <v>-1E-3</v>
          </cell>
          <cell r="CP621">
            <v>-2E-3</v>
          </cell>
          <cell r="CQ621">
            <v>-1E-3</v>
          </cell>
          <cell r="CR621">
            <v>-1E-3</v>
          </cell>
          <cell r="CS621">
            <v>1E-3</v>
          </cell>
          <cell r="CT621">
            <v>-1E-3</v>
          </cell>
          <cell r="CU621">
            <v>-1E-3</v>
          </cell>
          <cell r="CV621">
            <v>-1E-3</v>
          </cell>
          <cell r="CW621">
            <v>0</v>
          </cell>
          <cell r="CX621">
            <v>-1E-3</v>
          </cell>
          <cell r="CY621">
            <v>0</v>
          </cell>
          <cell r="CZ621">
            <v>0</v>
          </cell>
          <cell r="DA621">
            <v>-1E-3</v>
          </cell>
          <cell r="DB621">
            <v>-1E-3</v>
          </cell>
          <cell r="DC621">
            <v>-1E-3</v>
          </cell>
          <cell r="DD621">
            <v>-1E-3</v>
          </cell>
          <cell r="DE621">
            <v>-1E-3</v>
          </cell>
          <cell r="DF621">
            <v>0</v>
          </cell>
          <cell r="DG621">
            <v>-2E-3</v>
          </cell>
          <cell r="DH621">
            <v>-1E-3</v>
          </cell>
          <cell r="DI621">
            <v>0</v>
          </cell>
          <cell r="DJ621">
            <v>0</v>
          </cell>
          <cell r="DK621">
            <v>0</v>
          </cell>
          <cell r="DL621">
            <v>0</v>
          </cell>
          <cell r="DM621">
            <v>0</v>
          </cell>
          <cell r="DN621">
            <v>-1E-3</v>
          </cell>
          <cell r="DO621">
            <v>0</v>
          </cell>
          <cell r="DP621">
            <v>-1E-3</v>
          </cell>
          <cell r="DQ621">
            <v>-1E-3</v>
          </cell>
          <cell r="DR621">
            <v>0</v>
          </cell>
          <cell r="DS621">
            <v>-1E-3</v>
          </cell>
          <cell r="DT621">
            <v>0</v>
          </cell>
          <cell r="DU621">
            <v>0</v>
          </cell>
          <cell r="DV621">
            <v>0</v>
          </cell>
          <cell r="DW621">
            <v>0</v>
          </cell>
          <cell r="DX621">
            <v>0</v>
          </cell>
          <cell r="DY621">
            <v>0</v>
          </cell>
          <cell r="DZ621">
            <v>0</v>
          </cell>
          <cell r="EA621">
            <v>0</v>
          </cell>
          <cell r="EB621">
            <v>0</v>
          </cell>
          <cell r="EC621">
            <v>-1E-3</v>
          </cell>
          <cell r="ED621">
            <v>0</v>
          </cell>
          <cell r="EE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cell r="CN622">
            <v>0</v>
          </cell>
          <cell r="CO622">
            <v>0</v>
          </cell>
          <cell r="CP622">
            <v>0</v>
          </cell>
          <cell r="CQ622">
            <v>0</v>
          </cell>
          <cell r="CR622">
            <v>0</v>
          </cell>
          <cell r="CS622">
            <v>0</v>
          </cell>
          <cell r="CT622">
            <v>0</v>
          </cell>
          <cell r="CU622">
            <v>0</v>
          </cell>
          <cell r="CV622">
            <v>0</v>
          </cell>
          <cell r="CW622">
            <v>0</v>
          </cell>
          <cell r="CX622">
            <v>0</v>
          </cell>
          <cell r="CY622">
            <v>0</v>
          </cell>
          <cell r="CZ622">
            <v>0</v>
          </cell>
          <cell r="DA622">
            <v>0</v>
          </cell>
          <cell r="DB622">
            <v>0</v>
          </cell>
          <cell r="DC622">
            <v>0</v>
          </cell>
          <cell r="DD622">
            <v>0</v>
          </cell>
          <cell r="DE622">
            <v>0</v>
          </cell>
          <cell r="DF622">
            <v>0</v>
          </cell>
          <cell r="DG622">
            <v>0</v>
          </cell>
          <cell r="DH622">
            <v>0</v>
          </cell>
          <cell r="DI622">
            <v>0</v>
          </cell>
          <cell r="DJ622">
            <v>0</v>
          </cell>
          <cell r="DK622">
            <v>0</v>
          </cell>
          <cell r="DL622">
            <v>0</v>
          </cell>
          <cell r="DM622">
            <v>0</v>
          </cell>
          <cell r="DN622">
            <v>0</v>
          </cell>
          <cell r="DO622">
            <v>0</v>
          </cell>
          <cell r="DP622">
            <v>0</v>
          </cell>
          <cell r="DQ622">
            <v>0</v>
          </cell>
          <cell r="DR622">
            <v>0</v>
          </cell>
          <cell r="DS622">
            <v>0</v>
          </cell>
          <cell r="DT622">
            <v>0</v>
          </cell>
          <cell r="DU622">
            <v>0</v>
          </cell>
          <cell r="DV622">
            <v>0</v>
          </cell>
          <cell r="DW622">
            <v>0</v>
          </cell>
          <cell r="DX622">
            <v>0</v>
          </cell>
          <cell r="DY622">
            <v>0</v>
          </cell>
          <cell r="DZ622">
            <v>0</v>
          </cell>
          <cell r="EA622">
            <v>0</v>
          </cell>
          <cell r="EB622">
            <v>0</v>
          </cell>
          <cell r="EC622">
            <v>0</v>
          </cell>
          <cell r="ED622">
            <v>0</v>
          </cell>
          <cell r="EE622">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v>
          </cell>
          <cell r="DL624">
            <v>0</v>
          </cell>
          <cell r="DM624">
            <v>0</v>
          </cell>
          <cell r="DN624">
            <v>0</v>
          </cell>
          <cell r="DO624">
            <v>0</v>
          </cell>
          <cell r="DP624">
            <v>0</v>
          </cell>
          <cell r="DQ624">
            <v>0</v>
          </cell>
          <cell r="DR624">
            <v>0</v>
          </cell>
          <cell r="DS624">
            <v>0</v>
          </cell>
          <cell r="DT624">
            <v>0</v>
          </cell>
          <cell r="DU624">
            <v>0</v>
          </cell>
          <cell r="DV624">
            <v>0</v>
          </cell>
          <cell r="DW624">
            <v>0</v>
          </cell>
          <cell r="DX624">
            <v>0</v>
          </cell>
          <cell r="DY624">
            <v>0</v>
          </cell>
          <cell r="DZ624">
            <v>0</v>
          </cell>
          <cell r="EA624">
            <v>0</v>
          </cell>
          <cell r="EB624">
            <v>0</v>
          </cell>
          <cell r="EC624">
            <v>0</v>
          </cell>
          <cell r="ED624">
            <v>0</v>
          </cell>
          <cell r="EE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CN625">
            <v>0</v>
          </cell>
          <cell r="CO625">
            <v>0</v>
          </cell>
          <cell r="CP625">
            <v>0</v>
          </cell>
          <cell r="CQ625">
            <v>0</v>
          </cell>
          <cell r="CR625">
            <v>0</v>
          </cell>
          <cell r="CS625">
            <v>0</v>
          </cell>
          <cell r="CT625">
            <v>0</v>
          </cell>
          <cell r="CU625">
            <v>0</v>
          </cell>
          <cell r="CV625">
            <v>0</v>
          </cell>
          <cell r="CW625">
            <v>0</v>
          </cell>
          <cell r="CX625">
            <v>0</v>
          </cell>
          <cell r="CY625">
            <v>0</v>
          </cell>
          <cell r="CZ625">
            <v>0</v>
          </cell>
          <cell r="DA625">
            <v>0</v>
          </cell>
          <cell r="DB625">
            <v>0</v>
          </cell>
          <cell r="DC625">
            <v>0</v>
          </cell>
          <cell r="DD625">
            <v>0</v>
          </cell>
          <cell r="DE625">
            <v>0</v>
          </cell>
          <cell r="DF625">
            <v>0</v>
          </cell>
          <cell r="DG625">
            <v>0</v>
          </cell>
          <cell r="DH625">
            <v>0</v>
          </cell>
          <cell r="DI625">
            <v>0</v>
          </cell>
          <cell r="DJ625">
            <v>0</v>
          </cell>
          <cell r="DK625">
            <v>0</v>
          </cell>
          <cell r="DL625">
            <v>0</v>
          </cell>
          <cell r="DM625">
            <v>0</v>
          </cell>
          <cell r="DN625">
            <v>0</v>
          </cell>
          <cell r="DO625">
            <v>0</v>
          </cell>
          <cell r="DP625">
            <v>0</v>
          </cell>
          <cell r="DQ625">
            <v>0</v>
          </cell>
          <cell r="DR625">
            <v>0</v>
          </cell>
          <cell r="DS625">
            <v>0</v>
          </cell>
          <cell r="DT625">
            <v>0</v>
          </cell>
          <cell r="DU625">
            <v>0</v>
          </cell>
          <cell r="DV625">
            <v>0</v>
          </cell>
          <cell r="DW625">
            <v>0</v>
          </cell>
          <cell r="DX625">
            <v>0</v>
          </cell>
          <cell r="DY625">
            <v>0</v>
          </cell>
          <cell r="DZ625">
            <v>0</v>
          </cell>
          <cell r="EA625">
            <v>0</v>
          </cell>
          <cell r="EB625">
            <v>0</v>
          </cell>
          <cell r="EC625">
            <v>0</v>
          </cell>
          <cell r="ED625">
            <v>0</v>
          </cell>
          <cell r="EE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-2E-3</v>
          </cell>
          <cell r="AF626">
            <v>-5.0000000000000001E-3</v>
          </cell>
          <cell r="AG626">
            <v>-5.0000000000000001E-3</v>
          </cell>
          <cell r="AH626">
            <v>-5.0000000000000001E-3</v>
          </cell>
          <cell r="AI626">
            <v>0</v>
          </cell>
          <cell r="AJ626">
            <v>0</v>
          </cell>
          <cell r="AK626">
            <v>0</v>
          </cell>
          <cell r="AL626">
            <v>0</v>
          </cell>
          <cell r="AM626">
            <v>0</v>
          </cell>
          <cell r="AN626">
            <v>1E-3</v>
          </cell>
          <cell r="AO626">
            <v>1E-3</v>
          </cell>
          <cell r="AP626">
            <v>-4.0000000000000001E-3</v>
          </cell>
          <cell r="AQ626">
            <v>-8.9999999999999993E-3</v>
          </cell>
          <cell r="AR626">
            <v>-2E-3</v>
          </cell>
          <cell r="AS626">
            <v>-5.0000000000000001E-3</v>
          </cell>
          <cell r="AT626">
            <v>-2E-3</v>
          </cell>
          <cell r="AU626">
            <v>-5.0000000000000001E-3</v>
          </cell>
          <cell r="AV626">
            <v>0</v>
          </cell>
          <cell r="AW626">
            <v>0</v>
          </cell>
          <cell r="AX626">
            <v>0</v>
          </cell>
          <cell r="AY626">
            <v>0</v>
          </cell>
          <cell r="AZ626">
            <v>1E-3</v>
          </cell>
          <cell r="BA626">
            <v>0</v>
          </cell>
          <cell r="BB626">
            <v>0</v>
          </cell>
          <cell r="BC626">
            <v>-5.0000000000000001E-3</v>
          </cell>
          <cell r="BD626">
            <v>-2E-3</v>
          </cell>
          <cell r="BE626">
            <v>-1E-3</v>
          </cell>
          <cell r="BF626">
            <v>-5.0000000000000001E-3</v>
          </cell>
          <cell r="BG626">
            <v>-1E-3</v>
          </cell>
          <cell r="BH626">
            <v>-4.0000000000000001E-3</v>
          </cell>
          <cell r="BI626">
            <v>0</v>
          </cell>
          <cell r="BJ626">
            <v>0</v>
          </cell>
          <cell r="BK626">
            <v>0</v>
          </cell>
          <cell r="BL626">
            <v>0</v>
          </cell>
          <cell r="BM626">
            <v>0</v>
          </cell>
          <cell r="BN626">
            <v>0</v>
          </cell>
          <cell r="BO626">
            <v>-2E-3</v>
          </cell>
          <cell r="BP626">
            <v>-5.0000000000000001E-3</v>
          </cell>
          <cell r="BQ626">
            <v>7.0000000000000001E-3</v>
          </cell>
          <cell r="BR626">
            <v>-1E-3</v>
          </cell>
          <cell r="BS626">
            <v>-2E-3</v>
          </cell>
          <cell r="BT626">
            <v>-2E-3</v>
          </cell>
          <cell r="BU626">
            <v>-1E-3</v>
          </cell>
          <cell r="BV626">
            <v>-3.0000000000000001E-3</v>
          </cell>
          <cell r="BW626">
            <v>-3.0000000000000001E-3</v>
          </cell>
          <cell r="BX626">
            <v>0</v>
          </cell>
          <cell r="BY626">
            <v>0</v>
          </cell>
          <cell r="BZ626">
            <v>0</v>
          </cell>
          <cell r="CA626">
            <v>0</v>
          </cell>
          <cell r="CB626">
            <v>0</v>
          </cell>
          <cell r="CC626">
            <v>-4.0000000000000001E-3</v>
          </cell>
          <cell r="CD626">
            <v>0</v>
          </cell>
          <cell r="CE626">
            <v>-1E-3</v>
          </cell>
          <cell r="CF626">
            <v>0</v>
          </cell>
          <cell r="CG626">
            <v>-1E-3</v>
          </cell>
          <cell r="CH626">
            <v>-1E-3</v>
          </cell>
          <cell r="CI626">
            <v>-2E-3</v>
          </cell>
          <cell r="CJ626">
            <v>-3.0000000000000001E-3</v>
          </cell>
          <cell r="CK626">
            <v>1E-3</v>
          </cell>
          <cell r="CL626">
            <v>0</v>
          </cell>
          <cell r="CM626">
            <v>0</v>
          </cell>
          <cell r="CN626">
            <v>0</v>
          </cell>
          <cell r="CO626">
            <v>0</v>
          </cell>
          <cell r="CP626">
            <v>-3.0000000000000001E-3</v>
          </cell>
          <cell r="CQ626">
            <v>-1E-3</v>
          </cell>
          <cell r="CR626">
            <v>-1E-3</v>
          </cell>
          <cell r="CS626">
            <v>0</v>
          </cell>
          <cell r="CT626">
            <v>-1E-3</v>
          </cell>
          <cell r="CU626">
            <v>-2E-3</v>
          </cell>
          <cell r="CV626">
            <v>-2E-3</v>
          </cell>
          <cell r="CW626">
            <v>0</v>
          </cell>
          <cell r="CX626">
            <v>-1E-3</v>
          </cell>
          <cell r="CY626">
            <v>0</v>
          </cell>
          <cell r="CZ626">
            <v>0</v>
          </cell>
          <cell r="DA626">
            <v>-2E-3</v>
          </cell>
          <cell r="DB626">
            <v>-1E-3</v>
          </cell>
          <cell r="DC626">
            <v>-1E-3</v>
          </cell>
          <cell r="DD626">
            <v>0</v>
          </cell>
          <cell r="DE626">
            <v>-2E-3</v>
          </cell>
          <cell r="DF626">
            <v>-2E-3</v>
          </cell>
          <cell r="DG626">
            <v>-2E-3</v>
          </cell>
          <cell r="DH626">
            <v>-5.0000000000000001E-3</v>
          </cell>
          <cell r="DI626">
            <v>-2E-3</v>
          </cell>
          <cell r="DJ626">
            <v>-2E-3</v>
          </cell>
          <cell r="DK626">
            <v>-1E-3</v>
          </cell>
          <cell r="DL626">
            <v>0</v>
          </cell>
          <cell r="DM626">
            <v>0</v>
          </cell>
          <cell r="DN626">
            <v>-2E-3</v>
          </cell>
          <cell r="DO626">
            <v>-1E-3</v>
          </cell>
          <cell r="DP626">
            <v>-2E-3</v>
          </cell>
          <cell r="DQ626">
            <v>0</v>
          </cell>
          <cell r="DR626">
            <v>0</v>
          </cell>
          <cell r="DS626">
            <v>0</v>
          </cell>
          <cell r="DT626">
            <v>0</v>
          </cell>
          <cell r="DU626">
            <v>0</v>
          </cell>
          <cell r="DV626">
            <v>0</v>
          </cell>
          <cell r="DW626">
            <v>0</v>
          </cell>
          <cell r="DX626">
            <v>0</v>
          </cell>
          <cell r="DY626">
            <v>0</v>
          </cell>
          <cell r="DZ626">
            <v>0</v>
          </cell>
          <cell r="EA626">
            <v>0</v>
          </cell>
          <cell r="EB626">
            <v>0</v>
          </cell>
          <cell r="EC626">
            <v>0</v>
          </cell>
          <cell r="ED626">
            <v>0</v>
          </cell>
          <cell r="EE626">
            <v>0</v>
          </cell>
        </row>
        <row r="627">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cell r="CK627">
            <v>0</v>
          </cell>
          <cell r="CL627">
            <v>0</v>
          </cell>
          <cell r="CM627">
            <v>0</v>
          </cell>
          <cell r="CN627">
            <v>0</v>
          </cell>
          <cell r="CO627">
            <v>0</v>
          </cell>
          <cell r="CP627">
            <v>0</v>
          </cell>
          <cell r="CQ627">
            <v>0</v>
          </cell>
          <cell r="CR627">
            <v>0</v>
          </cell>
          <cell r="CS627">
            <v>0</v>
          </cell>
          <cell r="CT627">
            <v>0</v>
          </cell>
          <cell r="CU627">
            <v>0</v>
          </cell>
          <cell r="CV627">
            <v>0</v>
          </cell>
          <cell r="CW627">
            <v>0</v>
          </cell>
          <cell r="CX627">
            <v>0</v>
          </cell>
          <cell r="CY627">
            <v>0</v>
          </cell>
          <cell r="CZ627">
            <v>0</v>
          </cell>
          <cell r="DA627">
            <v>0</v>
          </cell>
          <cell r="DB627">
            <v>0</v>
          </cell>
          <cell r="DC627">
            <v>0</v>
          </cell>
          <cell r="DD627">
            <v>0</v>
          </cell>
          <cell r="DE627">
            <v>0</v>
          </cell>
          <cell r="DF627">
            <v>0</v>
          </cell>
          <cell r="DG627">
            <v>0</v>
          </cell>
          <cell r="DH627">
            <v>0</v>
          </cell>
          <cell r="DI627">
            <v>0</v>
          </cell>
          <cell r="DJ627">
            <v>0</v>
          </cell>
          <cell r="DK627">
            <v>0</v>
          </cell>
          <cell r="DL627">
            <v>0</v>
          </cell>
          <cell r="DM627">
            <v>0</v>
          </cell>
          <cell r="DN627">
            <v>0</v>
          </cell>
          <cell r="DO627">
            <v>0</v>
          </cell>
          <cell r="DP627">
            <v>0</v>
          </cell>
          <cell r="DQ627">
            <v>0</v>
          </cell>
          <cell r="DR627">
            <v>0</v>
          </cell>
          <cell r="DS627">
            <v>0</v>
          </cell>
          <cell r="DT627">
            <v>0</v>
          </cell>
          <cell r="DU627">
            <v>0</v>
          </cell>
          <cell r="DV627">
            <v>0</v>
          </cell>
          <cell r="DW627">
            <v>0</v>
          </cell>
          <cell r="DX627">
            <v>0</v>
          </cell>
          <cell r="DY627">
            <v>0</v>
          </cell>
          <cell r="DZ627">
            <v>0</v>
          </cell>
          <cell r="EA627">
            <v>0</v>
          </cell>
          <cell r="EB627">
            <v>0</v>
          </cell>
          <cell r="EC627">
            <v>0</v>
          </cell>
          <cell r="ED627">
            <v>0</v>
          </cell>
          <cell r="EE627">
            <v>0</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cell r="CJ628">
            <v>0</v>
          </cell>
          <cell r="CK628">
            <v>0</v>
          </cell>
          <cell r="CL628">
            <v>0</v>
          </cell>
          <cell r="CM628">
            <v>0</v>
          </cell>
          <cell r="CN628">
            <v>0</v>
          </cell>
          <cell r="CO628">
            <v>0</v>
          </cell>
          <cell r="CP628">
            <v>0</v>
          </cell>
          <cell r="CQ628">
            <v>0</v>
          </cell>
          <cell r="CR628">
            <v>0</v>
          </cell>
          <cell r="CS628">
            <v>0</v>
          </cell>
          <cell r="CT628">
            <v>0</v>
          </cell>
          <cell r="CU628">
            <v>0</v>
          </cell>
          <cell r="CV628">
            <v>0</v>
          </cell>
          <cell r="CW628">
            <v>0</v>
          </cell>
          <cell r="CX628">
            <v>0</v>
          </cell>
          <cell r="CY628">
            <v>0</v>
          </cell>
          <cell r="CZ628">
            <v>0</v>
          </cell>
          <cell r="DA628">
            <v>0</v>
          </cell>
          <cell r="DB628">
            <v>0</v>
          </cell>
          <cell r="DC628">
            <v>0</v>
          </cell>
          <cell r="DD628">
            <v>0</v>
          </cell>
          <cell r="DE628">
            <v>0</v>
          </cell>
          <cell r="DF628">
            <v>0</v>
          </cell>
          <cell r="DG628">
            <v>0</v>
          </cell>
          <cell r="DH628">
            <v>0</v>
          </cell>
          <cell r="DI628">
            <v>0</v>
          </cell>
          <cell r="DJ628">
            <v>0</v>
          </cell>
          <cell r="DK628">
            <v>0</v>
          </cell>
          <cell r="DL628">
            <v>0</v>
          </cell>
          <cell r="DM628">
            <v>0</v>
          </cell>
          <cell r="DN628">
            <v>0</v>
          </cell>
          <cell r="DO628">
            <v>0</v>
          </cell>
          <cell r="DP628">
            <v>0</v>
          </cell>
          <cell r="DQ628">
            <v>0</v>
          </cell>
          <cell r="DR628">
            <v>0</v>
          </cell>
          <cell r="DS628">
            <v>0</v>
          </cell>
          <cell r="DT628">
            <v>0</v>
          </cell>
          <cell r="DU628">
            <v>0</v>
          </cell>
          <cell r="DV628">
            <v>0</v>
          </cell>
          <cell r="DW628">
            <v>0</v>
          </cell>
          <cell r="DX628">
            <v>0</v>
          </cell>
          <cell r="DY628">
            <v>0</v>
          </cell>
          <cell r="DZ628">
            <v>0</v>
          </cell>
          <cell r="EA628">
            <v>0</v>
          </cell>
          <cell r="EB628">
            <v>0</v>
          </cell>
          <cell r="EC628">
            <v>0</v>
          </cell>
          <cell r="ED628">
            <v>0</v>
          </cell>
          <cell r="EE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-8.9999999999999993E-3</v>
          </cell>
          <cell r="BS629">
            <v>-2.4E-2</v>
          </cell>
          <cell r="BT629">
            <v>-1.4999999999999999E-2</v>
          </cell>
          <cell r="BU629">
            <v>-8.9999999999999993E-3</v>
          </cell>
          <cell r="BV629">
            <v>-4.0000000000000001E-3</v>
          </cell>
          <cell r="BW629">
            <v>-1E-3</v>
          </cell>
          <cell r="BX629">
            <v>-2E-3</v>
          </cell>
          <cell r="BY629">
            <v>-1E-3</v>
          </cell>
          <cell r="BZ629">
            <v>0</v>
          </cell>
          <cell r="CA629">
            <v>-4.0000000000000001E-3</v>
          </cell>
          <cell r="CB629">
            <v>-8.0000000000000002E-3</v>
          </cell>
          <cell r="CC629">
            <v>-1.9E-2</v>
          </cell>
          <cell r="CD629">
            <v>-2.7E-2</v>
          </cell>
          <cell r="CE629">
            <v>-8.9999999999999993E-3</v>
          </cell>
          <cell r="CF629">
            <v>-2.3E-2</v>
          </cell>
          <cell r="CG629">
            <v>-1.6E-2</v>
          </cell>
          <cell r="CH629">
            <v>-8.9999999999999993E-3</v>
          </cell>
          <cell r="CI629">
            <v>-4.0000000000000001E-3</v>
          </cell>
          <cell r="CJ629">
            <v>-2E-3</v>
          </cell>
          <cell r="CK629">
            <v>-2E-3</v>
          </cell>
          <cell r="CL629">
            <v>-1E-3</v>
          </cell>
          <cell r="CM629">
            <v>0</v>
          </cell>
          <cell r="CN629">
            <v>-3.0000000000000001E-3</v>
          </cell>
          <cell r="CO629">
            <v>-8.0000000000000002E-3</v>
          </cell>
          <cell r="CP629">
            <v>-1.7000000000000001E-2</v>
          </cell>
          <cell r="CQ629">
            <v>-2.7E-2</v>
          </cell>
          <cell r="CR629">
            <v>-8.9999999999999993E-3</v>
          </cell>
          <cell r="CS629">
            <v>-2.1999999999999999E-2</v>
          </cell>
          <cell r="CT629">
            <v>-1.4999999999999999E-2</v>
          </cell>
          <cell r="CU629">
            <v>-1.0999999999999999E-2</v>
          </cell>
          <cell r="CV629">
            <v>-4.0000000000000001E-3</v>
          </cell>
          <cell r="CW629">
            <v>-2E-3</v>
          </cell>
          <cell r="CX629">
            <v>-1E-3</v>
          </cell>
          <cell r="CY629">
            <v>-1E-3</v>
          </cell>
          <cell r="CZ629">
            <v>0</v>
          </cell>
          <cell r="DA629">
            <v>-2E-3</v>
          </cell>
          <cell r="DB629">
            <v>-8.0000000000000002E-3</v>
          </cell>
          <cell r="DC629">
            <v>-1.4999999999999999E-2</v>
          </cell>
          <cell r="DD629">
            <v>-2.5999999999999999E-2</v>
          </cell>
          <cell r="DE629">
            <v>-0.01</v>
          </cell>
          <cell r="DF629">
            <v>-2.1000000000000001E-2</v>
          </cell>
          <cell r="DG629">
            <v>-1.4E-2</v>
          </cell>
          <cell r="DH629">
            <v>-0.01</v>
          </cell>
          <cell r="DI629">
            <v>-2E-3</v>
          </cell>
          <cell r="DJ629">
            <v>-2E-3</v>
          </cell>
          <cell r="DK629">
            <v>-2E-3</v>
          </cell>
          <cell r="DL629">
            <v>-1E-3</v>
          </cell>
          <cell r="DM629">
            <v>-1E-3</v>
          </cell>
          <cell r="DN629">
            <v>-4.0000000000000001E-3</v>
          </cell>
          <cell r="DO629">
            <v>-8.0000000000000002E-3</v>
          </cell>
          <cell r="DP629">
            <v>-1.4E-2</v>
          </cell>
          <cell r="DQ629">
            <v>-3.1E-2</v>
          </cell>
          <cell r="DR629">
            <v>-8.0000000000000002E-3</v>
          </cell>
          <cell r="DS629">
            <v>-1.9E-2</v>
          </cell>
          <cell r="DT629">
            <v>-1.0999999999999999E-2</v>
          </cell>
          <cell r="DU629">
            <v>-7.0000000000000001E-3</v>
          </cell>
          <cell r="DV629">
            <v>-1E-3</v>
          </cell>
          <cell r="DW629">
            <v>0</v>
          </cell>
          <cell r="DX629">
            <v>-1E-3</v>
          </cell>
          <cell r="DY629">
            <v>0</v>
          </cell>
          <cell r="DZ629">
            <v>0</v>
          </cell>
          <cell r="EA629">
            <v>-1E-3</v>
          </cell>
          <cell r="EB629">
            <v>-8.0000000000000002E-3</v>
          </cell>
          <cell r="EC629">
            <v>-1.2E-2</v>
          </cell>
          <cell r="ED629">
            <v>-2.8000000000000001E-2</v>
          </cell>
          <cell r="EE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cell r="CK630">
            <v>0</v>
          </cell>
          <cell r="CL630">
            <v>0</v>
          </cell>
          <cell r="CM630">
            <v>0</v>
          </cell>
          <cell r="CN630">
            <v>0</v>
          </cell>
          <cell r="CO630">
            <v>0</v>
          </cell>
          <cell r="CP630">
            <v>0</v>
          </cell>
          <cell r="CQ630">
            <v>0</v>
          </cell>
          <cell r="CR630">
            <v>0</v>
          </cell>
          <cell r="CS630">
            <v>0</v>
          </cell>
          <cell r="CT630">
            <v>0</v>
          </cell>
          <cell r="CU630">
            <v>0</v>
          </cell>
          <cell r="CV630">
            <v>0</v>
          </cell>
          <cell r="CW630">
            <v>0</v>
          </cell>
          <cell r="CX630">
            <v>0</v>
          </cell>
          <cell r="CY630">
            <v>0</v>
          </cell>
          <cell r="CZ630">
            <v>0</v>
          </cell>
          <cell r="DA630">
            <v>0</v>
          </cell>
          <cell r="DB630">
            <v>0</v>
          </cell>
          <cell r="DC630">
            <v>0</v>
          </cell>
          <cell r="DD630">
            <v>0</v>
          </cell>
          <cell r="DE630">
            <v>0</v>
          </cell>
          <cell r="DF630">
            <v>0</v>
          </cell>
          <cell r="DG630">
            <v>0</v>
          </cell>
          <cell r="DH630">
            <v>0</v>
          </cell>
          <cell r="DI630">
            <v>0</v>
          </cell>
          <cell r="DJ630">
            <v>0</v>
          </cell>
          <cell r="DK630">
            <v>0</v>
          </cell>
          <cell r="DL630">
            <v>0</v>
          </cell>
          <cell r="DM630">
            <v>0</v>
          </cell>
          <cell r="DN630">
            <v>0</v>
          </cell>
          <cell r="DO630">
            <v>0</v>
          </cell>
          <cell r="DP630">
            <v>0</v>
          </cell>
          <cell r="DQ630">
            <v>0</v>
          </cell>
          <cell r="DR630">
            <v>0</v>
          </cell>
          <cell r="DS630">
            <v>0</v>
          </cell>
          <cell r="DT630">
            <v>0</v>
          </cell>
          <cell r="DU630">
            <v>0</v>
          </cell>
          <cell r="DV630">
            <v>0</v>
          </cell>
          <cell r="DW630">
            <v>0</v>
          </cell>
          <cell r="DX630">
            <v>0</v>
          </cell>
          <cell r="DY630">
            <v>0</v>
          </cell>
          <cell r="DZ630">
            <v>0</v>
          </cell>
          <cell r="EA630">
            <v>0</v>
          </cell>
          <cell r="EB630">
            <v>0</v>
          </cell>
          <cell r="EC630">
            <v>0</v>
          </cell>
          <cell r="ED630">
            <v>0</v>
          </cell>
          <cell r="EE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cell r="CK631">
            <v>0</v>
          </cell>
          <cell r="CL631">
            <v>0</v>
          </cell>
          <cell r="CM631">
            <v>0</v>
          </cell>
          <cell r="CN631">
            <v>0</v>
          </cell>
          <cell r="CO631">
            <v>0</v>
          </cell>
          <cell r="CP631">
            <v>0</v>
          </cell>
          <cell r="CQ631">
            <v>0</v>
          </cell>
          <cell r="CR631">
            <v>0</v>
          </cell>
          <cell r="CS631">
            <v>0</v>
          </cell>
          <cell r="CT631">
            <v>0</v>
          </cell>
          <cell r="CU631">
            <v>0</v>
          </cell>
          <cell r="CV631">
            <v>0</v>
          </cell>
          <cell r="CW631">
            <v>0</v>
          </cell>
          <cell r="CX631">
            <v>0</v>
          </cell>
          <cell r="CY631">
            <v>0</v>
          </cell>
          <cell r="CZ631">
            <v>0</v>
          </cell>
          <cell r="DA631">
            <v>0</v>
          </cell>
          <cell r="DB631">
            <v>0</v>
          </cell>
          <cell r="DC631">
            <v>0</v>
          </cell>
          <cell r="DD631">
            <v>0</v>
          </cell>
          <cell r="DE631">
            <v>0</v>
          </cell>
          <cell r="DF631">
            <v>0</v>
          </cell>
          <cell r="DG631">
            <v>0</v>
          </cell>
          <cell r="DH631">
            <v>0</v>
          </cell>
          <cell r="DI631">
            <v>0</v>
          </cell>
          <cell r="DJ631">
            <v>0</v>
          </cell>
          <cell r="DK631">
            <v>0</v>
          </cell>
          <cell r="DL631">
            <v>0</v>
          </cell>
          <cell r="DM631">
            <v>0</v>
          </cell>
          <cell r="DN631">
            <v>0</v>
          </cell>
          <cell r="DO631">
            <v>0</v>
          </cell>
          <cell r="DP631">
            <v>0</v>
          </cell>
          <cell r="DQ631">
            <v>0</v>
          </cell>
          <cell r="DR631">
            <v>0</v>
          </cell>
          <cell r="DS631">
            <v>0</v>
          </cell>
          <cell r="DT631">
            <v>0</v>
          </cell>
          <cell r="DU631">
            <v>0</v>
          </cell>
          <cell r="DV631">
            <v>0</v>
          </cell>
          <cell r="DW631">
            <v>0</v>
          </cell>
          <cell r="DX631">
            <v>0</v>
          </cell>
          <cell r="DY631">
            <v>0</v>
          </cell>
          <cell r="DZ631">
            <v>0</v>
          </cell>
          <cell r="EA631">
            <v>0</v>
          </cell>
          <cell r="EB631">
            <v>0</v>
          </cell>
          <cell r="EC631">
            <v>0</v>
          </cell>
          <cell r="ED631">
            <v>0</v>
          </cell>
          <cell r="EE631">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CX634">
            <v>0</v>
          </cell>
          <cell r="CY634">
            <v>0</v>
          </cell>
          <cell r="CZ634">
            <v>0</v>
          </cell>
          <cell r="DA634">
            <v>0</v>
          </cell>
          <cell r="DB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cell r="DV634">
            <v>0</v>
          </cell>
          <cell r="DW634">
            <v>0</v>
          </cell>
          <cell r="DX634">
            <v>0</v>
          </cell>
          <cell r="DY634">
            <v>0</v>
          </cell>
          <cell r="DZ634">
            <v>0</v>
          </cell>
          <cell r="EA634">
            <v>0</v>
          </cell>
          <cell r="EB634">
            <v>0</v>
          </cell>
          <cell r="EC634">
            <v>0</v>
          </cell>
          <cell r="ED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CX635">
            <v>0</v>
          </cell>
          <cell r="CY635">
            <v>0</v>
          </cell>
          <cell r="CZ635">
            <v>0</v>
          </cell>
          <cell r="DA635">
            <v>0</v>
          </cell>
          <cell r="DB635">
            <v>0</v>
          </cell>
          <cell r="DC635">
            <v>0</v>
          </cell>
          <cell r="DD635">
            <v>0</v>
          </cell>
          <cell r="DE635">
            <v>0</v>
          </cell>
          <cell r="DF635">
            <v>0</v>
          </cell>
          <cell r="DG635">
            <v>0</v>
          </cell>
          <cell r="DH635">
            <v>0</v>
          </cell>
          <cell r="DI635">
            <v>0</v>
          </cell>
          <cell r="DJ635">
            <v>0</v>
          </cell>
          <cell r="DK635">
            <v>0</v>
          </cell>
          <cell r="DL635">
            <v>0</v>
          </cell>
          <cell r="DM635">
            <v>0</v>
          </cell>
          <cell r="DN635">
            <v>0</v>
          </cell>
          <cell r="DO635">
            <v>0</v>
          </cell>
          <cell r="DP635">
            <v>0</v>
          </cell>
          <cell r="DQ635">
            <v>0</v>
          </cell>
          <cell r="DR635">
            <v>0</v>
          </cell>
          <cell r="DS635">
            <v>0</v>
          </cell>
          <cell r="DT635">
            <v>0</v>
          </cell>
          <cell r="DU635">
            <v>0</v>
          </cell>
          <cell r="DV635">
            <v>0</v>
          </cell>
          <cell r="DW635">
            <v>0</v>
          </cell>
          <cell r="DX635">
            <v>0</v>
          </cell>
          <cell r="DY635">
            <v>0</v>
          </cell>
          <cell r="DZ635">
            <v>0</v>
          </cell>
          <cell r="EA635">
            <v>0</v>
          </cell>
          <cell r="EB635">
            <v>0</v>
          </cell>
          <cell r="EC635">
            <v>0</v>
          </cell>
          <cell r="ED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v>0</v>
          </cell>
          <cell r="DB636">
            <v>0</v>
          </cell>
          <cell r="DC636">
            <v>0</v>
          </cell>
          <cell r="DD636">
            <v>0</v>
          </cell>
          <cell r="DE636">
            <v>0</v>
          </cell>
          <cell r="DF636">
            <v>0</v>
          </cell>
          <cell r="DG636">
            <v>0</v>
          </cell>
          <cell r="DH636">
            <v>0</v>
          </cell>
          <cell r="DI636">
            <v>0</v>
          </cell>
          <cell r="DJ636">
            <v>0</v>
          </cell>
          <cell r="DK636">
            <v>0</v>
          </cell>
          <cell r="DL636">
            <v>0</v>
          </cell>
          <cell r="DM636">
            <v>0</v>
          </cell>
          <cell r="DN636">
            <v>0</v>
          </cell>
          <cell r="DO636">
            <v>0</v>
          </cell>
          <cell r="DP636">
            <v>0</v>
          </cell>
          <cell r="DQ636">
            <v>0</v>
          </cell>
          <cell r="DR636">
            <v>0</v>
          </cell>
          <cell r="DS636">
            <v>0</v>
          </cell>
          <cell r="DT636">
            <v>0</v>
          </cell>
          <cell r="DU636">
            <v>0</v>
          </cell>
          <cell r="DV636">
            <v>0</v>
          </cell>
          <cell r="DW636">
            <v>0</v>
          </cell>
          <cell r="DX636">
            <v>0</v>
          </cell>
          <cell r="DY636">
            <v>0</v>
          </cell>
          <cell r="DZ636">
            <v>0</v>
          </cell>
          <cell r="EA636">
            <v>0</v>
          </cell>
          <cell r="EB636">
            <v>0</v>
          </cell>
          <cell r="EC636">
            <v>0</v>
          </cell>
          <cell r="ED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cell r="CK637">
            <v>0</v>
          </cell>
          <cell r="CL637">
            <v>0</v>
          </cell>
          <cell r="CM637">
            <v>0</v>
          </cell>
          <cell r="CN637">
            <v>0</v>
          </cell>
          <cell r="CO637">
            <v>0</v>
          </cell>
          <cell r="CP637">
            <v>0</v>
          </cell>
          <cell r="CQ637">
            <v>0</v>
          </cell>
          <cell r="CR637">
            <v>0</v>
          </cell>
          <cell r="CS637">
            <v>0</v>
          </cell>
          <cell r="CT637">
            <v>0</v>
          </cell>
          <cell r="CU637">
            <v>0</v>
          </cell>
          <cell r="CV637">
            <v>0</v>
          </cell>
          <cell r="CW637">
            <v>0</v>
          </cell>
          <cell r="CX637">
            <v>0</v>
          </cell>
          <cell r="CY637">
            <v>0</v>
          </cell>
          <cell r="CZ637">
            <v>0</v>
          </cell>
          <cell r="DA637">
            <v>0</v>
          </cell>
          <cell r="DB637">
            <v>0</v>
          </cell>
          <cell r="DC637">
            <v>0</v>
          </cell>
          <cell r="DD637">
            <v>0</v>
          </cell>
          <cell r="DE637">
            <v>0</v>
          </cell>
          <cell r="DF637">
            <v>0</v>
          </cell>
          <cell r="DG637">
            <v>0</v>
          </cell>
          <cell r="DH637">
            <v>0</v>
          </cell>
          <cell r="DI637">
            <v>0</v>
          </cell>
          <cell r="DJ637">
            <v>0</v>
          </cell>
          <cell r="DK637">
            <v>0</v>
          </cell>
          <cell r="DL637">
            <v>0</v>
          </cell>
          <cell r="DM637">
            <v>0</v>
          </cell>
          <cell r="DN637">
            <v>0</v>
          </cell>
          <cell r="DO637">
            <v>0</v>
          </cell>
          <cell r="DP637">
            <v>0</v>
          </cell>
          <cell r="DQ637">
            <v>0</v>
          </cell>
          <cell r="DR637">
            <v>0</v>
          </cell>
          <cell r="DS637">
            <v>0</v>
          </cell>
          <cell r="DT637">
            <v>0</v>
          </cell>
          <cell r="DU637">
            <v>0</v>
          </cell>
          <cell r="DV637">
            <v>0</v>
          </cell>
          <cell r="DW637">
            <v>0</v>
          </cell>
          <cell r="DX637">
            <v>0</v>
          </cell>
          <cell r="DY637">
            <v>0</v>
          </cell>
          <cell r="DZ637">
            <v>0</v>
          </cell>
          <cell r="EA637">
            <v>0</v>
          </cell>
          <cell r="EB637">
            <v>0</v>
          </cell>
          <cell r="EC637">
            <v>0</v>
          </cell>
          <cell r="ED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cell r="CN638">
            <v>0</v>
          </cell>
          <cell r="CO638">
            <v>0</v>
          </cell>
          <cell r="CP638">
            <v>0</v>
          </cell>
          <cell r="CQ638">
            <v>0</v>
          </cell>
          <cell r="CR638">
            <v>0</v>
          </cell>
          <cell r="CS638">
            <v>0</v>
          </cell>
          <cell r="CT638">
            <v>0</v>
          </cell>
          <cell r="CU638">
            <v>0</v>
          </cell>
          <cell r="CV638">
            <v>0</v>
          </cell>
          <cell r="CW638">
            <v>0</v>
          </cell>
          <cell r="CX638">
            <v>0</v>
          </cell>
          <cell r="CY638">
            <v>0</v>
          </cell>
          <cell r="CZ638">
            <v>0</v>
          </cell>
          <cell r="DA638">
            <v>0</v>
          </cell>
          <cell r="DB638">
            <v>0</v>
          </cell>
          <cell r="DC638">
            <v>0</v>
          </cell>
          <cell r="DD638">
            <v>0</v>
          </cell>
          <cell r="DE638">
            <v>0</v>
          </cell>
          <cell r="DF638">
            <v>0</v>
          </cell>
          <cell r="DG638">
            <v>0</v>
          </cell>
          <cell r="DH638">
            <v>0</v>
          </cell>
          <cell r="DI638">
            <v>0</v>
          </cell>
          <cell r="DJ638">
            <v>0</v>
          </cell>
          <cell r="DK638">
            <v>0</v>
          </cell>
          <cell r="DL638">
            <v>0</v>
          </cell>
          <cell r="DM638">
            <v>0</v>
          </cell>
          <cell r="DN638">
            <v>0</v>
          </cell>
          <cell r="DO638">
            <v>0</v>
          </cell>
          <cell r="DP638">
            <v>0</v>
          </cell>
          <cell r="DQ638">
            <v>0</v>
          </cell>
          <cell r="DR638">
            <v>0</v>
          </cell>
          <cell r="DS638">
            <v>0</v>
          </cell>
          <cell r="DT638">
            <v>0</v>
          </cell>
          <cell r="DU638">
            <v>0</v>
          </cell>
          <cell r="DV638">
            <v>0</v>
          </cell>
          <cell r="DW638">
            <v>0</v>
          </cell>
          <cell r="DX638">
            <v>0</v>
          </cell>
          <cell r="DY638">
            <v>0</v>
          </cell>
          <cell r="DZ638">
            <v>0</v>
          </cell>
          <cell r="EA638">
            <v>0</v>
          </cell>
          <cell r="EB638">
            <v>0</v>
          </cell>
          <cell r="EC638">
            <v>0</v>
          </cell>
          <cell r="ED638">
            <v>0</v>
          </cell>
        </row>
        <row r="639">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v>
          </cell>
          <cell r="CS639">
            <v>0</v>
          </cell>
          <cell r="CT639">
            <v>0</v>
          </cell>
          <cell r="CU639">
            <v>0</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DW639">
            <v>0</v>
          </cell>
          <cell r="DX639">
            <v>0</v>
          </cell>
          <cell r="DY639">
            <v>0</v>
          </cell>
          <cell r="DZ639">
            <v>0</v>
          </cell>
          <cell r="EA639">
            <v>0</v>
          </cell>
          <cell r="EB639">
            <v>0</v>
          </cell>
          <cell r="EC639">
            <v>0</v>
          </cell>
          <cell r="ED639">
            <v>0</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L640">
            <v>0</v>
          </cell>
          <cell r="DM640">
            <v>0</v>
          </cell>
          <cell r="DN640">
            <v>0</v>
          </cell>
          <cell r="DO640">
            <v>0</v>
          </cell>
          <cell r="DP640">
            <v>0</v>
          </cell>
          <cell r="DQ640">
            <v>0</v>
          </cell>
          <cell r="DR640">
            <v>0</v>
          </cell>
          <cell r="DS640">
            <v>0</v>
          </cell>
          <cell r="DT640">
            <v>0</v>
          </cell>
          <cell r="DU640">
            <v>0</v>
          </cell>
          <cell r="DV640">
            <v>0</v>
          </cell>
          <cell r="DW640">
            <v>0</v>
          </cell>
          <cell r="DX640">
            <v>0</v>
          </cell>
          <cell r="DY640">
            <v>0</v>
          </cell>
          <cell r="DZ640">
            <v>0</v>
          </cell>
          <cell r="EA640">
            <v>0</v>
          </cell>
          <cell r="EB640">
            <v>0</v>
          </cell>
          <cell r="EC640">
            <v>0</v>
          </cell>
          <cell r="ED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CN641">
            <v>0</v>
          </cell>
          <cell r="CO641">
            <v>0</v>
          </cell>
          <cell r="CP641">
            <v>0</v>
          </cell>
          <cell r="CQ641">
            <v>0</v>
          </cell>
          <cell r="CR641">
            <v>0</v>
          </cell>
          <cell r="CS641">
            <v>0</v>
          </cell>
          <cell r="CT641">
            <v>0</v>
          </cell>
          <cell r="CU641">
            <v>0</v>
          </cell>
          <cell r="CV641">
            <v>0</v>
          </cell>
          <cell r="CW641">
            <v>0</v>
          </cell>
          <cell r="CX641">
            <v>0</v>
          </cell>
          <cell r="CY641">
            <v>0</v>
          </cell>
          <cell r="CZ641">
            <v>0</v>
          </cell>
          <cell r="DA641">
            <v>0</v>
          </cell>
          <cell r="DB641">
            <v>0</v>
          </cell>
          <cell r="DC641">
            <v>0</v>
          </cell>
          <cell r="DD641">
            <v>0</v>
          </cell>
          <cell r="DE641">
            <v>0</v>
          </cell>
          <cell r="DF641">
            <v>0</v>
          </cell>
          <cell r="DG641">
            <v>0</v>
          </cell>
          <cell r="DH641">
            <v>0</v>
          </cell>
          <cell r="DI641">
            <v>0</v>
          </cell>
          <cell r="DJ641">
            <v>0</v>
          </cell>
          <cell r="DK641">
            <v>0</v>
          </cell>
          <cell r="DL641">
            <v>0</v>
          </cell>
          <cell r="DM641">
            <v>0</v>
          </cell>
          <cell r="DN641">
            <v>0</v>
          </cell>
          <cell r="DO641">
            <v>0</v>
          </cell>
          <cell r="DP641">
            <v>0</v>
          </cell>
          <cell r="DQ641">
            <v>0</v>
          </cell>
          <cell r="DR641">
            <v>0</v>
          </cell>
          <cell r="DS641">
            <v>0</v>
          </cell>
          <cell r="DT641">
            <v>0</v>
          </cell>
          <cell r="DU641">
            <v>0</v>
          </cell>
          <cell r="DV641">
            <v>0</v>
          </cell>
          <cell r="DW641">
            <v>0</v>
          </cell>
          <cell r="DX641">
            <v>0</v>
          </cell>
          <cell r="DY641">
            <v>0</v>
          </cell>
          <cell r="DZ641">
            <v>0</v>
          </cell>
          <cell r="EA641">
            <v>0</v>
          </cell>
          <cell r="EB641">
            <v>0</v>
          </cell>
          <cell r="EC641">
            <v>0</v>
          </cell>
          <cell r="ED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B642">
            <v>0</v>
          </cell>
          <cell r="DC642">
            <v>0</v>
          </cell>
          <cell r="DD642">
            <v>0</v>
          </cell>
          <cell r="DE642">
            <v>0</v>
          </cell>
          <cell r="DF642">
            <v>0</v>
          </cell>
          <cell r="DG642">
            <v>0</v>
          </cell>
          <cell r="DH642">
            <v>0</v>
          </cell>
          <cell r="DI642">
            <v>0</v>
          </cell>
          <cell r="DJ642">
            <v>0</v>
          </cell>
          <cell r="DK642">
            <v>0</v>
          </cell>
          <cell r="DL642">
            <v>0</v>
          </cell>
          <cell r="DM642">
            <v>0</v>
          </cell>
          <cell r="DN642">
            <v>0</v>
          </cell>
          <cell r="DO642">
            <v>0</v>
          </cell>
          <cell r="DP642">
            <v>0</v>
          </cell>
          <cell r="DQ642">
            <v>0</v>
          </cell>
          <cell r="DR642">
            <v>0</v>
          </cell>
          <cell r="DS642">
            <v>0</v>
          </cell>
          <cell r="DT642">
            <v>0</v>
          </cell>
          <cell r="DU642">
            <v>0</v>
          </cell>
          <cell r="DV642">
            <v>0</v>
          </cell>
          <cell r="DW642">
            <v>0</v>
          </cell>
          <cell r="DX642">
            <v>0</v>
          </cell>
          <cell r="DY642">
            <v>0</v>
          </cell>
          <cell r="DZ642">
            <v>0</v>
          </cell>
          <cell r="EA642">
            <v>0</v>
          </cell>
          <cell r="EB642">
            <v>0</v>
          </cell>
          <cell r="EC642">
            <v>0</v>
          </cell>
          <cell r="ED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cell r="CJ643">
            <v>0</v>
          </cell>
          <cell r="CK643">
            <v>0</v>
          </cell>
          <cell r="CL643">
            <v>0</v>
          </cell>
          <cell r="CM643">
            <v>0</v>
          </cell>
          <cell r="CN643">
            <v>0</v>
          </cell>
          <cell r="CO643">
            <v>0</v>
          </cell>
          <cell r="CP643">
            <v>0</v>
          </cell>
          <cell r="CQ643">
            <v>0</v>
          </cell>
          <cell r="CR643">
            <v>0</v>
          </cell>
          <cell r="CS643">
            <v>0</v>
          </cell>
          <cell r="CT643">
            <v>0</v>
          </cell>
          <cell r="CU643">
            <v>0</v>
          </cell>
          <cell r="CV643">
            <v>0</v>
          </cell>
          <cell r="CW643">
            <v>0</v>
          </cell>
          <cell r="CX643">
            <v>0</v>
          </cell>
          <cell r="CY643">
            <v>0</v>
          </cell>
          <cell r="CZ643">
            <v>0</v>
          </cell>
          <cell r="DA643">
            <v>0</v>
          </cell>
          <cell r="DB643">
            <v>0</v>
          </cell>
          <cell r="DC643">
            <v>0</v>
          </cell>
          <cell r="DD643">
            <v>0</v>
          </cell>
          <cell r="DE643">
            <v>0</v>
          </cell>
          <cell r="DF643">
            <v>0</v>
          </cell>
          <cell r="DG643">
            <v>0</v>
          </cell>
          <cell r="DH643">
            <v>0</v>
          </cell>
          <cell r="DI643">
            <v>0</v>
          </cell>
          <cell r="DJ643">
            <v>0</v>
          </cell>
          <cell r="DK643">
            <v>0</v>
          </cell>
          <cell r="DL643">
            <v>0</v>
          </cell>
          <cell r="DM643">
            <v>0</v>
          </cell>
          <cell r="DN643">
            <v>0</v>
          </cell>
          <cell r="DO643">
            <v>0</v>
          </cell>
          <cell r="DP643">
            <v>0</v>
          </cell>
          <cell r="DQ643">
            <v>0</v>
          </cell>
          <cell r="DR643">
            <v>0</v>
          </cell>
          <cell r="DS643">
            <v>0</v>
          </cell>
          <cell r="DT643">
            <v>0</v>
          </cell>
          <cell r="DU643">
            <v>0</v>
          </cell>
          <cell r="DV643">
            <v>0</v>
          </cell>
          <cell r="DW643">
            <v>0</v>
          </cell>
          <cell r="DX643">
            <v>0</v>
          </cell>
          <cell r="DY643">
            <v>0</v>
          </cell>
          <cell r="DZ643">
            <v>0</v>
          </cell>
          <cell r="EA643">
            <v>0</v>
          </cell>
          <cell r="EB643">
            <v>0</v>
          </cell>
          <cell r="EC643">
            <v>0</v>
          </cell>
          <cell r="ED643">
            <v>0</v>
          </cell>
        </row>
        <row r="645">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v>0</v>
          </cell>
          <cell r="DB645">
            <v>0</v>
          </cell>
          <cell r="DC645">
            <v>0</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v>
          </cell>
          <cell r="DY645">
            <v>0</v>
          </cell>
          <cell r="DZ645">
            <v>0</v>
          </cell>
          <cell r="EA645">
            <v>0</v>
          </cell>
          <cell r="EB645">
            <v>0</v>
          </cell>
          <cell r="EC645">
            <v>0</v>
          </cell>
          <cell r="ED645">
            <v>0</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v>0</v>
          </cell>
          <cell r="ED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cell r="DA647">
            <v>0</v>
          </cell>
          <cell r="DB647">
            <v>0</v>
          </cell>
          <cell r="DC647">
            <v>0</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0</v>
          </cell>
          <cell r="DY647">
            <v>0</v>
          </cell>
          <cell r="DZ647">
            <v>0</v>
          </cell>
          <cell r="EA647">
            <v>0</v>
          </cell>
          <cell r="EB647">
            <v>0</v>
          </cell>
          <cell r="EC647">
            <v>0</v>
          </cell>
          <cell r="ED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cell r="DV648">
            <v>0</v>
          </cell>
          <cell r="DW648">
            <v>0</v>
          </cell>
          <cell r="DX648">
            <v>0</v>
          </cell>
          <cell r="DY648">
            <v>0</v>
          </cell>
          <cell r="DZ648">
            <v>0</v>
          </cell>
          <cell r="EA648">
            <v>0</v>
          </cell>
          <cell r="EB648">
            <v>0</v>
          </cell>
          <cell r="EC648">
            <v>0</v>
          </cell>
          <cell r="ED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0</v>
          </cell>
          <cell r="DZ649">
            <v>0</v>
          </cell>
          <cell r="EA649">
            <v>0</v>
          </cell>
          <cell r="EB649">
            <v>0</v>
          </cell>
          <cell r="EC649">
            <v>0</v>
          </cell>
          <cell r="ED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cell r="CK650">
            <v>0</v>
          </cell>
          <cell r="CL650">
            <v>0</v>
          </cell>
          <cell r="CM650">
            <v>0</v>
          </cell>
          <cell r="CN650">
            <v>0</v>
          </cell>
          <cell r="CO650">
            <v>0</v>
          </cell>
          <cell r="CP650">
            <v>0</v>
          </cell>
          <cell r="CQ650">
            <v>0</v>
          </cell>
          <cell r="CR650">
            <v>0</v>
          </cell>
          <cell r="CS650">
            <v>0</v>
          </cell>
          <cell r="CT650">
            <v>0</v>
          </cell>
          <cell r="CU650">
            <v>0</v>
          </cell>
          <cell r="CV650">
            <v>0</v>
          </cell>
          <cell r="CW650">
            <v>0</v>
          </cell>
          <cell r="CX650">
            <v>0</v>
          </cell>
          <cell r="CY650">
            <v>0</v>
          </cell>
          <cell r="CZ650">
            <v>0</v>
          </cell>
          <cell r="DA650">
            <v>0</v>
          </cell>
          <cell r="DB650">
            <v>0</v>
          </cell>
          <cell r="DC650">
            <v>0</v>
          </cell>
          <cell r="DD650">
            <v>0</v>
          </cell>
          <cell r="DE650">
            <v>0</v>
          </cell>
          <cell r="DF650">
            <v>0</v>
          </cell>
          <cell r="DG650">
            <v>0</v>
          </cell>
          <cell r="DH650">
            <v>0</v>
          </cell>
          <cell r="DI650">
            <v>0</v>
          </cell>
          <cell r="DJ650">
            <v>0</v>
          </cell>
          <cell r="DK650">
            <v>0</v>
          </cell>
          <cell r="DL650">
            <v>0</v>
          </cell>
          <cell r="DM650">
            <v>0</v>
          </cell>
          <cell r="DN650">
            <v>0</v>
          </cell>
          <cell r="DO650">
            <v>0</v>
          </cell>
          <cell r="DP650">
            <v>0</v>
          </cell>
          <cell r="DQ650">
            <v>0</v>
          </cell>
          <cell r="DR650">
            <v>0</v>
          </cell>
          <cell r="DS650">
            <v>0</v>
          </cell>
          <cell r="DT650">
            <v>0</v>
          </cell>
          <cell r="DU650">
            <v>0</v>
          </cell>
          <cell r="DV650">
            <v>0</v>
          </cell>
          <cell r="DW650">
            <v>0</v>
          </cell>
          <cell r="DX650">
            <v>0</v>
          </cell>
          <cell r="DY650">
            <v>0</v>
          </cell>
          <cell r="DZ650">
            <v>0</v>
          </cell>
          <cell r="EA650">
            <v>0</v>
          </cell>
          <cell r="EB650">
            <v>0</v>
          </cell>
          <cell r="EC650">
            <v>0</v>
          </cell>
          <cell r="ED650">
            <v>0</v>
          </cell>
        </row>
        <row r="651">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v>
          </cell>
          <cell r="DY651">
            <v>0</v>
          </cell>
          <cell r="DZ651">
            <v>0</v>
          </cell>
          <cell r="EA651">
            <v>0</v>
          </cell>
          <cell r="EB651">
            <v>0</v>
          </cell>
          <cell r="EC651">
            <v>0</v>
          </cell>
          <cell r="ED651">
            <v>0</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v>
          </cell>
          <cell r="DY652">
            <v>0</v>
          </cell>
          <cell r="DZ652">
            <v>0</v>
          </cell>
          <cell r="EA652">
            <v>0</v>
          </cell>
          <cell r="EB652">
            <v>0</v>
          </cell>
          <cell r="EC652">
            <v>0</v>
          </cell>
          <cell r="ED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v>0</v>
          </cell>
          <cell r="DB653">
            <v>0</v>
          </cell>
          <cell r="DC653">
            <v>0</v>
          </cell>
          <cell r="DD653">
            <v>0</v>
          </cell>
          <cell r="DE653">
            <v>0</v>
          </cell>
          <cell r="DF653">
            <v>0</v>
          </cell>
          <cell r="DG653">
            <v>0</v>
          </cell>
          <cell r="DH653">
            <v>0</v>
          </cell>
          <cell r="DI653">
            <v>0</v>
          </cell>
          <cell r="DJ653">
            <v>0</v>
          </cell>
          <cell r="DK653">
            <v>0</v>
          </cell>
          <cell r="DL653">
            <v>0</v>
          </cell>
          <cell r="DM653">
            <v>0</v>
          </cell>
          <cell r="DN653">
            <v>0</v>
          </cell>
          <cell r="DO653">
            <v>0</v>
          </cell>
          <cell r="DP653">
            <v>0</v>
          </cell>
          <cell r="DQ653">
            <v>0</v>
          </cell>
          <cell r="DR653">
            <v>0</v>
          </cell>
          <cell r="DS653">
            <v>0</v>
          </cell>
          <cell r="DT653">
            <v>0</v>
          </cell>
          <cell r="DU653">
            <v>0</v>
          </cell>
          <cell r="DV653">
            <v>0</v>
          </cell>
          <cell r="DW653">
            <v>0</v>
          </cell>
          <cell r="DX653">
            <v>0</v>
          </cell>
          <cell r="DY653">
            <v>0</v>
          </cell>
          <cell r="DZ653">
            <v>0</v>
          </cell>
          <cell r="EA653">
            <v>0</v>
          </cell>
          <cell r="EB653">
            <v>0</v>
          </cell>
          <cell r="EC653">
            <v>0</v>
          </cell>
          <cell r="ED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cell r="DK654">
            <v>0</v>
          </cell>
          <cell r="DL654">
            <v>0</v>
          </cell>
          <cell r="DM654">
            <v>0</v>
          </cell>
          <cell r="DN654">
            <v>0</v>
          </cell>
          <cell r="DO654">
            <v>0</v>
          </cell>
          <cell r="DP654">
            <v>0</v>
          </cell>
          <cell r="DQ654">
            <v>0</v>
          </cell>
          <cell r="DR654">
            <v>0</v>
          </cell>
          <cell r="DS654">
            <v>0</v>
          </cell>
          <cell r="DT654">
            <v>0</v>
          </cell>
          <cell r="DU654">
            <v>0</v>
          </cell>
          <cell r="DV654">
            <v>0</v>
          </cell>
          <cell r="DW654">
            <v>0</v>
          </cell>
          <cell r="DX654">
            <v>0</v>
          </cell>
          <cell r="DY654">
            <v>0</v>
          </cell>
          <cell r="DZ654">
            <v>0</v>
          </cell>
          <cell r="EA654">
            <v>0</v>
          </cell>
          <cell r="EB654">
            <v>0</v>
          </cell>
          <cell r="EC654">
            <v>0</v>
          </cell>
          <cell r="ED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cell r="DA655">
            <v>0</v>
          </cell>
          <cell r="DB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cell r="DV655">
            <v>0</v>
          </cell>
          <cell r="DW655">
            <v>0</v>
          </cell>
          <cell r="DX655">
            <v>0</v>
          </cell>
          <cell r="DY655">
            <v>0</v>
          </cell>
          <cell r="DZ655">
            <v>0</v>
          </cell>
          <cell r="EA655">
            <v>0</v>
          </cell>
          <cell r="EB655">
            <v>0</v>
          </cell>
          <cell r="EC655">
            <v>0</v>
          </cell>
          <cell r="ED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cell r="DA656">
            <v>0</v>
          </cell>
          <cell r="DB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cell r="DV656">
            <v>0</v>
          </cell>
          <cell r="DW656">
            <v>0</v>
          </cell>
          <cell r="DX656">
            <v>0</v>
          </cell>
          <cell r="DY656">
            <v>0</v>
          </cell>
          <cell r="DZ656">
            <v>0</v>
          </cell>
          <cell r="EA656">
            <v>0</v>
          </cell>
          <cell r="EB656">
            <v>0</v>
          </cell>
          <cell r="EC656">
            <v>0</v>
          </cell>
          <cell r="ED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cell r="DV657">
            <v>0</v>
          </cell>
          <cell r="DW657">
            <v>0</v>
          </cell>
          <cell r="DX657">
            <v>0</v>
          </cell>
          <cell r="DY657">
            <v>0</v>
          </cell>
          <cell r="DZ657">
            <v>0</v>
          </cell>
          <cell r="EA657">
            <v>0</v>
          </cell>
          <cell r="EB657">
            <v>0</v>
          </cell>
          <cell r="EC657">
            <v>0</v>
          </cell>
          <cell r="ED657">
            <v>0</v>
          </cell>
        </row>
        <row r="658">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0</v>
          </cell>
          <cell r="DL658">
            <v>0</v>
          </cell>
          <cell r="DM658">
            <v>0</v>
          </cell>
          <cell r="DN658">
            <v>0</v>
          </cell>
          <cell r="DO658">
            <v>0</v>
          </cell>
          <cell r="DP658">
            <v>0</v>
          </cell>
          <cell r="DQ658">
            <v>0</v>
          </cell>
          <cell r="DR658">
            <v>0</v>
          </cell>
          <cell r="DS658">
            <v>0</v>
          </cell>
          <cell r="DT658">
            <v>0</v>
          </cell>
          <cell r="DU658">
            <v>0</v>
          </cell>
          <cell r="DV658">
            <v>0</v>
          </cell>
          <cell r="DW658">
            <v>0</v>
          </cell>
          <cell r="DX658">
            <v>0</v>
          </cell>
          <cell r="DY658">
            <v>0</v>
          </cell>
          <cell r="DZ658">
            <v>0</v>
          </cell>
          <cell r="EA658">
            <v>0</v>
          </cell>
          <cell r="EB658">
            <v>0</v>
          </cell>
          <cell r="EC658">
            <v>0</v>
          </cell>
          <cell r="ED658">
            <v>0</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0</v>
          </cell>
          <cell r="DS659">
            <v>0</v>
          </cell>
          <cell r="DT659">
            <v>0</v>
          </cell>
          <cell r="DU659">
            <v>0</v>
          </cell>
          <cell r="DV659">
            <v>0</v>
          </cell>
          <cell r="DW659">
            <v>0</v>
          </cell>
          <cell r="DX659">
            <v>0</v>
          </cell>
          <cell r="DY659">
            <v>0</v>
          </cell>
          <cell r="DZ659">
            <v>0</v>
          </cell>
          <cell r="EA659">
            <v>0</v>
          </cell>
          <cell r="EB659">
            <v>0</v>
          </cell>
          <cell r="EC659">
            <v>0</v>
          </cell>
          <cell r="ED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0</v>
          </cell>
          <cell r="DL660">
            <v>0</v>
          </cell>
          <cell r="DM660">
            <v>0</v>
          </cell>
          <cell r="DN660">
            <v>0</v>
          </cell>
          <cell r="DO660">
            <v>0</v>
          </cell>
          <cell r="DP660">
            <v>0</v>
          </cell>
          <cell r="DQ660">
            <v>0</v>
          </cell>
          <cell r="DR660">
            <v>0</v>
          </cell>
          <cell r="DS660">
            <v>0</v>
          </cell>
          <cell r="DT660">
            <v>0</v>
          </cell>
          <cell r="DU660">
            <v>0</v>
          </cell>
          <cell r="DV660">
            <v>0</v>
          </cell>
          <cell r="DW660">
            <v>0</v>
          </cell>
          <cell r="DX660">
            <v>0</v>
          </cell>
          <cell r="DY660">
            <v>0</v>
          </cell>
          <cell r="DZ660">
            <v>0</v>
          </cell>
          <cell r="EA660">
            <v>0</v>
          </cell>
          <cell r="EB660">
            <v>0</v>
          </cell>
          <cell r="EC660">
            <v>0</v>
          </cell>
          <cell r="ED660">
            <v>0</v>
          </cell>
        </row>
        <row r="661">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M661">
            <v>0</v>
          </cell>
          <cell r="DN661">
            <v>0</v>
          </cell>
          <cell r="DO661">
            <v>0</v>
          </cell>
          <cell r="DP661">
            <v>0</v>
          </cell>
          <cell r="DQ661">
            <v>0</v>
          </cell>
          <cell r="DR661">
            <v>0</v>
          </cell>
          <cell r="DS661">
            <v>0</v>
          </cell>
          <cell r="DT661">
            <v>0</v>
          </cell>
          <cell r="DU661">
            <v>0</v>
          </cell>
          <cell r="DV661">
            <v>0</v>
          </cell>
          <cell r="DW661">
            <v>0</v>
          </cell>
          <cell r="DX661">
            <v>0</v>
          </cell>
          <cell r="DY661">
            <v>0</v>
          </cell>
          <cell r="DZ661">
            <v>0</v>
          </cell>
          <cell r="EA661">
            <v>0</v>
          </cell>
          <cell r="EB661">
            <v>0</v>
          </cell>
          <cell r="EC661">
            <v>0</v>
          </cell>
          <cell r="ED661">
            <v>0</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Y664">
            <v>0</v>
          </cell>
          <cell r="DZ664">
            <v>0</v>
          </cell>
          <cell r="EA664">
            <v>0</v>
          </cell>
          <cell r="EB664">
            <v>0</v>
          </cell>
          <cell r="EC664">
            <v>0</v>
          </cell>
          <cell r="ED664">
            <v>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cell r="DK666">
            <v>0</v>
          </cell>
          <cell r="DL666">
            <v>0</v>
          </cell>
          <cell r="DM666">
            <v>0</v>
          </cell>
          <cell r="DN666">
            <v>0</v>
          </cell>
          <cell r="DO666">
            <v>0</v>
          </cell>
          <cell r="DP666">
            <v>0</v>
          </cell>
          <cell r="DQ666">
            <v>0</v>
          </cell>
          <cell r="DR666">
            <v>0</v>
          </cell>
          <cell r="DS666">
            <v>0</v>
          </cell>
          <cell r="DT666">
            <v>0</v>
          </cell>
          <cell r="DU666">
            <v>0</v>
          </cell>
          <cell r="DV666">
            <v>0</v>
          </cell>
          <cell r="DW666">
            <v>0</v>
          </cell>
          <cell r="DX666">
            <v>0</v>
          </cell>
          <cell r="DY666">
            <v>0</v>
          </cell>
          <cell r="DZ666">
            <v>0</v>
          </cell>
          <cell r="EA666">
            <v>0</v>
          </cell>
          <cell r="EB666">
            <v>0</v>
          </cell>
          <cell r="EC666">
            <v>0</v>
          </cell>
          <cell r="ED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v>0</v>
          </cell>
          <cell r="CE667">
            <v>0</v>
          </cell>
          <cell r="CF667">
            <v>0</v>
          </cell>
          <cell r="CG667">
            <v>0</v>
          </cell>
          <cell r="CH667">
            <v>0</v>
          </cell>
          <cell r="CI667">
            <v>0</v>
          </cell>
          <cell r="CJ667">
            <v>0</v>
          </cell>
          <cell r="CK667">
            <v>0</v>
          </cell>
          <cell r="CL667">
            <v>0</v>
          </cell>
          <cell r="CM667">
            <v>0</v>
          </cell>
          <cell r="CN667">
            <v>0</v>
          </cell>
          <cell r="CO667">
            <v>0</v>
          </cell>
          <cell r="CP667">
            <v>0</v>
          </cell>
          <cell r="CQ667">
            <v>0</v>
          </cell>
          <cell r="CR667">
            <v>0</v>
          </cell>
          <cell r="CS667">
            <v>0</v>
          </cell>
          <cell r="CT667">
            <v>0</v>
          </cell>
          <cell r="CU667">
            <v>0</v>
          </cell>
          <cell r="CV667">
            <v>0</v>
          </cell>
          <cell r="CW667">
            <v>0</v>
          </cell>
          <cell r="CX667">
            <v>0</v>
          </cell>
          <cell r="CY667">
            <v>0</v>
          </cell>
          <cell r="CZ667">
            <v>0</v>
          </cell>
          <cell r="DA667">
            <v>0</v>
          </cell>
          <cell r="DB667">
            <v>0</v>
          </cell>
          <cell r="DC667">
            <v>0</v>
          </cell>
          <cell r="DD667">
            <v>0</v>
          </cell>
          <cell r="DE667">
            <v>0</v>
          </cell>
          <cell r="DF667">
            <v>0</v>
          </cell>
          <cell r="DG667">
            <v>0</v>
          </cell>
          <cell r="DH667">
            <v>0</v>
          </cell>
          <cell r="DI667">
            <v>0</v>
          </cell>
          <cell r="DJ667">
            <v>0</v>
          </cell>
          <cell r="DK667">
            <v>0</v>
          </cell>
          <cell r="DL667">
            <v>0</v>
          </cell>
          <cell r="DM667">
            <v>0</v>
          </cell>
          <cell r="DN667">
            <v>0</v>
          </cell>
          <cell r="DO667">
            <v>0</v>
          </cell>
          <cell r="DP667">
            <v>0</v>
          </cell>
          <cell r="DQ667">
            <v>0</v>
          </cell>
          <cell r="DR667">
            <v>0</v>
          </cell>
          <cell r="DS667">
            <v>0</v>
          </cell>
          <cell r="DT667">
            <v>0</v>
          </cell>
          <cell r="DU667">
            <v>0</v>
          </cell>
          <cell r="DV667">
            <v>0</v>
          </cell>
          <cell r="DW667">
            <v>0</v>
          </cell>
          <cell r="DX667">
            <v>0</v>
          </cell>
          <cell r="DY667">
            <v>0</v>
          </cell>
          <cell r="DZ667">
            <v>0</v>
          </cell>
          <cell r="EA667">
            <v>0</v>
          </cell>
          <cell r="EB667">
            <v>0</v>
          </cell>
          <cell r="EC667">
            <v>0</v>
          </cell>
          <cell r="ED667">
            <v>0</v>
          </cell>
        </row>
        <row r="668">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v>
          </cell>
          <cell r="CB668">
            <v>0</v>
          </cell>
          <cell r="CC668">
            <v>0</v>
          </cell>
          <cell r="CD668">
            <v>0</v>
          </cell>
          <cell r="CE668">
            <v>0</v>
          </cell>
          <cell r="CF668">
            <v>0</v>
          </cell>
          <cell r="CG668">
            <v>0</v>
          </cell>
          <cell r="CH668">
            <v>0</v>
          </cell>
          <cell r="CI668">
            <v>0</v>
          </cell>
          <cell r="CJ668">
            <v>0</v>
          </cell>
          <cell r="CK668">
            <v>0</v>
          </cell>
          <cell r="CL668">
            <v>0</v>
          </cell>
          <cell r="CM668">
            <v>0</v>
          </cell>
          <cell r="CN668">
            <v>0</v>
          </cell>
          <cell r="CO668">
            <v>0</v>
          </cell>
          <cell r="CP668">
            <v>0</v>
          </cell>
          <cell r="CQ668">
            <v>0</v>
          </cell>
          <cell r="CR668">
            <v>0</v>
          </cell>
          <cell r="CS668">
            <v>0</v>
          </cell>
          <cell r="CT668">
            <v>0</v>
          </cell>
          <cell r="CU668">
            <v>0</v>
          </cell>
          <cell r="CV668">
            <v>0</v>
          </cell>
          <cell r="CW668">
            <v>0</v>
          </cell>
          <cell r="CX668">
            <v>0</v>
          </cell>
          <cell r="CY668">
            <v>0</v>
          </cell>
          <cell r="CZ668">
            <v>0</v>
          </cell>
          <cell r="DA668">
            <v>0</v>
          </cell>
          <cell r="DB668">
            <v>0</v>
          </cell>
          <cell r="DC668">
            <v>0</v>
          </cell>
          <cell r="DD668">
            <v>0</v>
          </cell>
          <cell r="DE668">
            <v>0</v>
          </cell>
          <cell r="DF668">
            <v>0</v>
          </cell>
          <cell r="DG668">
            <v>0</v>
          </cell>
          <cell r="DH668">
            <v>0</v>
          </cell>
          <cell r="DI668">
            <v>0</v>
          </cell>
          <cell r="DJ668">
            <v>0</v>
          </cell>
          <cell r="DK668">
            <v>0</v>
          </cell>
          <cell r="DL668">
            <v>0</v>
          </cell>
          <cell r="DM668">
            <v>0</v>
          </cell>
          <cell r="DN668">
            <v>0</v>
          </cell>
          <cell r="DO668">
            <v>0</v>
          </cell>
          <cell r="DP668">
            <v>0</v>
          </cell>
          <cell r="DQ668">
            <v>0</v>
          </cell>
          <cell r="DR668">
            <v>0</v>
          </cell>
          <cell r="DS668">
            <v>0</v>
          </cell>
          <cell r="DT668">
            <v>0</v>
          </cell>
          <cell r="DU668">
            <v>0</v>
          </cell>
          <cell r="DV668">
            <v>0</v>
          </cell>
          <cell r="DW668">
            <v>0</v>
          </cell>
          <cell r="DX668">
            <v>0</v>
          </cell>
          <cell r="DY668">
            <v>0</v>
          </cell>
          <cell r="DZ668">
            <v>0</v>
          </cell>
          <cell r="EA668">
            <v>0</v>
          </cell>
          <cell r="EB668">
            <v>0</v>
          </cell>
          <cell r="EC668">
            <v>0</v>
          </cell>
          <cell r="ED668">
            <v>0</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J669">
            <v>0</v>
          </cell>
          <cell r="CK669">
            <v>0</v>
          </cell>
          <cell r="CL669">
            <v>0</v>
          </cell>
          <cell r="CM669">
            <v>0</v>
          </cell>
          <cell r="CN669">
            <v>0</v>
          </cell>
          <cell r="CO669">
            <v>0</v>
          </cell>
          <cell r="CP669">
            <v>0</v>
          </cell>
          <cell r="CQ669">
            <v>0</v>
          </cell>
          <cell r="CR669">
            <v>0</v>
          </cell>
          <cell r="CS669">
            <v>0</v>
          </cell>
          <cell r="CT669">
            <v>0</v>
          </cell>
          <cell r="CU669">
            <v>0</v>
          </cell>
          <cell r="CV669">
            <v>0</v>
          </cell>
          <cell r="CW669">
            <v>0</v>
          </cell>
          <cell r="CX669">
            <v>0</v>
          </cell>
          <cell r="CY669">
            <v>0</v>
          </cell>
          <cell r="CZ669">
            <v>0</v>
          </cell>
          <cell r="DA669">
            <v>0</v>
          </cell>
          <cell r="DB669">
            <v>0</v>
          </cell>
          <cell r="DC669">
            <v>0</v>
          </cell>
          <cell r="DD669">
            <v>0</v>
          </cell>
          <cell r="DE669">
            <v>0</v>
          </cell>
          <cell r="DF669">
            <v>0</v>
          </cell>
          <cell r="DG669">
            <v>0</v>
          </cell>
          <cell r="DH669">
            <v>0</v>
          </cell>
          <cell r="DI669">
            <v>0</v>
          </cell>
          <cell r="DJ669">
            <v>0</v>
          </cell>
          <cell r="DK669">
            <v>0</v>
          </cell>
          <cell r="DL669">
            <v>0</v>
          </cell>
          <cell r="DM669">
            <v>0</v>
          </cell>
          <cell r="DN669">
            <v>0</v>
          </cell>
          <cell r="DO669">
            <v>0</v>
          </cell>
          <cell r="DP669">
            <v>0</v>
          </cell>
          <cell r="DQ669">
            <v>0</v>
          </cell>
          <cell r="DR669">
            <v>0</v>
          </cell>
          <cell r="DS669">
            <v>0</v>
          </cell>
          <cell r="DT669">
            <v>0</v>
          </cell>
          <cell r="DU669">
            <v>0</v>
          </cell>
          <cell r="DV669">
            <v>0</v>
          </cell>
          <cell r="DW669">
            <v>0</v>
          </cell>
          <cell r="DX669">
            <v>0</v>
          </cell>
          <cell r="DY669">
            <v>0</v>
          </cell>
          <cell r="DZ669">
            <v>0</v>
          </cell>
          <cell r="EA669">
            <v>0</v>
          </cell>
          <cell r="EB669">
            <v>0</v>
          </cell>
          <cell r="EC669">
            <v>0</v>
          </cell>
          <cell r="ED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0</v>
          </cell>
          <cell r="CB670">
            <v>0</v>
          </cell>
          <cell r="CC670">
            <v>0</v>
          </cell>
          <cell r="CD670">
            <v>0</v>
          </cell>
          <cell r="CE670">
            <v>0</v>
          </cell>
          <cell r="CF670">
            <v>0</v>
          </cell>
          <cell r="CG670">
            <v>0</v>
          </cell>
          <cell r="CH670">
            <v>0</v>
          </cell>
          <cell r="CI670">
            <v>0</v>
          </cell>
          <cell r="CJ670">
            <v>0</v>
          </cell>
          <cell r="CK670">
            <v>0</v>
          </cell>
          <cell r="CL670">
            <v>0</v>
          </cell>
          <cell r="CM670">
            <v>0</v>
          </cell>
          <cell r="CN670">
            <v>0</v>
          </cell>
          <cell r="CO670">
            <v>0</v>
          </cell>
          <cell r="CP670">
            <v>0</v>
          </cell>
          <cell r="CQ670">
            <v>0</v>
          </cell>
          <cell r="CR670">
            <v>0</v>
          </cell>
          <cell r="CS670">
            <v>0</v>
          </cell>
          <cell r="CT670">
            <v>0</v>
          </cell>
          <cell r="CU670">
            <v>0</v>
          </cell>
          <cell r="CV670">
            <v>0</v>
          </cell>
          <cell r="CW670">
            <v>0</v>
          </cell>
          <cell r="CX670">
            <v>0</v>
          </cell>
          <cell r="CY670">
            <v>0</v>
          </cell>
          <cell r="CZ670">
            <v>0</v>
          </cell>
          <cell r="DA670">
            <v>0</v>
          </cell>
          <cell r="DB670">
            <v>0</v>
          </cell>
          <cell r="DC670">
            <v>0</v>
          </cell>
          <cell r="DD670">
            <v>0</v>
          </cell>
          <cell r="DE670">
            <v>0</v>
          </cell>
          <cell r="DF670">
            <v>0</v>
          </cell>
          <cell r="DG670">
            <v>0</v>
          </cell>
          <cell r="DH670">
            <v>0</v>
          </cell>
          <cell r="DI670">
            <v>0</v>
          </cell>
          <cell r="DJ670">
            <v>0</v>
          </cell>
          <cell r="DK670">
            <v>0</v>
          </cell>
          <cell r="DL670">
            <v>0</v>
          </cell>
          <cell r="DM670">
            <v>0</v>
          </cell>
          <cell r="DN670">
            <v>0</v>
          </cell>
          <cell r="DO670">
            <v>0</v>
          </cell>
          <cell r="DP670">
            <v>0</v>
          </cell>
          <cell r="DQ670">
            <v>0</v>
          </cell>
          <cell r="DR670">
            <v>0</v>
          </cell>
          <cell r="DS670">
            <v>0</v>
          </cell>
          <cell r="DT670">
            <v>0</v>
          </cell>
          <cell r="DU670">
            <v>0</v>
          </cell>
          <cell r="DV670">
            <v>0</v>
          </cell>
          <cell r="DW670">
            <v>0</v>
          </cell>
          <cell r="DX670">
            <v>0</v>
          </cell>
          <cell r="DY670">
            <v>0</v>
          </cell>
          <cell r="DZ670">
            <v>0</v>
          </cell>
          <cell r="EA670">
            <v>0</v>
          </cell>
          <cell r="EB670">
            <v>0</v>
          </cell>
          <cell r="EC670">
            <v>0</v>
          </cell>
          <cell r="ED670">
            <v>0</v>
          </cell>
        </row>
        <row r="671">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cell r="CJ671">
            <v>0</v>
          </cell>
          <cell r="CK671">
            <v>0</v>
          </cell>
          <cell r="CL671">
            <v>0</v>
          </cell>
          <cell r="CM671">
            <v>0</v>
          </cell>
          <cell r="CN671">
            <v>0</v>
          </cell>
          <cell r="CO671">
            <v>0</v>
          </cell>
          <cell r="CP671">
            <v>0</v>
          </cell>
          <cell r="CQ671">
            <v>0</v>
          </cell>
          <cell r="CR671">
            <v>0</v>
          </cell>
          <cell r="CS671">
            <v>0</v>
          </cell>
          <cell r="CT671">
            <v>0</v>
          </cell>
          <cell r="CU671">
            <v>0</v>
          </cell>
          <cell r="CV671">
            <v>0</v>
          </cell>
          <cell r="CW671">
            <v>0</v>
          </cell>
          <cell r="CX671">
            <v>0</v>
          </cell>
          <cell r="CY671">
            <v>0</v>
          </cell>
          <cell r="CZ671">
            <v>0</v>
          </cell>
          <cell r="DA671">
            <v>0</v>
          </cell>
          <cell r="DB671">
            <v>0</v>
          </cell>
          <cell r="DC671">
            <v>0</v>
          </cell>
          <cell r="DD671">
            <v>0</v>
          </cell>
          <cell r="DE671">
            <v>0</v>
          </cell>
          <cell r="DF671">
            <v>0</v>
          </cell>
          <cell r="DG671">
            <v>0</v>
          </cell>
          <cell r="DH671">
            <v>0</v>
          </cell>
          <cell r="DI671">
            <v>0</v>
          </cell>
          <cell r="DJ671">
            <v>0</v>
          </cell>
          <cell r="DK671">
            <v>0</v>
          </cell>
          <cell r="DL671">
            <v>0</v>
          </cell>
          <cell r="DM671">
            <v>0</v>
          </cell>
          <cell r="DN671">
            <v>0</v>
          </cell>
          <cell r="DO671">
            <v>0</v>
          </cell>
          <cell r="DP671">
            <v>0</v>
          </cell>
          <cell r="DQ671">
            <v>0</v>
          </cell>
          <cell r="DR671">
            <v>0</v>
          </cell>
          <cell r="DS671">
            <v>0</v>
          </cell>
          <cell r="DT671">
            <v>0</v>
          </cell>
          <cell r="DU671">
            <v>0</v>
          </cell>
          <cell r="DV671">
            <v>0</v>
          </cell>
          <cell r="DW671">
            <v>0</v>
          </cell>
          <cell r="DX671">
            <v>0</v>
          </cell>
          <cell r="DY671">
            <v>0</v>
          </cell>
          <cell r="DZ671">
            <v>0</v>
          </cell>
          <cell r="EA671">
            <v>0</v>
          </cell>
          <cell r="EB671">
            <v>0</v>
          </cell>
          <cell r="EC671">
            <v>0</v>
          </cell>
          <cell r="ED671">
            <v>0</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0</v>
          </cell>
          <cell r="CB672">
            <v>0</v>
          </cell>
          <cell r="CC672">
            <v>0</v>
          </cell>
          <cell r="CD672">
            <v>0</v>
          </cell>
          <cell r="CE672">
            <v>0</v>
          </cell>
          <cell r="CF672">
            <v>0</v>
          </cell>
          <cell r="CG672">
            <v>0</v>
          </cell>
          <cell r="CH672">
            <v>0</v>
          </cell>
          <cell r="CI672">
            <v>0</v>
          </cell>
          <cell r="CJ672">
            <v>0</v>
          </cell>
          <cell r="CK672">
            <v>0</v>
          </cell>
          <cell r="CL672">
            <v>0</v>
          </cell>
          <cell r="CM672">
            <v>0</v>
          </cell>
          <cell r="CN672">
            <v>0</v>
          </cell>
          <cell r="CO672">
            <v>0</v>
          </cell>
          <cell r="CP672">
            <v>0</v>
          </cell>
          <cell r="CQ672">
            <v>0</v>
          </cell>
          <cell r="CR672">
            <v>0</v>
          </cell>
          <cell r="CS672">
            <v>0</v>
          </cell>
          <cell r="CT672">
            <v>0</v>
          </cell>
          <cell r="CU672">
            <v>0</v>
          </cell>
          <cell r="CV672">
            <v>0</v>
          </cell>
          <cell r="CW672">
            <v>0</v>
          </cell>
          <cell r="CX672">
            <v>0</v>
          </cell>
          <cell r="CY672">
            <v>0</v>
          </cell>
          <cell r="CZ672">
            <v>0</v>
          </cell>
          <cell r="DA672">
            <v>0</v>
          </cell>
          <cell r="DB672">
            <v>0</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cell r="DV672">
            <v>0</v>
          </cell>
          <cell r="DW672">
            <v>0</v>
          </cell>
          <cell r="DX672">
            <v>0</v>
          </cell>
          <cell r="DY672">
            <v>0</v>
          </cell>
          <cell r="DZ672">
            <v>0</v>
          </cell>
          <cell r="EA672">
            <v>0</v>
          </cell>
          <cell r="EB672">
            <v>0</v>
          </cell>
          <cell r="EC672">
            <v>0</v>
          </cell>
          <cell r="ED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CX673">
            <v>0</v>
          </cell>
          <cell r="CY673">
            <v>0</v>
          </cell>
          <cell r="CZ673">
            <v>0</v>
          </cell>
          <cell r="DA673">
            <v>0</v>
          </cell>
          <cell r="DB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cell r="DV673">
            <v>0</v>
          </cell>
          <cell r="DW673">
            <v>0</v>
          </cell>
          <cell r="DX673">
            <v>0</v>
          </cell>
          <cell r="DY673">
            <v>0</v>
          </cell>
          <cell r="DZ673">
            <v>0</v>
          </cell>
          <cell r="EA673">
            <v>0</v>
          </cell>
          <cell r="EB673">
            <v>0</v>
          </cell>
          <cell r="EC673">
            <v>0</v>
          </cell>
          <cell r="ED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cell r="CK674">
            <v>0</v>
          </cell>
          <cell r="CL674">
            <v>0</v>
          </cell>
          <cell r="CM674">
            <v>0</v>
          </cell>
          <cell r="CN674">
            <v>0</v>
          </cell>
          <cell r="CO674">
            <v>0</v>
          </cell>
          <cell r="CP674">
            <v>0</v>
          </cell>
          <cell r="CQ674">
            <v>0</v>
          </cell>
          <cell r="CR674">
            <v>0</v>
          </cell>
          <cell r="CS674">
            <v>0</v>
          </cell>
          <cell r="CT674">
            <v>0</v>
          </cell>
          <cell r="CU674">
            <v>0</v>
          </cell>
          <cell r="CV674">
            <v>0</v>
          </cell>
          <cell r="CW674">
            <v>0</v>
          </cell>
          <cell r="CX674">
            <v>0</v>
          </cell>
          <cell r="CY674">
            <v>0</v>
          </cell>
          <cell r="CZ674">
            <v>0</v>
          </cell>
          <cell r="DA674">
            <v>0</v>
          </cell>
          <cell r="DB674">
            <v>0</v>
          </cell>
          <cell r="DC674">
            <v>0</v>
          </cell>
          <cell r="DD674">
            <v>0</v>
          </cell>
          <cell r="DE674">
            <v>0</v>
          </cell>
          <cell r="DF674">
            <v>0</v>
          </cell>
          <cell r="DG674">
            <v>0</v>
          </cell>
          <cell r="DH674">
            <v>0</v>
          </cell>
          <cell r="DI674">
            <v>0</v>
          </cell>
          <cell r="DJ674">
            <v>0</v>
          </cell>
          <cell r="DK674">
            <v>0</v>
          </cell>
          <cell r="DL674">
            <v>0</v>
          </cell>
          <cell r="DM674">
            <v>0</v>
          </cell>
          <cell r="DN674">
            <v>0</v>
          </cell>
          <cell r="DO674">
            <v>0</v>
          </cell>
          <cell r="DP674">
            <v>0</v>
          </cell>
          <cell r="DQ674">
            <v>0</v>
          </cell>
          <cell r="DR674">
            <v>0</v>
          </cell>
          <cell r="DS674">
            <v>0</v>
          </cell>
          <cell r="DT674">
            <v>0</v>
          </cell>
          <cell r="DU674">
            <v>0</v>
          </cell>
          <cell r="DV674">
            <v>0</v>
          </cell>
          <cell r="DW674">
            <v>0</v>
          </cell>
          <cell r="DX674">
            <v>0</v>
          </cell>
          <cell r="DY674">
            <v>0</v>
          </cell>
          <cell r="DZ674">
            <v>0</v>
          </cell>
          <cell r="EA674">
            <v>0</v>
          </cell>
          <cell r="EB674">
            <v>0</v>
          </cell>
          <cell r="EC674">
            <v>0</v>
          </cell>
          <cell r="ED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I675">
            <v>0</v>
          </cell>
          <cell r="CJ675">
            <v>0</v>
          </cell>
          <cell r="CK675">
            <v>0</v>
          </cell>
          <cell r="CL675">
            <v>0</v>
          </cell>
          <cell r="CM675">
            <v>0</v>
          </cell>
          <cell r="CN675">
            <v>0</v>
          </cell>
          <cell r="CO675">
            <v>0</v>
          </cell>
          <cell r="CP675">
            <v>0</v>
          </cell>
          <cell r="CQ675">
            <v>0</v>
          </cell>
          <cell r="CR675">
            <v>0</v>
          </cell>
          <cell r="CS675">
            <v>0</v>
          </cell>
          <cell r="CT675">
            <v>0</v>
          </cell>
          <cell r="CU675">
            <v>0</v>
          </cell>
          <cell r="CV675">
            <v>0</v>
          </cell>
          <cell r="CW675">
            <v>0</v>
          </cell>
          <cell r="CX675">
            <v>0</v>
          </cell>
          <cell r="CY675">
            <v>0</v>
          </cell>
          <cell r="CZ675">
            <v>0</v>
          </cell>
          <cell r="DA675">
            <v>0</v>
          </cell>
          <cell r="DB675">
            <v>0</v>
          </cell>
          <cell r="DC675">
            <v>0</v>
          </cell>
          <cell r="DD675">
            <v>0</v>
          </cell>
          <cell r="DE675">
            <v>0</v>
          </cell>
          <cell r="DF675">
            <v>0</v>
          </cell>
          <cell r="DG675">
            <v>0</v>
          </cell>
          <cell r="DH675">
            <v>0</v>
          </cell>
          <cell r="DI675">
            <v>0</v>
          </cell>
          <cell r="DJ675">
            <v>0</v>
          </cell>
          <cell r="DK675">
            <v>0</v>
          </cell>
          <cell r="DL675">
            <v>0</v>
          </cell>
          <cell r="DM675">
            <v>0</v>
          </cell>
          <cell r="DN675">
            <v>0</v>
          </cell>
          <cell r="DO675">
            <v>0</v>
          </cell>
          <cell r="DP675">
            <v>0</v>
          </cell>
          <cell r="DQ675">
            <v>0</v>
          </cell>
          <cell r="DR675">
            <v>0</v>
          </cell>
          <cell r="DS675">
            <v>0</v>
          </cell>
          <cell r="DT675">
            <v>0</v>
          </cell>
          <cell r="DU675">
            <v>0</v>
          </cell>
          <cell r="DV675">
            <v>0</v>
          </cell>
          <cell r="DW675">
            <v>0</v>
          </cell>
          <cell r="DX675">
            <v>0</v>
          </cell>
          <cell r="DY675">
            <v>0</v>
          </cell>
          <cell r="DZ675">
            <v>0</v>
          </cell>
          <cell r="EA675">
            <v>0</v>
          </cell>
          <cell r="EB675">
            <v>0</v>
          </cell>
          <cell r="EC675">
            <v>0</v>
          </cell>
          <cell r="ED675">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CX677">
            <v>0</v>
          </cell>
          <cell r="CY677">
            <v>0</v>
          </cell>
          <cell r="CZ677">
            <v>0</v>
          </cell>
          <cell r="DA677">
            <v>0</v>
          </cell>
          <cell r="DB677">
            <v>0</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cell r="DV677">
            <v>0</v>
          </cell>
          <cell r="DW677">
            <v>0</v>
          </cell>
          <cell r="DX677">
            <v>0</v>
          </cell>
          <cell r="DY677">
            <v>0</v>
          </cell>
          <cell r="DZ677">
            <v>0</v>
          </cell>
          <cell r="EA677">
            <v>0</v>
          </cell>
          <cell r="EB677">
            <v>0</v>
          </cell>
          <cell r="EC677">
            <v>0</v>
          </cell>
          <cell r="ED677">
            <v>0</v>
          </cell>
        </row>
        <row r="678">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cell r="DA678">
            <v>0</v>
          </cell>
          <cell r="DB678">
            <v>0</v>
          </cell>
          <cell r="DC678">
            <v>0</v>
          </cell>
          <cell r="DD678">
            <v>0</v>
          </cell>
          <cell r="DE678">
            <v>0</v>
          </cell>
          <cell r="DF678">
            <v>0</v>
          </cell>
          <cell r="DG678">
            <v>0</v>
          </cell>
          <cell r="DH678">
            <v>0</v>
          </cell>
          <cell r="DI678">
            <v>0</v>
          </cell>
          <cell r="DJ678">
            <v>0</v>
          </cell>
          <cell r="DK678">
            <v>0</v>
          </cell>
          <cell r="DL678">
            <v>0</v>
          </cell>
          <cell r="DM678">
            <v>0</v>
          </cell>
          <cell r="DN678">
            <v>0</v>
          </cell>
          <cell r="DO678">
            <v>0</v>
          </cell>
          <cell r="DP678">
            <v>0</v>
          </cell>
          <cell r="DQ678">
            <v>0</v>
          </cell>
          <cell r="DR678">
            <v>0</v>
          </cell>
          <cell r="DS678">
            <v>0</v>
          </cell>
          <cell r="DT678">
            <v>0</v>
          </cell>
          <cell r="DU678">
            <v>0</v>
          </cell>
          <cell r="DV678">
            <v>0</v>
          </cell>
          <cell r="DW678">
            <v>0</v>
          </cell>
          <cell r="DX678">
            <v>0</v>
          </cell>
          <cell r="DY678">
            <v>0</v>
          </cell>
          <cell r="DZ678">
            <v>0</v>
          </cell>
          <cell r="EA678">
            <v>0</v>
          </cell>
          <cell r="EB678">
            <v>0</v>
          </cell>
          <cell r="EC678">
            <v>0</v>
          </cell>
          <cell r="ED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cell r="CJ679">
            <v>0</v>
          </cell>
          <cell r="CK679">
            <v>0</v>
          </cell>
          <cell r="CL679">
            <v>0</v>
          </cell>
          <cell r="CM679">
            <v>0</v>
          </cell>
          <cell r="CN679">
            <v>0</v>
          </cell>
          <cell r="CO679">
            <v>0</v>
          </cell>
          <cell r="CP679">
            <v>0</v>
          </cell>
          <cell r="CQ679">
            <v>0</v>
          </cell>
          <cell r="CR679">
            <v>0</v>
          </cell>
          <cell r="CS679">
            <v>0</v>
          </cell>
          <cell r="CT679">
            <v>0</v>
          </cell>
          <cell r="CU679">
            <v>0</v>
          </cell>
          <cell r="CV679">
            <v>0</v>
          </cell>
          <cell r="CW679">
            <v>0</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0</v>
          </cell>
          <cell r="DS679">
            <v>0</v>
          </cell>
          <cell r="DT679">
            <v>0</v>
          </cell>
          <cell r="DU679">
            <v>0</v>
          </cell>
          <cell r="DV679">
            <v>0</v>
          </cell>
          <cell r="DW679">
            <v>0</v>
          </cell>
          <cell r="DX679">
            <v>0</v>
          </cell>
          <cell r="DY679">
            <v>0</v>
          </cell>
          <cell r="DZ679">
            <v>0</v>
          </cell>
          <cell r="EA679">
            <v>0</v>
          </cell>
          <cell r="EB679">
            <v>0</v>
          </cell>
          <cell r="EC679">
            <v>0</v>
          </cell>
          <cell r="ED679">
            <v>0</v>
          </cell>
        </row>
        <row r="680">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I680">
            <v>0</v>
          </cell>
          <cell r="CJ680">
            <v>0</v>
          </cell>
          <cell r="CK680">
            <v>0</v>
          </cell>
          <cell r="CL680">
            <v>0</v>
          </cell>
          <cell r="CM680">
            <v>0</v>
          </cell>
          <cell r="CN680">
            <v>0</v>
          </cell>
          <cell r="CO680">
            <v>0</v>
          </cell>
          <cell r="CP680">
            <v>0</v>
          </cell>
          <cell r="CQ680">
            <v>0</v>
          </cell>
          <cell r="CR680">
            <v>0</v>
          </cell>
          <cell r="CS680">
            <v>0</v>
          </cell>
          <cell r="CT680">
            <v>0</v>
          </cell>
          <cell r="CU680">
            <v>0</v>
          </cell>
          <cell r="CV680">
            <v>0</v>
          </cell>
          <cell r="CW680">
            <v>0</v>
          </cell>
          <cell r="CX680">
            <v>0</v>
          </cell>
          <cell r="CY680">
            <v>0</v>
          </cell>
          <cell r="CZ680">
            <v>0</v>
          </cell>
          <cell r="DA680">
            <v>0</v>
          </cell>
          <cell r="DB680">
            <v>0</v>
          </cell>
          <cell r="DC680">
            <v>0</v>
          </cell>
          <cell r="DD680">
            <v>0</v>
          </cell>
          <cell r="DE680">
            <v>0</v>
          </cell>
          <cell r="DF680">
            <v>0</v>
          </cell>
          <cell r="DG680">
            <v>0</v>
          </cell>
          <cell r="DH680">
            <v>0</v>
          </cell>
          <cell r="DI680">
            <v>0</v>
          </cell>
          <cell r="DJ680">
            <v>0</v>
          </cell>
          <cell r="DK680">
            <v>0</v>
          </cell>
          <cell r="DL680">
            <v>0</v>
          </cell>
          <cell r="DM680">
            <v>0</v>
          </cell>
          <cell r="DN680">
            <v>0</v>
          </cell>
          <cell r="DO680">
            <v>0</v>
          </cell>
          <cell r="DP680">
            <v>0</v>
          </cell>
          <cell r="DQ680">
            <v>0</v>
          </cell>
          <cell r="DR680">
            <v>0</v>
          </cell>
          <cell r="DS680">
            <v>0</v>
          </cell>
          <cell r="DT680">
            <v>0</v>
          </cell>
          <cell r="DU680">
            <v>0</v>
          </cell>
          <cell r="DV680">
            <v>0</v>
          </cell>
          <cell r="DW680">
            <v>0</v>
          </cell>
          <cell r="DX680">
            <v>0</v>
          </cell>
          <cell r="DY680">
            <v>0</v>
          </cell>
          <cell r="DZ680">
            <v>0</v>
          </cell>
          <cell r="EA680">
            <v>0</v>
          </cell>
          <cell r="EB680">
            <v>0</v>
          </cell>
          <cell r="EC680">
            <v>0</v>
          </cell>
          <cell r="ED680">
            <v>0</v>
          </cell>
        </row>
        <row r="681">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0</v>
          </cell>
          <cell r="DQ681">
            <v>0</v>
          </cell>
          <cell r="DR681">
            <v>0</v>
          </cell>
          <cell r="DS681">
            <v>0</v>
          </cell>
          <cell r="DT681">
            <v>0</v>
          </cell>
          <cell r="DU681">
            <v>0</v>
          </cell>
          <cell r="DV681">
            <v>0</v>
          </cell>
          <cell r="DW681">
            <v>0</v>
          </cell>
          <cell r="DX681">
            <v>0</v>
          </cell>
          <cell r="DY681">
            <v>0</v>
          </cell>
          <cell r="DZ681">
            <v>0</v>
          </cell>
          <cell r="EA681">
            <v>0</v>
          </cell>
          <cell r="EB681">
            <v>0</v>
          </cell>
          <cell r="EC681">
            <v>0</v>
          </cell>
          <cell r="ED681">
            <v>0</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cell r="DV682">
            <v>0</v>
          </cell>
          <cell r="DW682">
            <v>0</v>
          </cell>
          <cell r="DX682">
            <v>0</v>
          </cell>
          <cell r="DY682">
            <v>0</v>
          </cell>
          <cell r="DZ682">
            <v>0</v>
          </cell>
          <cell r="EA682">
            <v>0</v>
          </cell>
          <cell r="EB682">
            <v>0</v>
          </cell>
          <cell r="EC682">
            <v>0</v>
          </cell>
          <cell r="ED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0</v>
          </cell>
          <cell r="DL683">
            <v>0</v>
          </cell>
          <cell r="DM683">
            <v>0</v>
          </cell>
          <cell r="DN683">
            <v>0</v>
          </cell>
          <cell r="DO683">
            <v>0</v>
          </cell>
          <cell r="DP683">
            <v>0</v>
          </cell>
          <cell r="DQ683">
            <v>0</v>
          </cell>
          <cell r="DR683">
            <v>0</v>
          </cell>
          <cell r="DS683">
            <v>0</v>
          </cell>
          <cell r="DT683">
            <v>0</v>
          </cell>
          <cell r="DU683">
            <v>0</v>
          </cell>
          <cell r="DV683">
            <v>0</v>
          </cell>
          <cell r="DW683">
            <v>0</v>
          </cell>
          <cell r="DX683">
            <v>0</v>
          </cell>
          <cell r="DY683">
            <v>0</v>
          </cell>
          <cell r="DZ683">
            <v>0</v>
          </cell>
          <cell r="EA683">
            <v>0</v>
          </cell>
          <cell r="EB683">
            <v>0</v>
          </cell>
          <cell r="EC683">
            <v>0</v>
          </cell>
          <cell r="ED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cell r="DA684">
            <v>0</v>
          </cell>
          <cell r="DB684">
            <v>0</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cell r="DV684">
            <v>0</v>
          </cell>
          <cell r="DW684">
            <v>0</v>
          </cell>
          <cell r="DX684">
            <v>0</v>
          </cell>
          <cell r="DY684">
            <v>0</v>
          </cell>
          <cell r="DZ684">
            <v>0</v>
          </cell>
          <cell r="EA684">
            <v>0</v>
          </cell>
          <cell r="EB684">
            <v>0</v>
          </cell>
          <cell r="EC684">
            <v>0</v>
          </cell>
          <cell r="ED684">
            <v>0</v>
          </cell>
        </row>
        <row r="685">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cell r="DX685">
            <v>0</v>
          </cell>
          <cell r="DY685">
            <v>0</v>
          </cell>
          <cell r="DZ685">
            <v>0</v>
          </cell>
          <cell r="EA685">
            <v>0</v>
          </cell>
          <cell r="EB685">
            <v>0</v>
          </cell>
          <cell r="EC685">
            <v>0</v>
          </cell>
          <cell r="ED685">
            <v>0</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v>0</v>
          </cell>
          <cell r="DB686">
            <v>0</v>
          </cell>
          <cell r="DC686">
            <v>0</v>
          </cell>
          <cell r="DD686">
            <v>0</v>
          </cell>
          <cell r="DE686">
            <v>0</v>
          </cell>
          <cell r="DF686">
            <v>0</v>
          </cell>
          <cell r="DG686">
            <v>0</v>
          </cell>
          <cell r="DH686">
            <v>0</v>
          </cell>
          <cell r="DI686">
            <v>0</v>
          </cell>
          <cell r="DJ686">
            <v>0</v>
          </cell>
          <cell r="DK686">
            <v>0</v>
          </cell>
          <cell r="DL686">
            <v>0</v>
          </cell>
          <cell r="DM686">
            <v>0</v>
          </cell>
          <cell r="DN686">
            <v>0</v>
          </cell>
          <cell r="DO686">
            <v>0</v>
          </cell>
          <cell r="DP686">
            <v>0</v>
          </cell>
          <cell r="DQ686">
            <v>0</v>
          </cell>
          <cell r="DR686">
            <v>0</v>
          </cell>
          <cell r="DS686">
            <v>0</v>
          </cell>
          <cell r="DT686">
            <v>0</v>
          </cell>
          <cell r="DU686">
            <v>0</v>
          </cell>
          <cell r="DV686">
            <v>0</v>
          </cell>
          <cell r="DW686">
            <v>0</v>
          </cell>
          <cell r="DX686">
            <v>0</v>
          </cell>
          <cell r="DY686">
            <v>0</v>
          </cell>
          <cell r="DZ686">
            <v>0</v>
          </cell>
          <cell r="EA686">
            <v>0</v>
          </cell>
          <cell r="EB686">
            <v>0</v>
          </cell>
          <cell r="EC686">
            <v>0</v>
          </cell>
          <cell r="ED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v>
          </cell>
          <cell r="DY687">
            <v>0</v>
          </cell>
          <cell r="DZ687">
            <v>0</v>
          </cell>
          <cell r="EA687">
            <v>0</v>
          </cell>
          <cell r="EB687">
            <v>0</v>
          </cell>
          <cell r="EC687">
            <v>0</v>
          </cell>
          <cell r="ED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row>
        <row r="689">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cell r="DA689">
            <v>0</v>
          </cell>
          <cell r="DB689">
            <v>0</v>
          </cell>
          <cell r="DC689">
            <v>0</v>
          </cell>
          <cell r="DD689">
            <v>0</v>
          </cell>
          <cell r="DE689">
            <v>0</v>
          </cell>
          <cell r="DF689">
            <v>0</v>
          </cell>
          <cell r="DG689">
            <v>0</v>
          </cell>
          <cell r="DH689">
            <v>0</v>
          </cell>
          <cell r="DI689">
            <v>0</v>
          </cell>
          <cell r="DJ689">
            <v>0</v>
          </cell>
          <cell r="DK689">
            <v>0</v>
          </cell>
          <cell r="DL689">
            <v>0</v>
          </cell>
          <cell r="DM689">
            <v>0</v>
          </cell>
          <cell r="DN689">
            <v>0</v>
          </cell>
          <cell r="DO689">
            <v>0</v>
          </cell>
          <cell r="DP689">
            <v>0</v>
          </cell>
          <cell r="DQ689">
            <v>0</v>
          </cell>
          <cell r="DR689">
            <v>0</v>
          </cell>
          <cell r="DS689">
            <v>0</v>
          </cell>
          <cell r="DT689">
            <v>0</v>
          </cell>
          <cell r="DU689">
            <v>0</v>
          </cell>
          <cell r="DV689">
            <v>0</v>
          </cell>
          <cell r="DW689">
            <v>0</v>
          </cell>
          <cell r="DX689">
            <v>0</v>
          </cell>
          <cell r="DY689">
            <v>0</v>
          </cell>
          <cell r="DZ689">
            <v>0</v>
          </cell>
          <cell r="EA689">
            <v>0</v>
          </cell>
          <cell r="EB689">
            <v>0</v>
          </cell>
          <cell r="EC689">
            <v>0</v>
          </cell>
          <cell r="ED689">
            <v>0</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cell r="DV690">
            <v>0</v>
          </cell>
          <cell r="DW690">
            <v>0</v>
          </cell>
          <cell r="DX690">
            <v>0</v>
          </cell>
          <cell r="DY690">
            <v>0</v>
          </cell>
          <cell r="DZ690">
            <v>0</v>
          </cell>
          <cell r="EA690">
            <v>0</v>
          </cell>
          <cell r="EB690">
            <v>0</v>
          </cell>
          <cell r="EC690">
            <v>0</v>
          </cell>
          <cell r="ED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v>
          </cell>
          <cell r="DM691">
            <v>0</v>
          </cell>
          <cell r="DN691">
            <v>0</v>
          </cell>
          <cell r="DO691">
            <v>0</v>
          </cell>
          <cell r="DP691">
            <v>0</v>
          </cell>
          <cell r="DQ691">
            <v>0</v>
          </cell>
          <cell r="DR691">
            <v>0</v>
          </cell>
          <cell r="DS691">
            <v>0</v>
          </cell>
          <cell r="DT691">
            <v>0</v>
          </cell>
          <cell r="DU691">
            <v>0</v>
          </cell>
          <cell r="DV691">
            <v>0</v>
          </cell>
          <cell r="DW691">
            <v>0</v>
          </cell>
          <cell r="DX691">
            <v>0</v>
          </cell>
          <cell r="DY691">
            <v>0</v>
          </cell>
          <cell r="DZ691">
            <v>0</v>
          </cell>
          <cell r="EA691">
            <v>0</v>
          </cell>
          <cell r="EB691">
            <v>0</v>
          </cell>
          <cell r="EC691">
            <v>0</v>
          </cell>
          <cell r="ED691">
            <v>0</v>
          </cell>
        </row>
        <row r="692">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v>0</v>
          </cell>
          <cell r="DB692">
            <v>0</v>
          </cell>
          <cell r="DC692">
            <v>0</v>
          </cell>
          <cell r="DD692">
            <v>0</v>
          </cell>
          <cell r="DE692">
            <v>0</v>
          </cell>
          <cell r="DF692">
            <v>0</v>
          </cell>
          <cell r="DG692">
            <v>0</v>
          </cell>
          <cell r="DH692">
            <v>0</v>
          </cell>
          <cell r="DI692">
            <v>0</v>
          </cell>
          <cell r="DJ692">
            <v>0</v>
          </cell>
          <cell r="DK692">
            <v>0</v>
          </cell>
          <cell r="DL692">
            <v>0</v>
          </cell>
          <cell r="DM692">
            <v>0</v>
          </cell>
          <cell r="DN692">
            <v>0</v>
          </cell>
          <cell r="DO692">
            <v>0</v>
          </cell>
          <cell r="DP692">
            <v>0</v>
          </cell>
          <cell r="DQ692">
            <v>0</v>
          </cell>
          <cell r="DR692">
            <v>0</v>
          </cell>
          <cell r="DS692">
            <v>0</v>
          </cell>
          <cell r="DT692">
            <v>0</v>
          </cell>
          <cell r="DU692">
            <v>0</v>
          </cell>
          <cell r="DV692">
            <v>0</v>
          </cell>
          <cell r="DW692">
            <v>0</v>
          </cell>
          <cell r="DX692">
            <v>0</v>
          </cell>
          <cell r="DY692">
            <v>0</v>
          </cell>
          <cell r="DZ692">
            <v>0</v>
          </cell>
          <cell r="EA692">
            <v>0</v>
          </cell>
          <cell r="EB692">
            <v>0</v>
          </cell>
          <cell r="EC692">
            <v>0</v>
          </cell>
          <cell r="ED692">
            <v>0</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v>0</v>
          </cell>
          <cell r="DB693">
            <v>0</v>
          </cell>
          <cell r="DC693">
            <v>0</v>
          </cell>
          <cell r="DD693">
            <v>0</v>
          </cell>
          <cell r="DE693">
            <v>0</v>
          </cell>
          <cell r="DF693">
            <v>0</v>
          </cell>
          <cell r="DG693">
            <v>0</v>
          </cell>
          <cell r="DH693">
            <v>0</v>
          </cell>
          <cell r="DI693">
            <v>0</v>
          </cell>
          <cell r="DJ693">
            <v>0</v>
          </cell>
          <cell r="DK693">
            <v>0</v>
          </cell>
          <cell r="DL693">
            <v>0</v>
          </cell>
          <cell r="DM693">
            <v>0</v>
          </cell>
          <cell r="DN693">
            <v>0</v>
          </cell>
          <cell r="DO693">
            <v>0</v>
          </cell>
          <cell r="DP693">
            <v>0</v>
          </cell>
          <cell r="DQ693">
            <v>0</v>
          </cell>
          <cell r="DR693">
            <v>0</v>
          </cell>
          <cell r="DS693">
            <v>0</v>
          </cell>
          <cell r="DT693">
            <v>0</v>
          </cell>
          <cell r="DU693">
            <v>0</v>
          </cell>
          <cell r="DV693">
            <v>0</v>
          </cell>
          <cell r="DW693">
            <v>0</v>
          </cell>
          <cell r="DX693">
            <v>0</v>
          </cell>
          <cell r="DY693">
            <v>0</v>
          </cell>
          <cell r="DZ693">
            <v>0</v>
          </cell>
          <cell r="EA693">
            <v>0</v>
          </cell>
          <cell r="EB693">
            <v>0</v>
          </cell>
          <cell r="EC693">
            <v>0</v>
          </cell>
          <cell r="ED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0</v>
          </cell>
          <cell r="DE694">
            <v>0</v>
          </cell>
          <cell r="DF694">
            <v>0</v>
          </cell>
          <cell r="DG694">
            <v>0</v>
          </cell>
          <cell r="DH694">
            <v>0</v>
          </cell>
          <cell r="DI694">
            <v>0</v>
          </cell>
          <cell r="DJ694">
            <v>0</v>
          </cell>
          <cell r="DK694">
            <v>0</v>
          </cell>
          <cell r="DL694">
            <v>0</v>
          </cell>
          <cell r="DM694">
            <v>0</v>
          </cell>
          <cell r="DN694">
            <v>0</v>
          </cell>
          <cell r="DO694">
            <v>0</v>
          </cell>
          <cell r="DP694">
            <v>0</v>
          </cell>
          <cell r="DQ694">
            <v>0</v>
          </cell>
          <cell r="DR694">
            <v>0</v>
          </cell>
          <cell r="DS694">
            <v>0</v>
          </cell>
          <cell r="DT694">
            <v>0</v>
          </cell>
          <cell r="DU694">
            <v>0</v>
          </cell>
          <cell r="DV694">
            <v>0</v>
          </cell>
          <cell r="DW694">
            <v>0</v>
          </cell>
          <cell r="DX694">
            <v>0</v>
          </cell>
          <cell r="DY694">
            <v>0</v>
          </cell>
          <cell r="DZ694">
            <v>0</v>
          </cell>
          <cell r="EA694">
            <v>0</v>
          </cell>
          <cell r="EB694">
            <v>0</v>
          </cell>
          <cell r="EC694">
            <v>0</v>
          </cell>
          <cell r="ED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v>0</v>
          </cell>
          <cell r="DB695">
            <v>0</v>
          </cell>
          <cell r="DC695">
            <v>0</v>
          </cell>
          <cell r="DD695">
            <v>0</v>
          </cell>
          <cell r="DE695">
            <v>0</v>
          </cell>
          <cell r="DF695">
            <v>0</v>
          </cell>
          <cell r="DG695">
            <v>0</v>
          </cell>
          <cell r="DH695">
            <v>0</v>
          </cell>
          <cell r="DI695">
            <v>0</v>
          </cell>
          <cell r="DJ695">
            <v>0</v>
          </cell>
          <cell r="DK695">
            <v>0</v>
          </cell>
          <cell r="DL695">
            <v>0</v>
          </cell>
          <cell r="DM695">
            <v>0</v>
          </cell>
          <cell r="DN695">
            <v>0</v>
          </cell>
          <cell r="DO695">
            <v>0</v>
          </cell>
          <cell r="DP695">
            <v>0</v>
          </cell>
          <cell r="DQ695">
            <v>0</v>
          </cell>
          <cell r="DR695">
            <v>0</v>
          </cell>
          <cell r="DS695">
            <v>0</v>
          </cell>
          <cell r="DT695">
            <v>0</v>
          </cell>
          <cell r="DU695">
            <v>0</v>
          </cell>
          <cell r="DV695">
            <v>0</v>
          </cell>
          <cell r="DW695">
            <v>0</v>
          </cell>
          <cell r="DX695">
            <v>0</v>
          </cell>
          <cell r="DY695">
            <v>0</v>
          </cell>
          <cell r="DZ695">
            <v>0</v>
          </cell>
          <cell r="EA695">
            <v>0</v>
          </cell>
          <cell r="EB695">
            <v>0</v>
          </cell>
          <cell r="EC695">
            <v>0</v>
          </cell>
          <cell r="ED695">
            <v>0</v>
          </cell>
        </row>
        <row r="696">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v>
          </cell>
          <cell r="DC696">
            <v>0</v>
          </cell>
          <cell r="DD696">
            <v>0</v>
          </cell>
          <cell r="DE696">
            <v>0</v>
          </cell>
          <cell r="DF696">
            <v>0</v>
          </cell>
          <cell r="DG696">
            <v>0</v>
          </cell>
          <cell r="DH696">
            <v>0</v>
          </cell>
          <cell r="DI696">
            <v>0</v>
          </cell>
          <cell r="DJ696">
            <v>0</v>
          </cell>
          <cell r="DK696">
            <v>0</v>
          </cell>
          <cell r="DL696">
            <v>0</v>
          </cell>
          <cell r="DM696">
            <v>0</v>
          </cell>
          <cell r="DN696">
            <v>0</v>
          </cell>
          <cell r="DO696">
            <v>0</v>
          </cell>
          <cell r="DP696">
            <v>0</v>
          </cell>
          <cell r="DQ696">
            <v>0</v>
          </cell>
          <cell r="DR696">
            <v>0</v>
          </cell>
          <cell r="DS696">
            <v>0</v>
          </cell>
          <cell r="DT696">
            <v>0</v>
          </cell>
          <cell r="DU696">
            <v>0</v>
          </cell>
          <cell r="DV696">
            <v>0</v>
          </cell>
          <cell r="DW696">
            <v>0</v>
          </cell>
          <cell r="DX696">
            <v>0</v>
          </cell>
          <cell r="DY696">
            <v>0</v>
          </cell>
          <cell r="DZ696">
            <v>0</v>
          </cell>
          <cell r="EA696">
            <v>0</v>
          </cell>
          <cell r="EB696">
            <v>0</v>
          </cell>
          <cell r="EC696">
            <v>0</v>
          </cell>
          <cell r="ED696">
            <v>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CX697">
            <v>0</v>
          </cell>
          <cell r="CY697">
            <v>0</v>
          </cell>
          <cell r="CZ697">
            <v>0</v>
          </cell>
          <cell r="DA697">
            <v>0</v>
          </cell>
          <cell r="DB697">
            <v>0</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cell r="DV697">
            <v>0</v>
          </cell>
          <cell r="DW697">
            <v>0</v>
          </cell>
          <cell r="DX697">
            <v>0</v>
          </cell>
          <cell r="DY697">
            <v>0</v>
          </cell>
          <cell r="DZ697">
            <v>0</v>
          </cell>
          <cell r="EA697">
            <v>0</v>
          </cell>
          <cell r="EB697">
            <v>0</v>
          </cell>
          <cell r="EC697">
            <v>0</v>
          </cell>
          <cell r="ED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CX698">
            <v>0</v>
          </cell>
          <cell r="CY698">
            <v>0</v>
          </cell>
          <cell r="CZ698">
            <v>0</v>
          </cell>
          <cell r="DA698">
            <v>0</v>
          </cell>
          <cell r="DB698">
            <v>0</v>
          </cell>
          <cell r="DC698">
            <v>0</v>
          </cell>
          <cell r="DD698">
            <v>0</v>
          </cell>
          <cell r="DE698">
            <v>0</v>
          </cell>
          <cell r="DF698">
            <v>0</v>
          </cell>
          <cell r="DG698">
            <v>0</v>
          </cell>
          <cell r="DH698">
            <v>0</v>
          </cell>
          <cell r="DI698">
            <v>0</v>
          </cell>
          <cell r="DJ698">
            <v>0</v>
          </cell>
          <cell r="DK698">
            <v>0</v>
          </cell>
          <cell r="DL698">
            <v>0</v>
          </cell>
          <cell r="DM698">
            <v>0</v>
          </cell>
          <cell r="DN698">
            <v>0</v>
          </cell>
          <cell r="DO698">
            <v>0</v>
          </cell>
          <cell r="DP698">
            <v>0</v>
          </cell>
          <cell r="DQ698">
            <v>0</v>
          </cell>
          <cell r="DR698">
            <v>0</v>
          </cell>
          <cell r="DS698">
            <v>0</v>
          </cell>
          <cell r="DT698">
            <v>0</v>
          </cell>
          <cell r="DU698">
            <v>0</v>
          </cell>
          <cell r="DV698">
            <v>0</v>
          </cell>
          <cell r="DW698">
            <v>0</v>
          </cell>
          <cell r="DX698">
            <v>0</v>
          </cell>
          <cell r="DY698">
            <v>0</v>
          </cell>
          <cell r="DZ698">
            <v>0</v>
          </cell>
          <cell r="EA698">
            <v>0</v>
          </cell>
          <cell r="EB698">
            <v>0</v>
          </cell>
          <cell r="EC698">
            <v>0</v>
          </cell>
          <cell r="ED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v>0</v>
          </cell>
          <cell r="DB699">
            <v>0</v>
          </cell>
          <cell r="DC699">
            <v>0</v>
          </cell>
          <cell r="DD699">
            <v>0</v>
          </cell>
          <cell r="DE699">
            <v>0</v>
          </cell>
          <cell r="DF699">
            <v>0</v>
          </cell>
          <cell r="DG699">
            <v>0</v>
          </cell>
          <cell r="DH699">
            <v>0</v>
          </cell>
          <cell r="DI699">
            <v>0</v>
          </cell>
          <cell r="DJ699">
            <v>0</v>
          </cell>
          <cell r="DK699">
            <v>0</v>
          </cell>
          <cell r="DL699">
            <v>0</v>
          </cell>
          <cell r="DM699">
            <v>0</v>
          </cell>
          <cell r="DN699">
            <v>0</v>
          </cell>
          <cell r="DO699">
            <v>0</v>
          </cell>
          <cell r="DP699">
            <v>0</v>
          </cell>
          <cell r="DQ699">
            <v>0</v>
          </cell>
          <cell r="DR699">
            <v>0</v>
          </cell>
          <cell r="DS699">
            <v>0</v>
          </cell>
          <cell r="DT699">
            <v>0</v>
          </cell>
          <cell r="DU699">
            <v>0</v>
          </cell>
          <cell r="DV699">
            <v>0</v>
          </cell>
          <cell r="DW699">
            <v>0</v>
          </cell>
          <cell r="DX699">
            <v>0</v>
          </cell>
          <cell r="DY699">
            <v>0</v>
          </cell>
          <cell r="DZ699">
            <v>0</v>
          </cell>
          <cell r="EA699">
            <v>0</v>
          </cell>
          <cell r="EB699">
            <v>0</v>
          </cell>
          <cell r="EC699">
            <v>0</v>
          </cell>
          <cell r="ED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0</v>
          </cell>
          <cell r="CG700">
            <v>0</v>
          </cell>
          <cell r="CH700">
            <v>0</v>
          </cell>
          <cell r="CI700">
            <v>0</v>
          </cell>
          <cell r="CJ700">
            <v>0</v>
          </cell>
          <cell r="CK700">
            <v>0</v>
          </cell>
          <cell r="CL700">
            <v>0</v>
          </cell>
          <cell r="CM700">
            <v>0</v>
          </cell>
          <cell r="CN700">
            <v>0</v>
          </cell>
          <cell r="CO700">
            <v>0</v>
          </cell>
          <cell r="CP700">
            <v>0</v>
          </cell>
          <cell r="CQ700">
            <v>0</v>
          </cell>
          <cell r="CR700">
            <v>0</v>
          </cell>
          <cell r="CS700">
            <v>0</v>
          </cell>
          <cell r="CT700">
            <v>0</v>
          </cell>
          <cell r="CU700">
            <v>0</v>
          </cell>
          <cell r="CV700">
            <v>0</v>
          </cell>
          <cell r="CW700">
            <v>0</v>
          </cell>
          <cell r="CX700">
            <v>0</v>
          </cell>
          <cell r="CY700">
            <v>0</v>
          </cell>
          <cell r="CZ700">
            <v>0</v>
          </cell>
          <cell r="DA700">
            <v>0</v>
          </cell>
          <cell r="DB700">
            <v>0</v>
          </cell>
          <cell r="DC700">
            <v>0</v>
          </cell>
          <cell r="DD700">
            <v>0</v>
          </cell>
          <cell r="DE700">
            <v>0</v>
          </cell>
          <cell r="DF700">
            <v>0</v>
          </cell>
          <cell r="DG700">
            <v>0</v>
          </cell>
          <cell r="DH700">
            <v>0</v>
          </cell>
          <cell r="DI700">
            <v>0</v>
          </cell>
          <cell r="DJ700">
            <v>0</v>
          </cell>
          <cell r="DK700">
            <v>0</v>
          </cell>
          <cell r="DL700">
            <v>0</v>
          </cell>
          <cell r="DM700">
            <v>0</v>
          </cell>
          <cell r="DN700">
            <v>0</v>
          </cell>
          <cell r="DO700">
            <v>0</v>
          </cell>
          <cell r="DP700">
            <v>0</v>
          </cell>
          <cell r="DQ700">
            <v>0</v>
          </cell>
          <cell r="DR700">
            <v>0</v>
          </cell>
          <cell r="DS700">
            <v>0</v>
          </cell>
          <cell r="DT700">
            <v>0</v>
          </cell>
          <cell r="DU700">
            <v>0</v>
          </cell>
          <cell r="DV700">
            <v>0</v>
          </cell>
          <cell r="DW700">
            <v>0</v>
          </cell>
          <cell r="DX700">
            <v>0</v>
          </cell>
          <cell r="DY700">
            <v>0</v>
          </cell>
          <cell r="DZ700">
            <v>0</v>
          </cell>
          <cell r="EA700">
            <v>0</v>
          </cell>
          <cell r="EB700">
            <v>0</v>
          </cell>
          <cell r="EC700">
            <v>0</v>
          </cell>
          <cell r="ED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cell r="CK701">
            <v>0</v>
          </cell>
          <cell r="CL701">
            <v>0</v>
          </cell>
          <cell r="CM701">
            <v>0</v>
          </cell>
          <cell r="CN701">
            <v>0</v>
          </cell>
          <cell r="CO701">
            <v>0</v>
          </cell>
          <cell r="CP701">
            <v>0</v>
          </cell>
          <cell r="CQ701">
            <v>0</v>
          </cell>
          <cell r="CR701">
            <v>0</v>
          </cell>
          <cell r="CS701">
            <v>0</v>
          </cell>
          <cell r="CT701">
            <v>0</v>
          </cell>
          <cell r="CU701">
            <v>0</v>
          </cell>
          <cell r="CV701">
            <v>0</v>
          </cell>
          <cell r="CW701">
            <v>0</v>
          </cell>
          <cell r="CX701">
            <v>0</v>
          </cell>
          <cell r="CY701">
            <v>0</v>
          </cell>
          <cell r="CZ701">
            <v>0</v>
          </cell>
          <cell r="DA701">
            <v>0</v>
          </cell>
          <cell r="DB701">
            <v>0</v>
          </cell>
          <cell r="DC701">
            <v>0</v>
          </cell>
          <cell r="DD701">
            <v>0</v>
          </cell>
          <cell r="DE701">
            <v>0</v>
          </cell>
          <cell r="DF701">
            <v>0</v>
          </cell>
          <cell r="DG701">
            <v>0</v>
          </cell>
          <cell r="DH701">
            <v>0</v>
          </cell>
          <cell r="DI701">
            <v>0</v>
          </cell>
          <cell r="DJ701">
            <v>0</v>
          </cell>
          <cell r="DK701">
            <v>0</v>
          </cell>
          <cell r="DL701">
            <v>0</v>
          </cell>
          <cell r="DM701">
            <v>0</v>
          </cell>
          <cell r="DN701">
            <v>0</v>
          </cell>
          <cell r="DO701">
            <v>0</v>
          </cell>
          <cell r="DP701">
            <v>0</v>
          </cell>
          <cell r="DQ701">
            <v>0</v>
          </cell>
          <cell r="DR701">
            <v>0</v>
          </cell>
          <cell r="DS701">
            <v>0</v>
          </cell>
          <cell r="DT701">
            <v>0</v>
          </cell>
          <cell r="DU701">
            <v>0</v>
          </cell>
          <cell r="DV701">
            <v>0</v>
          </cell>
          <cell r="DW701">
            <v>0</v>
          </cell>
          <cell r="DX701">
            <v>0</v>
          </cell>
          <cell r="DY701">
            <v>0</v>
          </cell>
          <cell r="DZ701">
            <v>0</v>
          </cell>
          <cell r="EA701">
            <v>0</v>
          </cell>
          <cell r="EB701">
            <v>0</v>
          </cell>
          <cell r="EC701">
            <v>0</v>
          </cell>
          <cell r="ED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cell r="DA702">
            <v>0</v>
          </cell>
          <cell r="DB702">
            <v>0</v>
          </cell>
          <cell r="DC702">
            <v>0</v>
          </cell>
          <cell r="DD702">
            <v>0</v>
          </cell>
          <cell r="DE702">
            <v>0</v>
          </cell>
          <cell r="DF702">
            <v>0</v>
          </cell>
          <cell r="DG702">
            <v>0</v>
          </cell>
          <cell r="DH702">
            <v>0</v>
          </cell>
          <cell r="DI702">
            <v>0</v>
          </cell>
          <cell r="DJ702">
            <v>0</v>
          </cell>
          <cell r="DK702">
            <v>0</v>
          </cell>
          <cell r="DL702">
            <v>0</v>
          </cell>
          <cell r="DM702">
            <v>0</v>
          </cell>
          <cell r="DN702">
            <v>0</v>
          </cell>
          <cell r="DO702">
            <v>0</v>
          </cell>
          <cell r="DP702">
            <v>0</v>
          </cell>
          <cell r="DQ702">
            <v>0</v>
          </cell>
          <cell r="DR702">
            <v>0</v>
          </cell>
          <cell r="DS702">
            <v>0</v>
          </cell>
          <cell r="DT702">
            <v>0</v>
          </cell>
          <cell r="DU702">
            <v>0</v>
          </cell>
          <cell r="DV702">
            <v>0</v>
          </cell>
          <cell r="DW702">
            <v>0</v>
          </cell>
          <cell r="DX702">
            <v>0</v>
          </cell>
          <cell r="DY702">
            <v>0</v>
          </cell>
          <cell r="DZ702">
            <v>0</v>
          </cell>
          <cell r="EA702">
            <v>0</v>
          </cell>
          <cell r="EB702">
            <v>0</v>
          </cell>
          <cell r="EC702">
            <v>0</v>
          </cell>
          <cell r="ED702">
            <v>0</v>
          </cell>
        </row>
        <row r="703">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cell r="DA703">
            <v>0</v>
          </cell>
          <cell r="DB703">
            <v>0</v>
          </cell>
          <cell r="DC703">
            <v>0</v>
          </cell>
          <cell r="DD703">
            <v>0</v>
          </cell>
          <cell r="DE703">
            <v>0</v>
          </cell>
          <cell r="DF703">
            <v>0</v>
          </cell>
          <cell r="DG703">
            <v>0</v>
          </cell>
          <cell r="DH703">
            <v>0</v>
          </cell>
          <cell r="DI703">
            <v>0</v>
          </cell>
          <cell r="DJ703">
            <v>0</v>
          </cell>
          <cell r="DK703">
            <v>0</v>
          </cell>
          <cell r="DL703">
            <v>0</v>
          </cell>
          <cell r="DM703">
            <v>0</v>
          </cell>
          <cell r="DN703">
            <v>0</v>
          </cell>
          <cell r="DO703">
            <v>0</v>
          </cell>
          <cell r="DP703">
            <v>0</v>
          </cell>
          <cell r="DQ703">
            <v>0</v>
          </cell>
          <cell r="DR703">
            <v>0</v>
          </cell>
          <cell r="DS703">
            <v>0</v>
          </cell>
          <cell r="DT703">
            <v>0</v>
          </cell>
          <cell r="DU703">
            <v>0</v>
          </cell>
          <cell r="DV703">
            <v>0</v>
          </cell>
          <cell r="DW703">
            <v>0</v>
          </cell>
          <cell r="DX703">
            <v>0</v>
          </cell>
          <cell r="DY703">
            <v>0</v>
          </cell>
          <cell r="DZ703">
            <v>0</v>
          </cell>
          <cell r="EA703">
            <v>0</v>
          </cell>
          <cell r="EB703">
            <v>0</v>
          </cell>
          <cell r="EC703">
            <v>0</v>
          </cell>
          <cell r="ED703">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v>0</v>
          </cell>
          <cell r="DB706">
            <v>0</v>
          </cell>
          <cell r="DC706">
            <v>0</v>
          </cell>
          <cell r="DD706">
            <v>0</v>
          </cell>
          <cell r="DE706">
            <v>0</v>
          </cell>
          <cell r="DF706">
            <v>0</v>
          </cell>
          <cell r="DG706">
            <v>0</v>
          </cell>
          <cell r="DH706">
            <v>0</v>
          </cell>
          <cell r="DI706">
            <v>0</v>
          </cell>
          <cell r="DJ706">
            <v>0</v>
          </cell>
          <cell r="DK706">
            <v>0</v>
          </cell>
          <cell r="DL706">
            <v>0</v>
          </cell>
          <cell r="DM706">
            <v>0</v>
          </cell>
          <cell r="DN706">
            <v>0</v>
          </cell>
          <cell r="DO706">
            <v>0</v>
          </cell>
          <cell r="DP706">
            <v>0</v>
          </cell>
          <cell r="DQ706">
            <v>0</v>
          </cell>
          <cell r="DR706">
            <v>0</v>
          </cell>
          <cell r="DS706">
            <v>0</v>
          </cell>
          <cell r="DT706">
            <v>0</v>
          </cell>
          <cell r="DU706">
            <v>0</v>
          </cell>
          <cell r="DV706">
            <v>0</v>
          </cell>
          <cell r="DW706">
            <v>0</v>
          </cell>
          <cell r="DX706">
            <v>0</v>
          </cell>
          <cell r="DY706">
            <v>0</v>
          </cell>
          <cell r="DZ706">
            <v>0</v>
          </cell>
          <cell r="EA706">
            <v>0</v>
          </cell>
          <cell r="EB706">
            <v>0</v>
          </cell>
          <cell r="EC706">
            <v>0</v>
          </cell>
          <cell r="ED706">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cell r="CZ708">
            <v>0</v>
          </cell>
          <cell r="DA708">
            <v>0</v>
          </cell>
          <cell r="DB708">
            <v>0</v>
          </cell>
          <cell r="DC708">
            <v>0</v>
          </cell>
          <cell r="DD708">
            <v>0</v>
          </cell>
          <cell r="DE708">
            <v>0</v>
          </cell>
          <cell r="DF708">
            <v>0</v>
          </cell>
          <cell r="DG708">
            <v>0</v>
          </cell>
          <cell r="DH708">
            <v>0</v>
          </cell>
          <cell r="DI708">
            <v>0</v>
          </cell>
          <cell r="DJ708">
            <v>0</v>
          </cell>
          <cell r="DK708">
            <v>0</v>
          </cell>
          <cell r="DL708">
            <v>0</v>
          </cell>
          <cell r="DM708">
            <v>0</v>
          </cell>
          <cell r="DN708">
            <v>0</v>
          </cell>
          <cell r="DO708">
            <v>0</v>
          </cell>
          <cell r="DP708">
            <v>0</v>
          </cell>
          <cell r="DQ708">
            <v>0</v>
          </cell>
          <cell r="DR708">
            <v>0</v>
          </cell>
          <cell r="DS708">
            <v>0</v>
          </cell>
          <cell r="DT708">
            <v>0</v>
          </cell>
          <cell r="DU708">
            <v>0</v>
          </cell>
          <cell r="DV708">
            <v>0</v>
          </cell>
          <cell r="DW708">
            <v>0</v>
          </cell>
          <cell r="DX708">
            <v>0</v>
          </cell>
          <cell r="DY708">
            <v>0</v>
          </cell>
          <cell r="DZ708">
            <v>0</v>
          </cell>
          <cell r="EA708">
            <v>0</v>
          </cell>
          <cell r="EB708">
            <v>0</v>
          </cell>
          <cell r="EC708">
            <v>0</v>
          </cell>
          <cell r="ED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cell r="DA709">
            <v>0</v>
          </cell>
          <cell r="DB709">
            <v>0</v>
          </cell>
          <cell r="DC709">
            <v>0</v>
          </cell>
          <cell r="DD709">
            <v>0</v>
          </cell>
          <cell r="DE709">
            <v>0</v>
          </cell>
          <cell r="DF709">
            <v>0</v>
          </cell>
          <cell r="DG709">
            <v>0</v>
          </cell>
          <cell r="DH709">
            <v>0</v>
          </cell>
          <cell r="DI709">
            <v>0</v>
          </cell>
          <cell r="DJ709">
            <v>0</v>
          </cell>
          <cell r="DK709">
            <v>0</v>
          </cell>
          <cell r="DL709">
            <v>0</v>
          </cell>
          <cell r="DM709">
            <v>0</v>
          </cell>
          <cell r="DN709">
            <v>0</v>
          </cell>
          <cell r="DO709">
            <v>0</v>
          </cell>
          <cell r="DP709">
            <v>0</v>
          </cell>
          <cell r="DQ709">
            <v>0</v>
          </cell>
          <cell r="DR709">
            <v>0</v>
          </cell>
          <cell r="DS709">
            <v>0</v>
          </cell>
          <cell r="DT709">
            <v>0</v>
          </cell>
          <cell r="DU709">
            <v>0</v>
          </cell>
          <cell r="DV709">
            <v>0</v>
          </cell>
          <cell r="DW709">
            <v>0</v>
          </cell>
          <cell r="DX709">
            <v>0</v>
          </cell>
          <cell r="DY709">
            <v>0</v>
          </cell>
          <cell r="DZ709">
            <v>0</v>
          </cell>
          <cell r="EA709">
            <v>0</v>
          </cell>
          <cell r="EB709">
            <v>0</v>
          </cell>
          <cell r="EC709">
            <v>0</v>
          </cell>
          <cell r="ED709">
            <v>0</v>
          </cell>
        </row>
        <row r="710">
          <cell r="F710">
            <v>1E-3</v>
          </cell>
          <cell r="G710">
            <v>2E-3</v>
          </cell>
          <cell r="H710">
            <v>1E-3</v>
          </cell>
          <cell r="I710">
            <v>3.0000000000000001E-3</v>
          </cell>
          <cell r="J710">
            <v>0</v>
          </cell>
          <cell r="K710">
            <v>0</v>
          </cell>
          <cell r="L710">
            <v>0</v>
          </cell>
          <cell r="M710">
            <v>0</v>
          </cell>
          <cell r="N710">
            <v>0</v>
          </cell>
          <cell r="O710">
            <v>0</v>
          </cell>
          <cell r="P710">
            <v>1E-3</v>
          </cell>
          <cell r="Q710">
            <v>2E-3</v>
          </cell>
          <cell r="R710">
            <v>1E-3</v>
          </cell>
          <cell r="S710">
            <v>1E-3</v>
          </cell>
          <cell r="T710">
            <v>1E-3</v>
          </cell>
          <cell r="U710">
            <v>3.0000000000000001E-3</v>
          </cell>
          <cell r="V710">
            <v>1E-3</v>
          </cell>
          <cell r="W710">
            <v>0</v>
          </cell>
          <cell r="X710">
            <v>0</v>
          </cell>
          <cell r="Y710">
            <v>0</v>
          </cell>
          <cell r="Z710">
            <v>0</v>
          </cell>
          <cell r="AA710">
            <v>1E-3</v>
          </cell>
          <cell r="AB710">
            <v>0</v>
          </cell>
          <cell r="AC710">
            <v>1E-3</v>
          </cell>
          <cell r="AD710">
            <v>1E-3</v>
          </cell>
          <cell r="AE710">
            <v>0</v>
          </cell>
          <cell r="AF710">
            <v>1E-3</v>
          </cell>
          <cell r="AG710">
            <v>1E-3</v>
          </cell>
          <cell r="AH710">
            <v>1E-3</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1E-3</v>
          </cell>
          <cell r="BI710">
            <v>0</v>
          </cell>
          <cell r="BJ710">
            <v>0</v>
          </cell>
          <cell r="BK710">
            <v>0</v>
          </cell>
          <cell r="BL710">
            <v>0</v>
          </cell>
          <cell r="BM710">
            <v>0</v>
          </cell>
          <cell r="BN710">
            <v>1E-3</v>
          </cell>
          <cell r="BO710">
            <v>0</v>
          </cell>
          <cell r="BP710">
            <v>0</v>
          </cell>
          <cell r="BQ710">
            <v>0</v>
          </cell>
          <cell r="BR710">
            <v>0</v>
          </cell>
          <cell r="BS710">
            <v>0</v>
          </cell>
          <cell r="BT710">
            <v>0</v>
          </cell>
          <cell r="BU710">
            <v>1E-3</v>
          </cell>
          <cell r="BV710">
            <v>0</v>
          </cell>
          <cell r="BW710">
            <v>0</v>
          </cell>
          <cell r="BX710">
            <v>0</v>
          </cell>
          <cell r="BY710">
            <v>0</v>
          </cell>
          <cell r="BZ710">
            <v>0</v>
          </cell>
          <cell r="CA710">
            <v>0</v>
          </cell>
          <cell r="CB710">
            <v>0</v>
          </cell>
          <cell r="CC710">
            <v>0</v>
          </cell>
          <cell r="CD710">
            <v>0</v>
          </cell>
          <cell r="CE710">
            <v>0</v>
          </cell>
          <cell r="CF710">
            <v>0</v>
          </cell>
          <cell r="CG710">
            <v>0</v>
          </cell>
          <cell r="CH710">
            <v>1E-3</v>
          </cell>
          <cell r="CI710">
            <v>0</v>
          </cell>
          <cell r="CJ710">
            <v>0</v>
          </cell>
          <cell r="CK710">
            <v>0</v>
          </cell>
          <cell r="CL710">
            <v>0</v>
          </cell>
          <cell r="CM710">
            <v>0</v>
          </cell>
          <cell r="CN710">
            <v>0</v>
          </cell>
          <cell r="CO710">
            <v>0</v>
          </cell>
          <cell r="CP710">
            <v>0</v>
          </cell>
          <cell r="CQ710">
            <v>0</v>
          </cell>
          <cell r="CR710">
            <v>0</v>
          </cell>
          <cell r="CS710">
            <v>0</v>
          </cell>
          <cell r="CT710">
            <v>0</v>
          </cell>
          <cell r="CU710">
            <v>0</v>
          </cell>
          <cell r="CV710">
            <v>0</v>
          </cell>
          <cell r="CW710">
            <v>0</v>
          </cell>
          <cell r="CX710">
            <v>0</v>
          </cell>
          <cell r="CY710">
            <v>0</v>
          </cell>
          <cell r="CZ710">
            <v>0</v>
          </cell>
          <cell r="DA710">
            <v>0</v>
          </cell>
          <cell r="DB710">
            <v>0</v>
          </cell>
          <cell r="DC710">
            <v>0</v>
          </cell>
          <cell r="DD710">
            <v>0</v>
          </cell>
          <cell r="DE710">
            <v>0</v>
          </cell>
          <cell r="DF710">
            <v>0</v>
          </cell>
          <cell r="DG710">
            <v>0</v>
          </cell>
          <cell r="DH710">
            <v>0</v>
          </cell>
          <cell r="DI710">
            <v>0</v>
          </cell>
          <cell r="DJ710">
            <v>0</v>
          </cell>
          <cell r="DK710">
            <v>0</v>
          </cell>
          <cell r="DL710">
            <v>0</v>
          </cell>
          <cell r="DM710">
            <v>0</v>
          </cell>
          <cell r="DN710">
            <v>0</v>
          </cell>
          <cell r="DO710">
            <v>0</v>
          </cell>
          <cell r="DP710">
            <v>0</v>
          </cell>
          <cell r="DQ710">
            <v>0</v>
          </cell>
          <cell r="DR710">
            <v>0</v>
          </cell>
          <cell r="DS710">
            <v>0</v>
          </cell>
          <cell r="DT710">
            <v>0</v>
          </cell>
          <cell r="DU710">
            <v>0</v>
          </cell>
          <cell r="DV710">
            <v>0</v>
          </cell>
          <cell r="DW710">
            <v>0</v>
          </cell>
          <cell r="DX710">
            <v>0</v>
          </cell>
          <cell r="DY710">
            <v>0</v>
          </cell>
          <cell r="DZ710">
            <v>0</v>
          </cell>
          <cell r="EA710">
            <v>0</v>
          </cell>
          <cell r="EB710">
            <v>0</v>
          </cell>
          <cell r="EC710">
            <v>0</v>
          </cell>
          <cell r="ED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cell r="DX711">
            <v>0</v>
          </cell>
          <cell r="DY711">
            <v>0</v>
          </cell>
          <cell r="DZ711">
            <v>0</v>
          </cell>
          <cell r="EA711">
            <v>0</v>
          </cell>
          <cell r="EB711">
            <v>0</v>
          </cell>
          <cell r="EC711">
            <v>0</v>
          </cell>
          <cell r="ED711">
            <v>0</v>
          </cell>
        </row>
        <row r="712">
          <cell r="F712">
            <v>1E-3</v>
          </cell>
          <cell r="G712">
            <v>1E-3</v>
          </cell>
          <cell r="H712">
            <v>1E-3</v>
          </cell>
          <cell r="I712">
            <v>0</v>
          </cell>
          <cell r="J712">
            <v>0</v>
          </cell>
          <cell r="K712">
            <v>1E-3</v>
          </cell>
          <cell r="L712">
            <v>0</v>
          </cell>
          <cell r="M712">
            <v>1E-3</v>
          </cell>
          <cell r="N712">
            <v>1E-3</v>
          </cell>
          <cell r="O712">
            <v>0</v>
          </cell>
          <cell r="P712">
            <v>3.0000000000000001E-3</v>
          </cell>
          <cell r="Q712">
            <v>1E-3</v>
          </cell>
          <cell r="R712">
            <v>1E-3</v>
          </cell>
          <cell r="S712">
            <v>2E-3</v>
          </cell>
          <cell r="T712">
            <v>2E-3</v>
          </cell>
          <cell r="U712">
            <v>1E-3</v>
          </cell>
          <cell r="V712">
            <v>0</v>
          </cell>
          <cell r="W712">
            <v>0</v>
          </cell>
          <cell r="X712">
            <v>0</v>
          </cell>
          <cell r="Y712">
            <v>1E-3</v>
          </cell>
          <cell r="Z712">
            <v>1E-3</v>
          </cell>
          <cell r="AA712">
            <v>1E-3</v>
          </cell>
          <cell r="AB712">
            <v>0</v>
          </cell>
          <cell r="AC712">
            <v>2E-3</v>
          </cell>
          <cell r="AD712">
            <v>3.0000000000000001E-3</v>
          </cell>
          <cell r="AE712">
            <v>1E-3</v>
          </cell>
          <cell r="AF712">
            <v>3.0000000000000001E-3</v>
          </cell>
          <cell r="AG712">
            <v>1E-3</v>
          </cell>
          <cell r="AH712">
            <v>2E-3</v>
          </cell>
          <cell r="AI712">
            <v>1E-3</v>
          </cell>
          <cell r="AJ712">
            <v>0</v>
          </cell>
          <cell r="AK712">
            <v>0</v>
          </cell>
          <cell r="AL712">
            <v>0</v>
          </cell>
          <cell r="AM712">
            <v>1E-3</v>
          </cell>
          <cell r="AN712">
            <v>1E-3</v>
          </cell>
          <cell r="AO712">
            <v>1E-3</v>
          </cell>
          <cell r="AP712">
            <v>1E-3</v>
          </cell>
          <cell r="AQ712">
            <v>2E-3</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cell r="DX712">
            <v>0</v>
          </cell>
          <cell r="DY712">
            <v>0</v>
          </cell>
          <cell r="DZ712">
            <v>0</v>
          </cell>
          <cell r="EA712">
            <v>0</v>
          </cell>
          <cell r="EB712">
            <v>0</v>
          </cell>
          <cell r="EC712">
            <v>0</v>
          </cell>
          <cell r="ED712">
            <v>0</v>
          </cell>
        </row>
        <row r="713">
          <cell r="F713">
            <v>1E-3</v>
          </cell>
          <cell r="G713">
            <v>2E-3</v>
          </cell>
          <cell r="H713">
            <v>2E-3</v>
          </cell>
          <cell r="I713">
            <v>1E-3</v>
          </cell>
          <cell r="J713">
            <v>1E-3</v>
          </cell>
          <cell r="K713">
            <v>1E-3</v>
          </cell>
          <cell r="L713">
            <v>0</v>
          </cell>
          <cell r="M713">
            <v>0</v>
          </cell>
          <cell r="N713">
            <v>1E-3</v>
          </cell>
          <cell r="O713">
            <v>0</v>
          </cell>
          <cell r="P713">
            <v>-1E-3</v>
          </cell>
          <cell r="Q713">
            <v>2E-3</v>
          </cell>
          <cell r="R713">
            <v>1E-3</v>
          </cell>
          <cell r="S713">
            <v>1E-3</v>
          </cell>
          <cell r="T713">
            <v>1E-3</v>
          </cell>
          <cell r="U713">
            <v>2E-3</v>
          </cell>
          <cell r="V713">
            <v>1E-3</v>
          </cell>
          <cell r="W713">
            <v>1E-3</v>
          </cell>
          <cell r="X713">
            <v>0</v>
          </cell>
          <cell r="Y713">
            <v>0</v>
          </cell>
          <cell r="Z713">
            <v>0</v>
          </cell>
          <cell r="AA713">
            <v>0</v>
          </cell>
          <cell r="AB713">
            <v>0</v>
          </cell>
          <cell r="AC713">
            <v>1E-3</v>
          </cell>
          <cell r="AD713">
            <v>1E-3</v>
          </cell>
          <cell r="AE713">
            <v>0</v>
          </cell>
          <cell r="AF713">
            <v>0</v>
          </cell>
          <cell r="AG713">
            <v>0</v>
          </cell>
          <cell r="AH713">
            <v>1E-3</v>
          </cell>
          <cell r="AI713">
            <v>1E-3</v>
          </cell>
          <cell r="AJ713">
            <v>0</v>
          </cell>
          <cell r="AK713">
            <v>0</v>
          </cell>
          <cell r="AL713">
            <v>0</v>
          </cell>
          <cell r="AM713">
            <v>0</v>
          </cell>
          <cell r="AN713">
            <v>0</v>
          </cell>
          <cell r="AO713">
            <v>0</v>
          </cell>
          <cell r="AP713">
            <v>0</v>
          </cell>
          <cell r="AQ713">
            <v>0</v>
          </cell>
          <cell r="AR713">
            <v>0</v>
          </cell>
          <cell r="AS713">
            <v>1E-3</v>
          </cell>
          <cell r="AT713">
            <v>0</v>
          </cell>
          <cell r="AU713">
            <v>0</v>
          </cell>
          <cell r="AV713">
            <v>0</v>
          </cell>
          <cell r="AW713">
            <v>0</v>
          </cell>
          <cell r="AX713">
            <v>0</v>
          </cell>
          <cell r="AY713">
            <v>0</v>
          </cell>
          <cell r="AZ713">
            <v>0</v>
          </cell>
          <cell r="BA713">
            <v>0</v>
          </cell>
          <cell r="BB713">
            <v>0</v>
          </cell>
          <cell r="BC713">
            <v>0</v>
          </cell>
          <cell r="BD713">
            <v>0</v>
          </cell>
          <cell r="BE713">
            <v>0</v>
          </cell>
          <cell r="BF713">
            <v>1E-3</v>
          </cell>
          <cell r="BG713">
            <v>0</v>
          </cell>
          <cell r="BH713">
            <v>0</v>
          </cell>
          <cell r="BI713">
            <v>0</v>
          </cell>
          <cell r="BJ713">
            <v>0</v>
          </cell>
          <cell r="BK713">
            <v>0</v>
          </cell>
          <cell r="BL713">
            <v>0</v>
          </cell>
          <cell r="BM713">
            <v>0</v>
          </cell>
          <cell r="BN713">
            <v>0</v>
          </cell>
          <cell r="BO713">
            <v>0</v>
          </cell>
          <cell r="BP713">
            <v>0</v>
          </cell>
          <cell r="BQ713">
            <v>-1E-3</v>
          </cell>
          <cell r="BR713">
            <v>0</v>
          </cell>
          <cell r="BS713">
            <v>0</v>
          </cell>
          <cell r="BT713">
            <v>0</v>
          </cell>
          <cell r="BU713">
            <v>1E-3</v>
          </cell>
          <cell r="BV713">
            <v>1E-3</v>
          </cell>
          <cell r="BW713">
            <v>0</v>
          </cell>
          <cell r="BX713">
            <v>0</v>
          </cell>
          <cell r="BY713">
            <v>0</v>
          </cell>
          <cell r="BZ713">
            <v>0</v>
          </cell>
          <cell r="CA713">
            <v>0</v>
          </cell>
          <cell r="CB713">
            <v>0</v>
          </cell>
          <cell r="CC713">
            <v>0</v>
          </cell>
          <cell r="CD713">
            <v>0</v>
          </cell>
          <cell r="CE713">
            <v>0</v>
          </cell>
          <cell r="CF713">
            <v>0</v>
          </cell>
          <cell r="CG713">
            <v>0</v>
          </cell>
          <cell r="CH713">
            <v>1E-3</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1E-3</v>
          </cell>
          <cell r="DD713">
            <v>0</v>
          </cell>
          <cell r="DE713">
            <v>0</v>
          </cell>
          <cell r="DF713">
            <v>0</v>
          </cell>
          <cell r="DG713">
            <v>1E-3</v>
          </cell>
          <cell r="DH713">
            <v>1E-3</v>
          </cell>
          <cell r="DI713">
            <v>1E-3</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cell r="DW713">
            <v>0</v>
          </cell>
          <cell r="DX713">
            <v>0</v>
          </cell>
          <cell r="DY713">
            <v>0</v>
          </cell>
          <cell r="DZ713">
            <v>0</v>
          </cell>
          <cell r="EA713">
            <v>0</v>
          </cell>
          <cell r="EB713">
            <v>0</v>
          </cell>
          <cell r="EC713">
            <v>0</v>
          </cell>
          <cell r="ED713">
            <v>0</v>
          </cell>
        </row>
        <row r="714">
          <cell r="F714">
            <v>0</v>
          </cell>
          <cell r="G714">
            <v>0</v>
          </cell>
          <cell r="H714">
            <v>1E-3</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1E-3</v>
          </cell>
          <cell r="AI714">
            <v>0</v>
          </cell>
          <cell r="AJ714">
            <v>0</v>
          </cell>
          <cell r="AK714">
            <v>0</v>
          </cell>
          <cell r="AL714">
            <v>0</v>
          </cell>
          <cell r="AM714">
            <v>0</v>
          </cell>
          <cell r="AN714">
            <v>0</v>
          </cell>
          <cell r="AO714">
            <v>0</v>
          </cell>
          <cell r="AP714">
            <v>0</v>
          </cell>
          <cell r="AQ714">
            <v>0</v>
          </cell>
          <cell r="AR714">
            <v>0</v>
          </cell>
          <cell r="AS714">
            <v>0</v>
          </cell>
          <cell r="AT714">
            <v>0</v>
          </cell>
          <cell r="AU714">
            <v>1E-3</v>
          </cell>
          <cell r="AV714">
            <v>0</v>
          </cell>
          <cell r="AW714">
            <v>0</v>
          </cell>
          <cell r="AX714">
            <v>0</v>
          </cell>
          <cell r="AY714">
            <v>0</v>
          </cell>
          <cell r="AZ714">
            <v>0</v>
          </cell>
          <cell r="BA714">
            <v>0</v>
          </cell>
          <cell r="BB714">
            <v>0</v>
          </cell>
          <cell r="BC714">
            <v>0</v>
          </cell>
          <cell r="BD714">
            <v>0</v>
          </cell>
          <cell r="BE714">
            <v>0</v>
          </cell>
          <cell r="BF714">
            <v>0</v>
          </cell>
          <cell r="BG714">
            <v>0</v>
          </cell>
          <cell r="BH714">
            <v>1E-3</v>
          </cell>
          <cell r="BI714">
            <v>1E-3</v>
          </cell>
          <cell r="BJ714">
            <v>0</v>
          </cell>
          <cell r="BK714">
            <v>0</v>
          </cell>
          <cell r="BL714">
            <v>0</v>
          </cell>
          <cell r="BM714">
            <v>0</v>
          </cell>
          <cell r="BN714">
            <v>0</v>
          </cell>
          <cell r="BO714">
            <v>0</v>
          </cell>
          <cell r="BP714">
            <v>1E-3</v>
          </cell>
          <cell r="BQ714">
            <v>0</v>
          </cell>
          <cell r="BR714">
            <v>0</v>
          </cell>
          <cell r="BS714">
            <v>0</v>
          </cell>
          <cell r="BT714">
            <v>0</v>
          </cell>
          <cell r="BU714">
            <v>1E-3</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1E-3</v>
          </cell>
          <cell r="CW714">
            <v>0</v>
          </cell>
          <cell r="CX714">
            <v>0</v>
          </cell>
          <cell r="CY714">
            <v>0</v>
          </cell>
          <cell r="CZ714">
            <v>0</v>
          </cell>
          <cell r="DA714">
            <v>0</v>
          </cell>
          <cell r="DB714">
            <v>0</v>
          </cell>
          <cell r="DC714">
            <v>0</v>
          </cell>
          <cell r="DD714">
            <v>0</v>
          </cell>
          <cell r="DE714">
            <v>0</v>
          </cell>
          <cell r="DF714">
            <v>0</v>
          </cell>
          <cell r="DG714">
            <v>0</v>
          </cell>
          <cell r="DH714">
            <v>1E-3</v>
          </cell>
          <cell r="DI714">
            <v>1E-3</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cell r="DX714">
            <v>0</v>
          </cell>
          <cell r="DY714">
            <v>0</v>
          </cell>
          <cell r="DZ714">
            <v>0</v>
          </cell>
          <cell r="EA714">
            <v>0</v>
          </cell>
          <cell r="EB714">
            <v>0</v>
          </cell>
          <cell r="EC714">
            <v>0</v>
          </cell>
          <cell r="ED714">
            <v>0</v>
          </cell>
        </row>
        <row r="715">
          <cell r="F715">
            <v>5.0000000000000001E-3</v>
          </cell>
          <cell r="G715">
            <v>3.0000000000000001E-3</v>
          </cell>
          <cell r="H715">
            <v>2E-3</v>
          </cell>
          <cell r="I715">
            <v>1E-3</v>
          </cell>
          <cell r="J715">
            <v>1E-3</v>
          </cell>
          <cell r="K715">
            <v>1E-3</v>
          </cell>
          <cell r="L715">
            <v>2E-3</v>
          </cell>
          <cell r="M715">
            <v>2E-3</v>
          </cell>
          <cell r="N715">
            <v>2E-3</v>
          </cell>
          <cell r="O715">
            <v>4.0000000000000001E-3</v>
          </cell>
          <cell r="P715">
            <v>4.0000000000000001E-3</v>
          </cell>
          <cell r="Q715">
            <v>4.0000000000000001E-3</v>
          </cell>
          <cell r="R715">
            <v>3.0000000000000001E-3</v>
          </cell>
          <cell r="S715">
            <v>4.0000000000000001E-3</v>
          </cell>
          <cell r="T715">
            <v>4.0000000000000001E-3</v>
          </cell>
          <cell r="U715">
            <v>3.0000000000000001E-3</v>
          </cell>
          <cell r="V715">
            <v>2E-3</v>
          </cell>
          <cell r="W715">
            <v>1E-3</v>
          </cell>
          <cell r="X715">
            <v>1E-3</v>
          </cell>
          <cell r="Y715">
            <v>1E-3</v>
          </cell>
          <cell r="Z715">
            <v>2E-3</v>
          </cell>
          <cell r="AA715">
            <v>2E-3</v>
          </cell>
          <cell r="AB715">
            <v>4.0000000000000001E-3</v>
          </cell>
          <cell r="AC715">
            <v>4.0000000000000001E-3</v>
          </cell>
          <cell r="AD715">
            <v>4.0000000000000001E-3</v>
          </cell>
          <cell r="AE715">
            <v>3.0000000000000001E-3</v>
          </cell>
          <cell r="AF715">
            <v>6.0000000000000001E-3</v>
          </cell>
          <cell r="AG715">
            <v>4.0000000000000001E-3</v>
          </cell>
          <cell r="AH715">
            <v>3.0000000000000001E-3</v>
          </cell>
          <cell r="AI715">
            <v>2E-3</v>
          </cell>
          <cell r="AJ715">
            <v>1E-3</v>
          </cell>
          <cell r="AK715">
            <v>1E-3</v>
          </cell>
          <cell r="AL715">
            <v>1E-3</v>
          </cell>
          <cell r="AM715">
            <v>2E-3</v>
          </cell>
          <cell r="AN715">
            <v>2E-3</v>
          </cell>
          <cell r="AO715">
            <v>4.0000000000000001E-3</v>
          </cell>
          <cell r="AP715">
            <v>3.0000000000000001E-3</v>
          </cell>
          <cell r="AQ715">
            <v>4.0000000000000001E-3</v>
          </cell>
          <cell r="AR715">
            <v>3.0000000000000001E-3</v>
          </cell>
          <cell r="AS715">
            <v>5.0000000000000001E-3</v>
          </cell>
          <cell r="AT715">
            <v>4.0000000000000001E-3</v>
          </cell>
          <cell r="AU715">
            <v>3.0000000000000001E-3</v>
          </cell>
          <cell r="AV715">
            <v>3.0000000000000001E-3</v>
          </cell>
          <cell r="AW715">
            <v>1E-3</v>
          </cell>
          <cell r="AX715">
            <v>1E-3</v>
          </cell>
          <cell r="AY715">
            <v>1E-3</v>
          </cell>
          <cell r="AZ715">
            <v>2E-3</v>
          </cell>
          <cell r="BA715">
            <v>2E-3</v>
          </cell>
          <cell r="BB715">
            <v>3.0000000000000001E-3</v>
          </cell>
          <cell r="BC715">
            <v>5.0000000000000001E-3</v>
          </cell>
          <cell r="BD715">
            <v>4.0000000000000001E-3</v>
          </cell>
          <cell r="BE715">
            <v>3.0000000000000001E-3</v>
          </cell>
          <cell r="BF715">
            <v>4.0000000000000001E-3</v>
          </cell>
          <cell r="BG715">
            <v>5.0000000000000001E-3</v>
          </cell>
          <cell r="BH715">
            <v>3.0000000000000001E-3</v>
          </cell>
          <cell r="BI715">
            <v>3.0000000000000001E-3</v>
          </cell>
          <cell r="BJ715">
            <v>1E-3</v>
          </cell>
          <cell r="BK715">
            <v>1E-3</v>
          </cell>
          <cell r="BL715">
            <v>1E-3</v>
          </cell>
          <cell r="BM715">
            <v>1E-3</v>
          </cell>
          <cell r="BN715">
            <v>2E-3</v>
          </cell>
          <cell r="BO715">
            <v>3.0000000000000001E-3</v>
          </cell>
          <cell r="BP715">
            <v>4.0000000000000001E-3</v>
          </cell>
          <cell r="BQ715">
            <v>4.0000000000000001E-3</v>
          </cell>
          <cell r="BR715">
            <v>2E-3</v>
          </cell>
          <cell r="BS715">
            <v>2E-3</v>
          </cell>
          <cell r="BT715">
            <v>2E-3</v>
          </cell>
          <cell r="BU715">
            <v>2E-3</v>
          </cell>
          <cell r="BV715">
            <v>2E-3</v>
          </cell>
          <cell r="BW715">
            <v>1E-3</v>
          </cell>
          <cell r="BX715">
            <v>1E-3</v>
          </cell>
          <cell r="BY715">
            <v>1E-3</v>
          </cell>
          <cell r="BZ715">
            <v>1E-3</v>
          </cell>
          <cell r="CA715">
            <v>2E-3</v>
          </cell>
          <cell r="CB715">
            <v>2E-3</v>
          </cell>
          <cell r="CC715">
            <v>3.0000000000000001E-3</v>
          </cell>
          <cell r="CD715">
            <v>0</v>
          </cell>
          <cell r="CE715">
            <v>1E-3</v>
          </cell>
          <cell r="CF715">
            <v>1E-3</v>
          </cell>
          <cell r="CG715">
            <v>1E-3</v>
          </cell>
          <cell r="CH715">
            <v>2E-3</v>
          </cell>
          <cell r="CI715">
            <v>2E-3</v>
          </cell>
          <cell r="CJ715">
            <v>1E-3</v>
          </cell>
          <cell r="CK715">
            <v>1E-3</v>
          </cell>
          <cell r="CL715">
            <v>1E-3</v>
          </cell>
          <cell r="CM715">
            <v>1E-3</v>
          </cell>
          <cell r="CN715">
            <v>2E-3</v>
          </cell>
          <cell r="CO715">
            <v>2E-3</v>
          </cell>
          <cell r="CP715">
            <v>3.0000000000000001E-3</v>
          </cell>
          <cell r="CQ715">
            <v>1E-3</v>
          </cell>
          <cell r="CR715">
            <v>1E-3</v>
          </cell>
          <cell r="CS715">
            <v>-3.0000000000000001E-3</v>
          </cell>
          <cell r="CT715">
            <v>1E-3</v>
          </cell>
          <cell r="CU715">
            <v>3.0000000000000001E-3</v>
          </cell>
          <cell r="CV715">
            <v>2E-3</v>
          </cell>
          <cell r="CW715">
            <v>1E-3</v>
          </cell>
          <cell r="CX715">
            <v>1E-3</v>
          </cell>
          <cell r="CY715">
            <v>1E-3</v>
          </cell>
          <cell r="CZ715">
            <v>1E-3</v>
          </cell>
          <cell r="DA715">
            <v>2E-3</v>
          </cell>
          <cell r="DB715">
            <v>2E-3</v>
          </cell>
          <cell r="DC715">
            <v>2E-3</v>
          </cell>
          <cell r="DD715">
            <v>1E-3</v>
          </cell>
          <cell r="DE715">
            <v>2E-3</v>
          </cell>
          <cell r="DF715">
            <v>2E-3</v>
          </cell>
          <cell r="DG715">
            <v>2E-3</v>
          </cell>
          <cell r="DH715">
            <v>3.0000000000000001E-3</v>
          </cell>
          <cell r="DI715">
            <v>2E-3</v>
          </cell>
          <cell r="DJ715">
            <v>1E-3</v>
          </cell>
          <cell r="DK715">
            <v>1E-3</v>
          </cell>
          <cell r="DL715">
            <v>1E-3</v>
          </cell>
          <cell r="DM715">
            <v>1E-3</v>
          </cell>
          <cell r="DN715">
            <v>2E-3</v>
          </cell>
          <cell r="DO715">
            <v>2E-3</v>
          </cell>
          <cell r="DP715">
            <v>3.0000000000000001E-3</v>
          </cell>
          <cell r="DQ715">
            <v>1E-3</v>
          </cell>
          <cell r="DR715">
            <v>0</v>
          </cell>
          <cell r="DS715">
            <v>0</v>
          </cell>
          <cell r="DT715">
            <v>1E-3</v>
          </cell>
          <cell r="DU715">
            <v>0</v>
          </cell>
          <cell r="DV715">
            <v>0</v>
          </cell>
          <cell r="DW715">
            <v>0</v>
          </cell>
          <cell r="DX715">
            <v>1E-3</v>
          </cell>
          <cell r="DY715">
            <v>0</v>
          </cell>
          <cell r="DZ715">
            <v>0</v>
          </cell>
          <cell r="EA715">
            <v>1E-3</v>
          </cell>
          <cell r="EB715">
            <v>0</v>
          </cell>
          <cell r="EC715">
            <v>0</v>
          </cell>
          <cell r="ED715">
            <v>0</v>
          </cell>
        </row>
        <row r="716">
          <cell r="F716">
            <v>3.0000000000000001E-3</v>
          </cell>
          <cell r="G716">
            <v>3.0000000000000001E-3</v>
          </cell>
          <cell r="H716">
            <v>3.0000000000000001E-3</v>
          </cell>
          <cell r="I716">
            <v>1E-3</v>
          </cell>
          <cell r="J716">
            <v>0</v>
          </cell>
          <cell r="K716">
            <v>1E-3</v>
          </cell>
          <cell r="L716">
            <v>1E-3</v>
          </cell>
          <cell r="M716">
            <v>1E-3</v>
          </cell>
          <cell r="N716">
            <v>2E-3</v>
          </cell>
          <cell r="O716">
            <v>2E-3</v>
          </cell>
          <cell r="P716">
            <v>3.0000000000000001E-3</v>
          </cell>
          <cell r="Q716">
            <v>3.0000000000000001E-3</v>
          </cell>
          <cell r="R716">
            <v>3.0000000000000001E-3</v>
          </cell>
          <cell r="S716">
            <v>4.0000000000000001E-3</v>
          </cell>
          <cell r="T716">
            <v>4.0000000000000001E-3</v>
          </cell>
          <cell r="U716">
            <v>3.0000000000000001E-3</v>
          </cell>
          <cell r="V716">
            <v>2E-3</v>
          </cell>
          <cell r="W716">
            <v>0</v>
          </cell>
          <cell r="X716">
            <v>1E-3</v>
          </cell>
          <cell r="Y716">
            <v>1E-3</v>
          </cell>
          <cell r="Z716">
            <v>1E-3</v>
          </cell>
          <cell r="AA716">
            <v>2E-3</v>
          </cell>
          <cell r="AB716">
            <v>3.0000000000000001E-3</v>
          </cell>
          <cell r="AC716">
            <v>5.0000000000000001E-3</v>
          </cell>
          <cell r="AD716">
            <v>5.0000000000000001E-3</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CN716">
            <v>0</v>
          </cell>
          <cell r="CO716">
            <v>0</v>
          </cell>
          <cell r="CP716">
            <v>0</v>
          </cell>
          <cell r="CQ716">
            <v>0</v>
          </cell>
          <cell r="CR716">
            <v>0</v>
          </cell>
          <cell r="CS716">
            <v>0</v>
          </cell>
          <cell r="CT716">
            <v>0</v>
          </cell>
          <cell r="CU716">
            <v>0</v>
          </cell>
          <cell r="CV716">
            <v>0</v>
          </cell>
          <cell r="CW716">
            <v>0</v>
          </cell>
          <cell r="CX716">
            <v>0</v>
          </cell>
          <cell r="CY716">
            <v>0</v>
          </cell>
          <cell r="CZ716">
            <v>0</v>
          </cell>
          <cell r="DA716">
            <v>0</v>
          </cell>
          <cell r="DB716">
            <v>0</v>
          </cell>
          <cell r="DC716">
            <v>0</v>
          </cell>
          <cell r="DD716">
            <v>0</v>
          </cell>
          <cell r="DE716">
            <v>0</v>
          </cell>
          <cell r="DF716">
            <v>0</v>
          </cell>
          <cell r="DG716">
            <v>0</v>
          </cell>
          <cell r="DH716">
            <v>0</v>
          </cell>
          <cell r="DI716">
            <v>0</v>
          </cell>
          <cell r="DJ716">
            <v>0</v>
          </cell>
          <cell r="DK716">
            <v>0</v>
          </cell>
          <cell r="DL716">
            <v>0</v>
          </cell>
          <cell r="DM716">
            <v>0</v>
          </cell>
          <cell r="DN716">
            <v>0</v>
          </cell>
          <cell r="DO716">
            <v>0</v>
          </cell>
          <cell r="DP716">
            <v>0</v>
          </cell>
          <cell r="DQ716">
            <v>0</v>
          </cell>
          <cell r="DR716">
            <v>0</v>
          </cell>
          <cell r="DS716">
            <v>0</v>
          </cell>
          <cell r="DT716">
            <v>0</v>
          </cell>
          <cell r="DU716">
            <v>0</v>
          </cell>
          <cell r="DV716">
            <v>0</v>
          </cell>
          <cell r="DW716">
            <v>0</v>
          </cell>
          <cell r="DX716">
            <v>0</v>
          </cell>
          <cell r="DY716">
            <v>0</v>
          </cell>
          <cell r="DZ716">
            <v>0</v>
          </cell>
          <cell r="EA716">
            <v>0</v>
          </cell>
          <cell r="EB716">
            <v>0</v>
          </cell>
          <cell r="EC716">
            <v>0</v>
          </cell>
          <cell r="ED716">
            <v>0</v>
          </cell>
        </row>
        <row r="717">
          <cell r="F717">
            <v>8.9999999999999993E-3</v>
          </cell>
          <cell r="G717">
            <v>4.0000000000000001E-3</v>
          </cell>
          <cell r="H717">
            <v>2E-3</v>
          </cell>
          <cell r="I717">
            <v>0</v>
          </cell>
          <cell r="J717">
            <v>0</v>
          </cell>
          <cell r="K717">
            <v>0</v>
          </cell>
          <cell r="L717">
            <v>0</v>
          </cell>
          <cell r="M717">
            <v>0</v>
          </cell>
          <cell r="N717">
            <v>0</v>
          </cell>
          <cell r="O717">
            <v>3.0000000000000001E-3</v>
          </cell>
          <cell r="P717">
            <v>4.0000000000000001E-3</v>
          </cell>
          <cell r="Q717">
            <v>1.4E-2</v>
          </cell>
          <cell r="R717">
            <v>2E-3</v>
          </cell>
          <cell r="S717">
            <v>8.0000000000000002E-3</v>
          </cell>
          <cell r="T717">
            <v>3.0000000000000001E-3</v>
          </cell>
          <cell r="U717">
            <v>2E-3</v>
          </cell>
          <cell r="V717">
            <v>0</v>
          </cell>
          <cell r="W717">
            <v>0</v>
          </cell>
          <cell r="X717">
            <v>0</v>
          </cell>
          <cell r="Y717">
            <v>0</v>
          </cell>
          <cell r="Z717">
            <v>0</v>
          </cell>
          <cell r="AA717">
            <v>0</v>
          </cell>
          <cell r="AB717">
            <v>3.0000000000000001E-3</v>
          </cell>
          <cell r="AC717">
            <v>4.0000000000000001E-3</v>
          </cell>
          <cell r="AD717">
            <v>3.0000000000000001E-3</v>
          </cell>
          <cell r="AE717">
            <v>0</v>
          </cell>
          <cell r="AF717">
            <v>1E-3</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3.0000000000000001E-3</v>
          </cell>
          <cell r="BS717">
            <v>7.0000000000000001E-3</v>
          </cell>
          <cell r="BT717">
            <v>3.0000000000000001E-3</v>
          </cell>
          <cell r="BU717">
            <v>1E-3</v>
          </cell>
          <cell r="BV717">
            <v>0</v>
          </cell>
          <cell r="BW717">
            <v>0</v>
          </cell>
          <cell r="BX717">
            <v>0</v>
          </cell>
          <cell r="BY717">
            <v>0</v>
          </cell>
          <cell r="BZ717">
            <v>0</v>
          </cell>
          <cell r="CA717">
            <v>0</v>
          </cell>
          <cell r="CB717">
            <v>3.0000000000000001E-3</v>
          </cell>
          <cell r="CC717">
            <v>3.0000000000000001E-3</v>
          </cell>
          <cell r="CD717">
            <v>1.2999999999999999E-2</v>
          </cell>
          <cell r="CE717">
            <v>2E-3</v>
          </cell>
          <cell r="CF717">
            <v>7.0000000000000001E-3</v>
          </cell>
          <cell r="CG717">
            <v>3.0000000000000001E-3</v>
          </cell>
          <cell r="CH717">
            <v>1E-3</v>
          </cell>
          <cell r="CI717">
            <v>0</v>
          </cell>
          <cell r="CJ717">
            <v>0</v>
          </cell>
          <cell r="CK717">
            <v>0</v>
          </cell>
          <cell r="CL717">
            <v>0</v>
          </cell>
          <cell r="CM717">
            <v>0</v>
          </cell>
          <cell r="CN717">
            <v>0</v>
          </cell>
          <cell r="CO717">
            <v>3.0000000000000001E-3</v>
          </cell>
          <cell r="CP717">
            <v>3.0000000000000001E-3</v>
          </cell>
          <cell r="CQ717">
            <v>1.2999999999999999E-2</v>
          </cell>
          <cell r="CR717">
            <v>2E-3</v>
          </cell>
          <cell r="CS717">
            <v>7.0000000000000001E-3</v>
          </cell>
          <cell r="CT717">
            <v>3.0000000000000001E-3</v>
          </cell>
          <cell r="CU717">
            <v>1E-3</v>
          </cell>
          <cell r="CV717">
            <v>0</v>
          </cell>
          <cell r="CW717">
            <v>0</v>
          </cell>
          <cell r="CX717">
            <v>0</v>
          </cell>
          <cell r="CY717">
            <v>0</v>
          </cell>
          <cell r="CZ717">
            <v>0</v>
          </cell>
          <cell r="DA717">
            <v>0</v>
          </cell>
          <cell r="DB717">
            <v>3.0000000000000001E-3</v>
          </cell>
          <cell r="DC717">
            <v>3.0000000000000001E-3</v>
          </cell>
          <cell r="DD717">
            <v>1.2E-2</v>
          </cell>
          <cell r="DE717">
            <v>1E-3</v>
          </cell>
          <cell r="DF717">
            <v>6.0000000000000001E-3</v>
          </cell>
          <cell r="DG717">
            <v>3.0000000000000001E-3</v>
          </cell>
          <cell r="DH717">
            <v>1E-3</v>
          </cell>
          <cell r="DI717">
            <v>0</v>
          </cell>
          <cell r="DJ717">
            <v>0</v>
          </cell>
          <cell r="DK717">
            <v>0</v>
          </cell>
          <cell r="DL717">
            <v>0</v>
          </cell>
          <cell r="DM717">
            <v>0</v>
          </cell>
          <cell r="DN717">
            <v>0</v>
          </cell>
          <cell r="DO717">
            <v>1E-3</v>
          </cell>
          <cell r="DP717">
            <v>0</v>
          </cell>
          <cell r="DQ717">
            <v>1E-3</v>
          </cell>
          <cell r="DR717">
            <v>0</v>
          </cell>
          <cell r="DS717">
            <v>0</v>
          </cell>
          <cell r="DT717">
            <v>0</v>
          </cell>
          <cell r="DU717">
            <v>0</v>
          </cell>
          <cell r="DV717">
            <v>0</v>
          </cell>
          <cell r="DW717">
            <v>0</v>
          </cell>
          <cell r="DX717">
            <v>0</v>
          </cell>
          <cell r="DY717">
            <v>0</v>
          </cell>
          <cell r="DZ717">
            <v>0</v>
          </cell>
          <cell r="EA717">
            <v>0</v>
          </cell>
          <cell r="EB717">
            <v>1E-3</v>
          </cell>
          <cell r="EC717">
            <v>0</v>
          </cell>
          <cell r="ED717">
            <v>0</v>
          </cell>
        </row>
        <row r="719">
          <cell r="F719">
            <v>3.0000000000000001E-3</v>
          </cell>
          <cell r="G719">
            <v>2E-3</v>
          </cell>
          <cell r="H719">
            <v>2E-3</v>
          </cell>
          <cell r="I719">
            <v>1E-3</v>
          </cell>
          <cell r="J719">
            <v>0</v>
          </cell>
          <cell r="K719">
            <v>0</v>
          </cell>
          <cell r="L719">
            <v>0</v>
          </cell>
          <cell r="M719">
            <v>0</v>
          </cell>
          <cell r="N719">
            <v>2E-3</v>
          </cell>
          <cell r="O719">
            <v>0</v>
          </cell>
          <cell r="P719">
            <v>0</v>
          </cell>
          <cell r="Q719">
            <v>2E-3</v>
          </cell>
          <cell r="R719">
            <v>1E-3</v>
          </cell>
          <cell r="S719">
            <v>4.0000000000000001E-3</v>
          </cell>
          <cell r="T719">
            <v>2E-3</v>
          </cell>
          <cell r="U719">
            <v>3.0000000000000001E-3</v>
          </cell>
          <cell r="V719">
            <v>1E-3</v>
          </cell>
          <cell r="W719">
            <v>0</v>
          </cell>
          <cell r="X719">
            <v>0</v>
          </cell>
          <cell r="Y719">
            <v>0</v>
          </cell>
          <cell r="Z719">
            <v>0</v>
          </cell>
          <cell r="AA719">
            <v>2E-3</v>
          </cell>
          <cell r="AB719">
            <v>0</v>
          </cell>
          <cell r="AC719">
            <v>0</v>
          </cell>
          <cell r="AD719">
            <v>1E-3</v>
          </cell>
          <cell r="AE719">
            <v>1E-3</v>
          </cell>
          <cell r="AF719">
            <v>1E-3</v>
          </cell>
          <cell r="AG719">
            <v>2E-3</v>
          </cell>
          <cell r="AH719">
            <v>2E-3</v>
          </cell>
          <cell r="AI719">
            <v>2E-3</v>
          </cell>
          <cell r="AJ719">
            <v>0</v>
          </cell>
          <cell r="AK719">
            <v>0</v>
          </cell>
          <cell r="AL719">
            <v>0</v>
          </cell>
          <cell r="AM719">
            <v>0</v>
          </cell>
          <cell r="AN719">
            <v>2E-3</v>
          </cell>
          <cell r="AO719">
            <v>1E-3</v>
          </cell>
          <cell r="AP719">
            <v>1E-3</v>
          </cell>
          <cell r="AQ719">
            <v>0</v>
          </cell>
          <cell r="AR719">
            <v>1E-3</v>
          </cell>
          <cell r="AS719">
            <v>1E-3</v>
          </cell>
          <cell r="AT719">
            <v>0</v>
          </cell>
          <cell r="AU719">
            <v>3.0000000000000001E-3</v>
          </cell>
          <cell r="AV719">
            <v>1E-3</v>
          </cell>
          <cell r="AW719">
            <v>0</v>
          </cell>
          <cell r="AX719">
            <v>0</v>
          </cell>
          <cell r="AY719">
            <v>0</v>
          </cell>
          <cell r="AZ719">
            <v>0</v>
          </cell>
          <cell r="BA719">
            <v>2E-3</v>
          </cell>
          <cell r="BB719">
            <v>1E-3</v>
          </cell>
          <cell r="BC719">
            <v>1E-3</v>
          </cell>
          <cell r="BD719">
            <v>1E-3</v>
          </cell>
          <cell r="BE719">
            <v>1E-3</v>
          </cell>
          <cell r="BF719">
            <v>1E-3</v>
          </cell>
          <cell r="BG719">
            <v>0</v>
          </cell>
          <cell r="BH719">
            <v>3.0000000000000001E-3</v>
          </cell>
          <cell r="BI719">
            <v>2E-3</v>
          </cell>
          <cell r="BJ719">
            <v>0</v>
          </cell>
          <cell r="BK719">
            <v>0</v>
          </cell>
          <cell r="BL719">
            <v>1E-3</v>
          </cell>
          <cell r="BM719">
            <v>1E-3</v>
          </cell>
          <cell r="BN719">
            <v>1E-3</v>
          </cell>
          <cell r="BO719">
            <v>1E-3</v>
          </cell>
          <cell r="BP719">
            <v>0</v>
          </cell>
          <cell r="BQ719">
            <v>0</v>
          </cell>
          <cell r="BR719">
            <v>1E-3</v>
          </cell>
          <cell r="BS719">
            <v>1E-3</v>
          </cell>
          <cell r="BT719">
            <v>1E-3</v>
          </cell>
          <cell r="BU719">
            <v>2E-3</v>
          </cell>
          <cell r="BV719">
            <v>1E-3</v>
          </cell>
          <cell r="BW719">
            <v>0</v>
          </cell>
          <cell r="BX719">
            <v>0</v>
          </cell>
          <cell r="BY719">
            <v>0</v>
          </cell>
          <cell r="BZ719">
            <v>1E-3</v>
          </cell>
          <cell r="CA719">
            <v>1E-3</v>
          </cell>
          <cell r="CB719">
            <v>1E-3</v>
          </cell>
          <cell r="CC719">
            <v>0</v>
          </cell>
          <cell r="CD719">
            <v>0</v>
          </cell>
          <cell r="CE719">
            <v>1E-3</v>
          </cell>
          <cell r="CF719">
            <v>0</v>
          </cell>
          <cell r="CG719">
            <v>1E-3</v>
          </cell>
          <cell r="CH719">
            <v>1E-3</v>
          </cell>
          <cell r="CI719">
            <v>1E-3</v>
          </cell>
          <cell r="CJ719">
            <v>0</v>
          </cell>
          <cell r="CK719">
            <v>2E-3</v>
          </cell>
          <cell r="CL719">
            <v>0</v>
          </cell>
          <cell r="CM719">
            <v>0</v>
          </cell>
          <cell r="CN719">
            <v>2E-3</v>
          </cell>
          <cell r="CO719">
            <v>0</v>
          </cell>
          <cell r="CP719">
            <v>0</v>
          </cell>
          <cell r="CQ719">
            <v>0</v>
          </cell>
          <cell r="CR719">
            <v>0</v>
          </cell>
          <cell r="CS719">
            <v>0</v>
          </cell>
          <cell r="CT719">
            <v>1E-3</v>
          </cell>
          <cell r="CU719">
            <v>0</v>
          </cell>
          <cell r="CV719">
            <v>1E-3</v>
          </cell>
          <cell r="CW719">
            <v>0</v>
          </cell>
          <cell r="CX719">
            <v>0</v>
          </cell>
          <cell r="CY719">
            <v>0</v>
          </cell>
          <cell r="CZ719">
            <v>0</v>
          </cell>
          <cell r="DA719">
            <v>1E-3</v>
          </cell>
          <cell r="DB719">
            <v>1E-3</v>
          </cell>
          <cell r="DC719">
            <v>0</v>
          </cell>
          <cell r="DD719">
            <v>0</v>
          </cell>
          <cell r="DE719">
            <v>0</v>
          </cell>
          <cell r="DF719">
            <v>1E-3</v>
          </cell>
          <cell r="DG719">
            <v>1E-3</v>
          </cell>
          <cell r="DH719">
            <v>1E-3</v>
          </cell>
          <cell r="DI719">
            <v>0</v>
          </cell>
          <cell r="DJ719">
            <v>0</v>
          </cell>
          <cell r="DK719">
            <v>0</v>
          </cell>
          <cell r="DL719">
            <v>1E-3</v>
          </cell>
          <cell r="DM719">
            <v>0</v>
          </cell>
          <cell r="DN719">
            <v>1E-3</v>
          </cell>
          <cell r="DO719">
            <v>1E-3</v>
          </cell>
          <cell r="DP719">
            <v>0</v>
          </cell>
          <cell r="DQ719">
            <v>0</v>
          </cell>
          <cell r="DR719">
            <v>0</v>
          </cell>
          <cell r="DS719">
            <v>0</v>
          </cell>
          <cell r="DT719">
            <v>0</v>
          </cell>
          <cell r="DU719">
            <v>0</v>
          </cell>
          <cell r="DV719">
            <v>0</v>
          </cell>
          <cell r="DW719">
            <v>0</v>
          </cell>
          <cell r="DX719">
            <v>0</v>
          </cell>
          <cell r="DY719">
            <v>0</v>
          </cell>
          <cell r="DZ719">
            <v>0</v>
          </cell>
          <cell r="EA719">
            <v>0</v>
          </cell>
          <cell r="EB719">
            <v>0</v>
          </cell>
          <cell r="EC719">
            <v>0</v>
          </cell>
          <cell r="ED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cell r="DA720">
            <v>0</v>
          </cell>
          <cell r="DB720">
            <v>0</v>
          </cell>
          <cell r="DC720">
            <v>0</v>
          </cell>
          <cell r="DD720">
            <v>0</v>
          </cell>
          <cell r="DE720">
            <v>0</v>
          </cell>
          <cell r="DF720">
            <v>0</v>
          </cell>
          <cell r="DG720">
            <v>0</v>
          </cell>
          <cell r="DH720">
            <v>0</v>
          </cell>
          <cell r="DI720">
            <v>0</v>
          </cell>
          <cell r="DJ720">
            <v>0</v>
          </cell>
          <cell r="DK720">
            <v>0</v>
          </cell>
          <cell r="DL720">
            <v>0</v>
          </cell>
          <cell r="DM720">
            <v>0</v>
          </cell>
          <cell r="DN720">
            <v>0</v>
          </cell>
          <cell r="DO720">
            <v>0</v>
          </cell>
          <cell r="DP720">
            <v>0</v>
          </cell>
          <cell r="DQ720">
            <v>0</v>
          </cell>
          <cell r="DR720">
            <v>0</v>
          </cell>
          <cell r="DS720">
            <v>0</v>
          </cell>
          <cell r="DT720">
            <v>0</v>
          </cell>
          <cell r="DU720">
            <v>0</v>
          </cell>
          <cell r="DV720">
            <v>0</v>
          </cell>
          <cell r="DW720">
            <v>0</v>
          </cell>
          <cell r="DX720">
            <v>0</v>
          </cell>
          <cell r="DY720">
            <v>0</v>
          </cell>
          <cell r="DZ720">
            <v>0</v>
          </cell>
          <cell r="EA720">
            <v>0</v>
          </cell>
          <cell r="EB720">
            <v>0</v>
          </cell>
          <cell r="EC720">
            <v>0</v>
          </cell>
          <cell r="ED720">
            <v>0</v>
          </cell>
        </row>
        <row r="721">
          <cell r="F721">
            <v>3.0000000000000001E-3</v>
          </cell>
          <cell r="G721">
            <v>2E-3</v>
          </cell>
          <cell r="H721">
            <v>1E-3</v>
          </cell>
          <cell r="I721">
            <v>0</v>
          </cell>
          <cell r="J721">
            <v>0</v>
          </cell>
          <cell r="K721">
            <v>0</v>
          </cell>
          <cell r="L721">
            <v>0</v>
          </cell>
          <cell r="M721">
            <v>0</v>
          </cell>
          <cell r="N721">
            <v>0</v>
          </cell>
          <cell r="O721">
            <v>0</v>
          </cell>
          <cell r="P721">
            <v>3.0000000000000001E-3</v>
          </cell>
          <cell r="Q721">
            <v>2E-3</v>
          </cell>
          <cell r="R721">
            <v>1E-3</v>
          </cell>
          <cell r="S721">
            <v>2E-3</v>
          </cell>
          <cell r="T721">
            <v>3.0000000000000001E-3</v>
          </cell>
          <cell r="U721">
            <v>2E-3</v>
          </cell>
          <cell r="V721">
            <v>0</v>
          </cell>
          <cell r="W721">
            <v>0</v>
          </cell>
          <cell r="X721">
            <v>1E-3</v>
          </cell>
          <cell r="Y721">
            <v>0</v>
          </cell>
          <cell r="Z721">
            <v>0</v>
          </cell>
          <cell r="AA721">
            <v>0</v>
          </cell>
          <cell r="AB721">
            <v>0</v>
          </cell>
          <cell r="AC721">
            <v>2E-3</v>
          </cell>
          <cell r="AD721">
            <v>0</v>
          </cell>
          <cell r="AE721">
            <v>1E-3</v>
          </cell>
          <cell r="AF721">
            <v>0</v>
          </cell>
          <cell r="AG721">
            <v>0</v>
          </cell>
          <cell r="AH721">
            <v>0</v>
          </cell>
          <cell r="AI721">
            <v>0</v>
          </cell>
          <cell r="AJ721">
            <v>0</v>
          </cell>
          <cell r="AK721">
            <v>0</v>
          </cell>
          <cell r="AL721">
            <v>0</v>
          </cell>
          <cell r="AM721">
            <v>0</v>
          </cell>
          <cell r="AN721">
            <v>1E-3</v>
          </cell>
          <cell r="AO721">
            <v>0</v>
          </cell>
          <cell r="AP721">
            <v>4.0000000000000001E-3</v>
          </cell>
          <cell r="AQ721">
            <v>0</v>
          </cell>
          <cell r="AR721">
            <v>0</v>
          </cell>
          <cell r="AS721">
            <v>0</v>
          </cell>
          <cell r="AT721">
            <v>0</v>
          </cell>
          <cell r="AU721">
            <v>0</v>
          </cell>
          <cell r="AV721">
            <v>0</v>
          </cell>
          <cell r="AW721">
            <v>0</v>
          </cell>
          <cell r="AX721">
            <v>1E-3</v>
          </cell>
          <cell r="AY721">
            <v>0</v>
          </cell>
          <cell r="AZ721">
            <v>0</v>
          </cell>
          <cell r="BA721">
            <v>1E-3</v>
          </cell>
          <cell r="BB721">
            <v>0</v>
          </cell>
          <cell r="BC721">
            <v>3.0000000000000001E-3</v>
          </cell>
          <cell r="BD721">
            <v>0</v>
          </cell>
          <cell r="BE721">
            <v>0</v>
          </cell>
          <cell r="BF721">
            <v>0</v>
          </cell>
          <cell r="BG721">
            <v>0</v>
          </cell>
          <cell r="BH721">
            <v>0</v>
          </cell>
          <cell r="BI721">
            <v>0</v>
          </cell>
          <cell r="BJ721">
            <v>0</v>
          </cell>
          <cell r="BK721">
            <v>0</v>
          </cell>
          <cell r="BL721">
            <v>0</v>
          </cell>
          <cell r="BM721">
            <v>0</v>
          </cell>
          <cell r="BN721">
            <v>1E-3</v>
          </cell>
          <cell r="BO721">
            <v>0</v>
          </cell>
          <cell r="BP721">
            <v>2E-3</v>
          </cell>
          <cell r="BQ721">
            <v>0</v>
          </cell>
          <cell r="BR721">
            <v>0</v>
          </cell>
          <cell r="BS721">
            <v>0</v>
          </cell>
          <cell r="BT721">
            <v>0</v>
          </cell>
          <cell r="BU721">
            <v>0</v>
          </cell>
          <cell r="BV721">
            <v>0</v>
          </cell>
          <cell r="BW721">
            <v>0</v>
          </cell>
          <cell r="BX721">
            <v>1E-3</v>
          </cell>
          <cell r="BY721">
            <v>0</v>
          </cell>
          <cell r="BZ721">
            <v>0</v>
          </cell>
          <cell r="CA721">
            <v>1E-3</v>
          </cell>
          <cell r="CB721">
            <v>0</v>
          </cell>
          <cell r="CC721">
            <v>2E-3</v>
          </cell>
          <cell r="CD721">
            <v>0</v>
          </cell>
          <cell r="CE721">
            <v>0</v>
          </cell>
          <cell r="CF721">
            <v>0</v>
          </cell>
          <cell r="CG721">
            <v>0</v>
          </cell>
          <cell r="CH721">
            <v>0</v>
          </cell>
          <cell r="CI721">
            <v>0</v>
          </cell>
          <cell r="CJ721">
            <v>0</v>
          </cell>
          <cell r="CK721">
            <v>1E-3</v>
          </cell>
          <cell r="CL721">
            <v>0</v>
          </cell>
          <cell r="CM721">
            <v>0</v>
          </cell>
          <cell r="CN721">
            <v>1E-3</v>
          </cell>
          <cell r="CO721">
            <v>0</v>
          </cell>
          <cell r="CP721">
            <v>2E-3</v>
          </cell>
          <cell r="CQ721">
            <v>0</v>
          </cell>
          <cell r="CR721">
            <v>0</v>
          </cell>
          <cell r="CS721">
            <v>0</v>
          </cell>
          <cell r="CT721">
            <v>0</v>
          </cell>
          <cell r="CU721">
            <v>0</v>
          </cell>
          <cell r="CV721">
            <v>0</v>
          </cell>
          <cell r="CW721">
            <v>0</v>
          </cell>
          <cell r="CX721">
            <v>1E-3</v>
          </cell>
          <cell r="CY721">
            <v>0</v>
          </cell>
          <cell r="CZ721">
            <v>0</v>
          </cell>
          <cell r="DA721">
            <v>1E-3</v>
          </cell>
          <cell r="DB721">
            <v>0</v>
          </cell>
          <cell r="DC721">
            <v>1E-3</v>
          </cell>
          <cell r="DD721">
            <v>0</v>
          </cell>
          <cell r="DE721">
            <v>0</v>
          </cell>
          <cell r="DF721">
            <v>0</v>
          </cell>
          <cell r="DG721">
            <v>0</v>
          </cell>
          <cell r="DH721">
            <v>0</v>
          </cell>
          <cell r="DI721">
            <v>0</v>
          </cell>
          <cell r="DJ721">
            <v>0</v>
          </cell>
          <cell r="DK721">
            <v>0</v>
          </cell>
          <cell r="DL721">
            <v>0</v>
          </cell>
          <cell r="DM721">
            <v>0</v>
          </cell>
          <cell r="DN721">
            <v>1E-3</v>
          </cell>
          <cell r="DO721">
            <v>0</v>
          </cell>
          <cell r="DP721">
            <v>1E-3</v>
          </cell>
          <cell r="DQ721">
            <v>0</v>
          </cell>
          <cell r="DR721">
            <v>0</v>
          </cell>
          <cell r="DS721">
            <v>0</v>
          </cell>
          <cell r="DT721">
            <v>0</v>
          </cell>
          <cell r="DU721">
            <v>0</v>
          </cell>
          <cell r="DV721">
            <v>0</v>
          </cell>
          <cell r="DW721">
            <v>0</v>
          </cell>
          <cell r="DX721">
            <v>0</v>
          </cell>
          <cell r="DY721">
            <v>0</v>
          </cell>
          <cell r="DZ721">
            <v>0</v>
          </cell>
          <cell r="EA721">
            <v>0</v>
          </cell>
          <cell r="EB721">
            <v>0</v>
          </cell>
          <cell r="EC721">
            <v>0</v>
          </cell>
          <cell r="ED721">
            <v>0</v>
          </cell>
        </row>
        <row r="722">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Q722">
            <v>0</v>
          </cell>
          <cell r="CR722">
            <v>0</v>
          </cell>
          <cell r="CS722">
            <v>0</v>
          </cell>
          <cell r="CT722">
            <v>0</v>
          </cell>
          <cell r="CU722">
            <v>0</v>
          </cell>
          <cell r="CV722">
            <v>0</v>
          </cell>
          <cell r="CW722">
            <v>0</v>
          </cell>
          <cell r="CX722">
            <v>0</v>
          </cell>
          <cell r="CY722">
            <v>0</v>
          </cell>
          <cell r="CZ722">
            <v>0</v>
          </cell>
          <cell r="DA722">
            <v>0</v>
          </cell>
          <cell r="DB722">
            <v>0</v>
          </cell>
          <cell r="DC722">
            <v>0</v>
          </cell>
          <cell r="DD722">
            <v>0</v>
          </cell>
          <cell r="DE722">
            <v>0</v>
          </cell>
          <cell r="DF722">
            <v>0</v>
          </cell>
          <cell r="DG722">
            <v>0</v>
          </cell>
          <cell r="DH722">
            <v>0</v>
          </cell>
          <cell r="DI722">
            <v>0</v>
          </cell>
          <cell r="DJ722">
            <v>0</v>
          </cell>
          <cell r="DK722">
            <v>0</v>
          </cell>
          <cell r="DL722">
            <v>0</v>
          </cell>
          <cell r="DM722">
            <v>0</v>
          </cell>
          <cell r="DN722">
            <v>0</v>
          </cell>
          <cell r="DO722">
            <v>0</v>
          </cell>
          <cell r="DP722">
            <v>0</v>
          </cell>
          <cell r="DQ722">
            <v>0</v>
          </cell>
          <cell r="DR722">
            <v>0</v>
          </cell>
          <cell r="DS722">
            <v>0</v>
          </cell>
          <cell r="DT722">
            <v>0</v>
          </cell>
          <cell r="DU722">
            <v>0</v>
          </cell>
          <cell r="DV722">
            <v>0</v>
          </cell>
          <cell r="DW722">
            <v>0</v>
          </cell>
          <cell r="DX722">
            <v>0</v>
          </cell>
          <cell r="DY722">
            <v>0</v>
          </cell>
          <cell r="DZ722">
            <v>0</v>
          </cell>
          <cell r="EA722">
            <v>0</v>
          </cell>
          <cell r="EB722">
            <v>0</v>
          </cell>
          <cell r="EC722">
            <v>0</v>
          </cell>
          <cell r="ED722">
            <v>0</v>
          </cell>
        </row>
        <row r="723">
          <cell r="F723">
            <v>0</v>
          </cell>
          <cell r="G723">
            <v>0</v>
          </cell>
          <cell r="H723">
            <v>-1E-3</v>
          </cell>
          <cell r="I723">
            <v>0</v>
          </cell>
          <cell r="J723">
            <v>0</v>
          </cell>
          <cell r="K723">
            <v>0</v>
          </cell>
          <cell r="L723">
            <v>0</v>
          </cell>
          <cell r="M723">
            <v>1E-3</v>
          </cell>
          <cell r="N723">
            <v>0</v>
          </cell>
          <cell r="O723">
            <v>0</v>
          </cell>
          <cell r="P723">
            <v>0</v>
          </cell>
          <cell r="Q723">
            <v>0</v>
          </cell>
          <cell r="R723">
            <v>0</v>
          </cell>
          <cell r="S723">
            <v>0</v>
          </cell>
          <cell r="T723">
            <v>0</v>
          </cell>
          <cell r="U723">
            <v>0</v>
          </cell>
          <cell r="V723">
            <v>0</v>
          </cell>
          <cell r="W723">
            <v>0</v>
          </cell>
          <cell r="X723">
            <v>0</v>
          </cell>
          <cell r="Y723">
            <v>0</v>
          </cell>
          <cell r="Z723">
            <v>1E-3</v>
          </cell>
          <cell r="AA723">
            <v>0</v>
          </cell>
          <cell r="AB723">
            <v>0</v>
          </cell>
          <cell r="AC723">
            <v>0</v>
          </cell>
          <cell r="AD723">
            <v>0</v>
          </cell>
          <cell r="AE723">
            <v>0</v>
          </cell>
          <cell r="AF723">
            <v>0</v>
          </cell>
          <cell r="AG723">
            <v>0</v>
          </cell>
          <cell r="AH723">
            <v>0</v>
          </cell>
          <cell r="AI723">
            <v>0</v>
          </cell>
          <cell r="AJ723">
            <v>0</v>
          </cell>
          <cell r="AK723">
            <v>0</v>
          </cell>
          <cell r="AL723">
            <v>0</v>
          </cell>
          <cell r="AM723">
            <v>1E-3</v>
          </cell>
          <cell r="AN723">
            <v>2E-3</v>
          </cell>
          <cell r="AO723">
            <v>0</v>
          </cell>
          <cell r="AP723">
            <v>1E-3</v>
          </cell>
          <cell r="AQ723">
            <v>0</v>
          </cell>
          <cell r="AR723">
            <v>0</v>
          </cell>
          <cell r="AS723">
            <v>1E-3</v>
          </cell>
          <cell r="AT723">
            <v>0</v>
          </cell>
          <cell r="AU723">
            <v>0</v>
          </cell>
          <cell r="AV723">
            <v>0</v>
          </cell>
          <cell r="AW723">
            <v>0</v>
          </cell>
          <cell r="AX723">
            <v>0</v>
          </cell>
          <cell r="AY723">
            <v>0</v>
          </cell>
          <cell r="AZ723">
            <v>1E-3</v>
          </cell>
          <cell r="BA723">
            <v>1E-3</v>
          </cell>
          <cell r="BB723">
            <v>0</v>
          </cell>
          <cell r="BC723">
            <v>1E-3</v>
          </cell>
          <cell r="BD723">
            <v>0</v>
          </cell>
          <cell r="BE723">
            <v>0</v>
          </cell>
          <cell r="BF723">
            <v>0</v>
          </cell>
          <cell r="BG723">
            <v>0</v>
          </cell>
          <cell r="BH723">
            <v>0</v>
          </cell>
          <cell r="BI723">
            <v>0</v>
          </cell>
          <cell r="BJ723">
            <v>0</v>
          </cell>
          <cell r="BK723">
            <v>0</v>
          </cell>
          <cell r="BL723">
            <v>0</v>
          </cell>
          <cell r="BM723">
            <v>1E-3</v>
          </cell>
          <cell r="BN723">
            <v>1E-3</v>
          </cell>
          <cell r="BO723">
            <v>-1E-3</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CN723">
            <v>0</v>
          </cell>
          <cell r="CO723">
            <v>0</v>
          </cell>
          <cell r="CP723">
            <v>0</v>
          </cell>
          <cell r="CQ723">
            <v>0</v>
          </cell>
          <cell r="CR723">
            <v>0</v>
          </cell>
          <cell r="CS723">
            <v>0</v>
          </cell>
          <cell r="CT723">
            <v>0</v>
          </cell>
          <cell r="CU723">
            <v>0</v>
          </cell>
          <cell r="CV723">
            <v>0</v>
          </cell>
          <cell r="CW723">
            <v>0</v>
          </cell>
          <cell r="CX723">
            <v>0</v>
          </cell>
          <cell r="CY723">
            <v>0</v>
          </cell>
          <cell r="CZ723">
            <v>0</v>
          </cell>
          <cell r="DA723">
            <v>0</v>
          </cell>
          <cell r="DB723">
            <v>0</v>
          </cell>
          <cell r="DC723">
            <v>0</v>
          </cell>
          <cell r="DD723">
            <v>0</v>
          </cell>
          <cell r="DE723">
            <v>0</v>
          </cell>
          <cell r="DF723">
            <v>0</v>
          </cell>
          <cell r="DG723">
            <v>0</v>
          </cell>
          <cell r="DH723">
            <v>0</v>
          </cell>
          <cell r="DI723">
            <v>0</v>
          </cell>
          <cell r="DJ723">
            <v>0</v>
          </cell>
          <cell r="DK723">
            <v>0</v>
          </cell>
          <cell r="DL723">
            <v>0</v>
          </cell>
          <cell r="DM723">
            <v>0</v>
          </cell>
          <cell r="DN723">
            <v>0</v>
          </cell>
          <cell r="DO723">
            <v>0</v>
          </cell>
          <cell r="DP723">
            <v>0</v>
          </cell>
          <cell r="DQ723">
            <v>0</v>
          </cell>
          <cell r="DR723">
            <v>0</v>
          </cell>
          <cell r="DS723">
            <v>0</v>
          </cell>
          <cell r="DT723">
            <v>0</v>
          </cell>
          <cell r="DU723">
            <v>0</v>
          </cell>
          <cell r="DV723">
            <v>0</v>
          </cell>
          <cell r="DW723">
            <v>0</v>
          </cell>
          <cell r="DX723">
            <v>0</v>
          </cell>
          <cell r="DY723">
            <v>0</v>
          </cell>
          <cell r="DZ723">
            <v>0</v>
          </cell>
          <cell r="EA723">
            <v>0</v>
          </cell>
          <cell r="EB723">
            <v>0</v>
          </cell>
          <cell r="EC723">
            <v>0</v>
          </cell>
          <cell r="ED723">
            <v>0</v>
          </cell>
        </row>
        <row r="724">
          <cell r="F724">
            <v>1E-3</v>
          </cell>
          <cell r="G724">
            <v>2E-3</v>
          </cell>
          <cell r="H724">
            <v>0</v>
          </cell>
          <cell r="I724">
            <v>0</v>
          </cell>
          <cell r="J724">
            <v>0</v>
          </cell>
          <cell r="K724">
            <v>0</v>
          </cell>
          <cell r="L724">
            <v>0</v>
          </cell>
          <cell r="M724">
            <v>0</v>
          </cell>
          <cell r="N724">
            <v>0</v>
          </cell>
          <cell r="O724">
            <v>0</v>
          </cell>
          <cell r="P724">
            <v>-2E-3</v>
          </cell>
          <cell r="Q724">
            <v>1E-3</v>
          </cell>
          <cell r="R724">
            <v>0</v>
          </cell>
          <cell r="S724">
            <v>1E-3</v>
          </cell>
          <cell r="T724">
            <v>1E-3</v>
          </cell>
          <cell r="U724">
            <v>1E-3</v>
          </cell>
          <cell r="V724">
            <v>0</v>
          </cell>
          <cell r="W724">
            <v>0</v>
          </cell>
          <cell r="X724">
            <v>0</v>
          </cell>
          <cell r="Y724">
            <v>0</v>
          </cell>
          <cell r="Z724">
            <v>0</v>
          </cell>
          <cell r="AA724">
            <v>0</v>
          </cell>
          <cell r="AB724">
            <v>0</v>
          </cell>
          <cell r="AC724">
            <v>0</v>
          </cell>
          <cell r="AD724">
            <v>1E-3</v>
          </cell>
          <cell r="AE724">
            <v>1E-3</v>
          </cell>
          <cell r="AF724">
            <v>1E-3</v>
          </cell>
          <cell r="AG724">
            <v>1E-3</v>
          </cell>
          <cell r="AH724">
            <v>1E-3</v>
          </cell>
          <cell r="AI724">
            <v>1E-3</v>
          </cell>
          <cell r="AJ724">
            <v>0</v>
          </cell>
          <cell r="AK724">
            <v>0</v>
          </cell>
          <cell r="AL724">
            <v>0</v>
          </cell>
          <cell r="AM724">
            <v>0</v>
          </cell>
          <cell r="AN724">
            <v>0</v>
          </cell>
          <cell r="AO724">
            <v>1E-3</v>
          </cell>
          <cell r="AP724">
            <v>1E-3</v>
          </cell>
          <cell r="AQ724">
            <v>1E-3</v>
          </cell>
          <cell r="AR724">
            <v>0</v>
          </cell>
          <cell r="AS724">
            <v>1E-3</v>
          </cell>
          <cell r="AT724">
            <v>0</v>
          </cell>
          <cell r="AU724">
            <v>1E-3</v>
          </cell>
          <cell r="AV724">
            <v>1E-3</v>
          </cell>
          <cell r="AW724">
            <v>0</v>
          </cell>
          <cell r="AX724">
            <v>0</v>
          </cell>
          <cell r="AY724">
            <v>0</v>
          </cell>
          <cell r="AZ724">
            <v>0</v>
          </cell>
          <cell r="BA724">
            <v>0</v>
          </cell>
          <cell r="BB724">
            <v>1E-3</v>
          </cell>
          <cell r="BC724">
            <v>1E-3</v>
          </cell>
          <cell r="BD724">
            <v>0</v>
          </cell>
          <cell r="BE724">
            <v>0</v>
          </cell>
          <cell r="BF724">
            <v>0</v>
          </cell>
          <cell r="BG724">
            <v>0</v>
          </cell>
          <cell r="BH724">
            <v>0</v>
          </cell>
          <cell r="BI724">
            <v>0</v>
          </cell>
          <cell r="BJ724">
            <v>0</v>
          </cell>
          <cell r="BK724">
            <v>0</v>
          </cell>
          <cell r="BL724">
            <v>0</v>
          </cell>
          <cell r="BM724">
            <v>0</v>
          </cell>
          <cell r="BN724">
            <v>0</v>
          </cell>
          <cell r="BO724">
            <v>1E-3</v>
          </cell>
          <cell r="BP724">
            <v>1E-3</v>
          </cell>
          <cell r="BQ724">
            <v>0</v>
          </cell>
          <cell r="BR724">
            <v>0</v>
          </cell>
          <cell r="BS724">
            <v>0</v>
          </cell>
          <cell r="BT724">
            <v>0</v>
          </cell>
          <cell r="BU724">
            <v>1E-3</v>
          </cell>
          <cell r="BV724">
            <v>0</v>
          </cell>
          <cell r="BW724">
            <v>0</v>
          </cell>
          <cell r="BX724">
            <v>0</v>
          </cell>
          <cell r="BY724">
            <v>0</v>
          </cell>
          <cell r="BZ724">
            <v>0</v>
          </cell>
          <cell r="CA724">
            <v>0</v>
          </cell>
          <cell r="CB724">
            <v>0</v>
          </cell>
          <cell r="CC724">
            <v>0</v>
          </cell>
          <cell r="CD724">
            <v>0</v>
          </cell>
          <cell r="CE724">
            <v>0</v>
          </cell>
          <cell r="CF724">
            <v>0</v>
          </cell>
          <cell r="CG724">
            <v>0</v>
          </cell>
          <cell r="CH724">
            <v>1E-3</v>
          </cell>
          <cell r="CI724">
            <v>0</v>
          </cell>
          <cell r="CJ724">
            <v>0</v>
          </cell>
          <cell r="CK724">
            <v>0</v>
          </cell>
          <cell r="CL724">
            <v>0</v>
          </cell>
          <cell r="CM724">
            <v>0</v>
          </cell>
          <cell r="CN724">
            <v>0</v>
          </cell>
          <cell r="CO724">
            <v>0</v>
          </cell>
          <cell r="CP724">
            <v>0</v>
          </cell>
          <cell r="CQ724">
            <v>0</v>
          </cell>
          <cell r="CR724">
            <v>0</v>
          </cell>
          <cell r="CS724">
            <v>-1E-3</v>
          </cell>
          <cell r="CT724">
            <v>0</v>
          </cell>
          <cell r="CU724">
            <v>1E-3</v>
          </cell>
          <cell r="CV724">
            <v>0</v>
          </cell>
          <cell r="CW724">
            <v>0</v>
          </cell>
          <cell r="CX724">
            <v>0</v>
          </cell>
          <cell r="CY724">
            <v>0</v>
          </cell>
          <cell r="CZ724">
            <v>0</v>
          </cell>
          <cell r="DA724">
            <v>0</v>
          </cell>
          <cell r="DB724">
            <v>0</v>
          </cell>
          <cell r="DC724">
            <v>0</v>
          </cell>
          <cell r="DD724">
            <v>0</v>
          </cell>
          <cell r="DE724">
            <v>1E-3</v>
          </cell>
          <cell r="DF724">
            <v>0</v>
          </cell>
          <cell r="DG724">
            <v>0</v>
          </cell>
          <cell r="DH724">
            <v>0</v>
          </cell>
          <cell r="DI724">
            <v>8.9999999999999993E-3</v>
          </cell>
          <cell r="DJ724">
            <v>0</v>
          </cell>
          <cell r="DK724">
            <v>0</v>
          </cell>
          <cell r="DL724">
            <v>0</v>
          </cell>
          <cell r="DM724">
            <v>0</v>
          </cell>
          <cell r="DN724">
            <v>1E-3</v>
          </cell>
          <cell r="DO724">
            <v>0</v>
          </cell>
          <cell r="DP724">
            <v>0</v>
          </cell>
          <cell r="DQ724">
            <v>0</v>
          </cell>
          <cell r="DR724">
            <v>0</v>
          </cell>
          <cell r="DS724">
            <v>0</v>
          </cell>
          <cell r="DT724">
            <v>0</v>
          </cell>
          <cell r="DU724">
            <v>0</v>
          </cell>
          <cell r="DV724">
            <v>0</v>
          </cell>
          <cell r="DW724">
            <v>0</v>
          </cell>
          <cell r="DX724">
            <v>0</v>
          </cell>
          <cell r="DY724">
            <v>0</v>
          </cell>
          <cell r="DZ724">
            <v>0</v>
          </cell>
          <cell r="EA724">
            <v>0</v>
          </cell>
          <cell r="EB724">
            <v>0</v>
          </cell>
          <cell r="EC724">
            <v>0</v>
          </cell>
          <cell r="ED724">
            <v>0</v>
          </cell>
        </row>
        <row r="725">
          <cell r="F725">
            <v>2E-3</v>
          </cell>
          <cell r="G725">
            <v>3.0000000000000001E-3</v>
          </cell>
          <cell r="H725">
            <v>1E-3</v>
          </cell>
          <cell r="I725">
            <v>0</v>
          </cell>
          <cell r="J725">
            <v>1E-3</v>
          </cell>
          <cell r="K725">
            <v>0</v>
          </cell>
          <cell r="L725">
            <v>0</v>
          </cell>
          <cell r="M725">
            <v>0</v>
          </cell>
          <cell r="N725">
            <v>0</v>
          </cell>
          <cell r="O725">
            <v>1E-3</v>
          </cell>
          <cell r="P725">
            <v>-1E-3</v>
          </cell>
          <cell r="Q725">
            <v>2E-3</v>
          </cell>
          <cell r="R725">
            <v>1E-3</v>
          </cell>
          <cell r="S725">
            <v>2E-3</v>
          </cell>
          <cell r="T725">
            <v>2E-3</v>
          </cell>
          <cell r="U725">
            <v>2E-3</v>
          </cell>
          <cell r="V725">
            <v>0</v>
          </cell>
          <cell r="W725">
            <v>1E-3</v>
          </cell>
          <cell r="X725">
            <v>0</v>
          </cell>
          <cell r="Y725">
            <v>0</v>
          </cell>
          <cell r="Z725">
            <v>0</v>
          </cell>
          <cell r="AA725">
            <v>1E-3</v>
          </cell>
          <cell r="AB725">
            <v>1E-3</v>
          </cell>
          <cell r="AC725">
            <v>2E-3</v>
          </cell>
          <cell r="AD725">
            <v>2E-3</v>
          </cell>
          <cell r="AE725">
            <v>1E-3</v>
          </cell>
          <cell r="AF725">
            <v>2E-3</v>
          </cell>
          <cell r="AG725">
            <v>2E-3</v>
          </cell>
          <cell r="AH725">
            <v>1E-3</v>
          </cell>
          <cell r="AI725">
            <v>0</v>
          </cell>
          <cell r="AJ725">
            <v>1E-3</v>
          </cell>
          <cell r="AK725">
            <v>0</v>
          </cell>
          <cell r="AL725">
            <v>0</v>
          </cell>
          <cell r="AM725">
            <v>0</v>
          </cell>
          <cell r="AN725">
            <v>1E-3</v>
          </cell>
          <cell r="AO725">
            <v>1E-3</v>
          </cell>
          <cell r="AP725">
            <v>4.0000000000000001E-3</v>
          </cell>
          <cell r="AQ725">
            <v>2E-3</v>
          </cell>
          <cell r="AR725">
            <v>2E-3</v>
          </cell>
          <cell r="AS725">
            <v>2E-3</v>
          </cell>
          <cell r="AT725">
            <v>3.0000000000000001E-3</v>
          </cell>
          <cell r="AU725">
            <v>1E-3</v>
          </cell>
          <cell r="AV725">
            <v>1E-3</v>
          </cell>
          <cell r="AW725">
            <v>1E-3</v>
          </cell>
          <cell r="AX725">
            <v>1E-3</v>
          </cell>
          <cell r="AY725">
            <v>0</v>
          </cell>
          <cell r="AZ725">
            <v>0</v>
          </cell>
          <cell r="BA725">
            <v>1E-3</v>
          </cell>
          <cell r="BB725">
            <v>3.0000000000000001E-3</v>
          </cell>
          <cell r="BC725">
            <v>4.0000000000000001E-3</v>
          </cell>
          <cell r="BD725">
            <v>3.0000000000000001E-3</v>
          </cell>
          <cell r="BE725">
            <v>1E-3</v>
          </cell>
          <cell r="BF725">
            <v>2E-3</v>
          </cell>
          <cell r="BG725">
            <v>2E-3</v>
          </cell>
          <cell r="BH725">
            <v>1E-3</v>
          </cell>
          <cell r="BI725">
            <v>0</v>
          </cell>
          <cell r="BJ725">
            <v>1E-3</v>
          </cell>
          <cell r="BK725">
            <v>0</v>
          </cell>
          <cell r="BL725">
            <v>0</v>
          </cell>
          <cell r="BM725">
            <v>0</v>
          </cell>
          <cell r="BN725">
            <v>0</v>
          </cell>
          <cell r="BO725">
            <v>1E-3</v>
          </cell>
          <cell r="BP725">
            <v>3.0000000000000001E-3</v>
          </cell>
          <cell r="BQ725">
            <v>2E-3</v>
          </cell>
          <cell r="BR725">
            <v>1E-3</v>
          </cell>
          <cell r="BS725">
            <v>1E-3</v>
          </cell>
          <cell r="BT725">
            <v>2E-3</v>
          </cell>
          <cell r="BU725">
            <v>1E-3</v>
          </cell>
          <cell r="BV725">
            <v>1E-3</v>
          </cell>
          <cell r="BW725">
            <v>1E-3</v>
          </cell>
          <cell r="BX725">
            <v>1E-3</v>
          </cell>
          <cell r="BY725">
            <v>0</v>
          </cell>
          <cell r="BZ725">
            <v>0</v>
          </cell>
          <cell r="CA725">
            <v>1E-3</v>
          </cell>
          <cell r="CB725">
            <v>1E-3</v>
          </cell>
          <cell r="CC725">
            <v>3.0000000000000001E-3</v>
          </cell>
          <cell r="CD725">
            <v>1E-3</v>
          </cell>
          <cell r="CE725">
            <v>1E-3</v>
          </cell>
          <cell r="CF725">
            <v>1E-3</v>
          </cell>
          <cell r="CG725">
            <v>4.0000000000000001E-3</v>
          </cell>
          <cell r="CH725">
            <v>1E-3</v>
          </cell>
          <cell r="CI725">
            <v>1E-3</v>
          </cell>
          <cell r="CJ725">
            <v>1E-3</v>
          </cell>
          <cell r="CK725">
            <v>1E-3</v>
          </cell>
          <cell r="CL725">
            <v>0</v>
          </cell>
          <cell r="CM725">
            <v>0</v>
          </cell>
          <cell r="CN725">
            <v>1E-3</v>
          </cell>
          <cell r="CO725">
            <v>1E-3</v>
          </cell>
          <cell r="CP725">
            <v>3.0000000000000001E-3</v>
          </cell>
          <cell r="CQ725">
            <v>1E-3</v>
          </cell>
          <cell r="CR725">
            <v>1E-3</v>
          </cell>
          <cell r="CS725">
            <v>1E-3</v>
          </cell>
          <cell r="CT725">
            <v>1E-3</v>
          </cell>
          <cell r="CU725">
            <v>1E-3</v>
          </cell>
          <cell r="CV725">
            <v>0</v>
          </cell>
          <cell r="CW725">
            <v>1E-3</v>
          </cell>
          <cell r="CX725">
            <v>1E-3</v>
          </cell>
          <cell r="CY725">
            <v>0</v>
          </cell>
          <cell r="CZ725">
            <v>0</v>
          </cell>
          <cell r="DA725">
            <v>0</v>
          </cell>
          <cell r="DB725">
            <v>1E-3</v>
          </cell>
          <cell r="DC725">
            <v>3.0000000000000001E-3</v>
          </cell>
          <cell r="DD725">
            <v>0</v>
          </cell>
          <cell r="DE725">
            <v>1E-3</v>
          </cell>
          <cell r="DF725">
            <v>2E-3</v>
          </cell>
          <cell r="DG725">
            <v>1E-3</v>
          </cell>
          <cell r="DH725">
            <v>1E-3</v>
          </cell>
          <cell r="DI725">
            <v>1E-3</v>
          </cell>
          <cell r="DJ725">
            <v>0</v>
          </cell>
          <cell r="DK725">
            <v>1E-3</v>
          </cell>
          <cell r="DL725">
            <v>0</v>
          </cell>
          <cell r="DM725">
            <v>0</v>
          </cell>
          <cell r="DN725">
            <v>1E-3</v>
          </cell>
          <cell r="DO725">
            <v>1E-3</v>
          </cell>
          <cell r="DP725">
            <v>2E-3</v>
          </cell>
          <cell r="DQ725">
            <v>1E-3</v>
          </cell>
          <cell r="DR725">
            <v>0</v>
          </cell>
          <cell r="DS725">
            <v>0</v>
          </cell>
          <cell r="DT725">
            <v>0</v>
          </cell>
          <cell r="DU725">
            <v>0</v>
          </cell>
          <cell r="DV725">
            <v>0</v>
          </cell>
          <cell r="DW725">
            <v>0</v>
          </cell>
          <cell r="DX725">
            <v>0</v>
          </cell>
          <cell r="DY725">
            <v>0</v>
          </cell>
          <cell r="DZ725">
            <v>0</v>
          </cell>
          <cell r="EA725">
            <v>0</v>
          </cell>
          <cell r="EB725">
            <v>0</v>
          </cell>
          <cell r="EC725">
            <v>0</v>
          </cell>
          <cell r="ED725">
            <v>0</v>
          </cell>
        </row>
        <row r="726">
          <cell r="F726">
            <v>1E-3</v>
          </cell>
          <cell r="G726">
            <v>2E-3</v>
          </cell>
          <cell r="H726">
            <v>1E-3</v>
          </cell>
          <cell r="I726">
            <v>1E-3</v>
          </cell>
          <cell r="J726">
            <v>0</v>
          </cell>
          <cell r="K726">
            <v>0</v>
          </cell>
          <cell r="L726">
            <v>0</v>
          </cell>
          <cell r="M726">
            <v>0</v>
          </cell>
          <cell r="N726">
            <v>1E-3</v>
          </cell>
          <cell r="O726">
            <v>1E-3</v>
          </cell>
          <cell r="P726">
            <v>1.2999999999999999E-2</v>
          </cell>
          <cell r="Q726">
            <v>1E-3</v>
          </cell>
          <cell r="R726">
            <v>1E-3</v>
          </cell>
          <cell r="S726">
            <v>1E-3</v>
          </cell>
          <cell r="T726">
            <v>1E-3</v>
          </cell>
          <cell r="U726">
            <v>1E-3</v>
          </cell>
          <cell r="V726">
            <v>1E-3</v>
          </cell>
          <cell r="W726">
            <v>0</v>
          </cell>
          <cell r="X726">
            <v>0</v>
          </cell>
          <cell r="Y726">
            <v>0</v>
          </cell>
          <cell r="Z726">
            <v>0</v>
          </cell>
          <cell r="AA726">
            <v>1E-3</v>
          </cell>
          <cell r="AB726">
            <v>1E-3</v>
          </cell>
          <cell r="AC726">
            <v>2E-3</v>
          </cell>
          <cell r="AD726">
            <v>1E-3</v>
          </cell>
          <cell r="AE726">
            <v>1E-3</v>
          </cell>
          <cell r="AF726">
            <v>1E-3</v>
          </cell>
          <cell r="AG726">
            <v>1E-3</v>
          </cell>
          <cell r="AH726">
            <v>0</v>
          </cell>
          <cell r="AI726">
            <v>0</v>
          </cell>
          <cell r="AJ726">
            <v>0</v>
          </cell>
          <cell r="AK726">
            <v>0</v>
          </cell>
          <cell r="AL726">
            <v>1E-3</v>
          </cell>
          <cell r="AM726">
            <v>0</v>
          </cell>
          <cell r="AN726">
            <v>1E-3</v>
          </cell>
          <cell r="AO726">
            <v>1E-3</v>
          </cell>
          <cell r="AP726">
            <v>8.9999999999999993E-3</v>
          </cell>
          <cell r="AQ726">
            <v>1E-3</v>
          </cell>
          <cell r="AR726">
            <v>1E-3</v>
          </cell>
          <cell r="AS726">
            <v>1E-3</v>
          </cell>
          <cell r="AT726">
            <v>1E-3</v>
          </cell>
          <cell r="AU726">
            <v>0</v>
          </cell>
          <cell r="AV726">
            <v>0</v>
          </cell>
          <cell r="AW726">
            <v>0</v>
          </cell>
          <cell r="AX726">
            <v>0</v>
          </cell>
          <cell r="AY726">
            <v>0</v>
          </cell>
          <cell r="AZ726">
            <v>0</v>
          </cell>
          <cell r="BA726">
            <v>1E-3</v>
          </cell>
          <cell r="BB726">
            <v>1E-3</v>
          </cell>
          <cell r="BC726">
            <v>1E-3</v>
          </cell>
          <cell r="BD726">
            <v>1E-3</v>
          </cell>
          <cell r="BE726">
            <v>1E-3</v>
          </cell>
          <cell r="BF726">
            <v>1E-3</v>
          </cell>
          <cell r="BG726">
            <v>1E-3</v>
          </cell>
          <cell r="BH726">
            <v>1E-3</v>
          </cell>
          <cell r="BI726">
            <v>0</v>
          </cell>
          <cell r="BJ726">
            <v>0</v>
          </cell>
          <cell r="BK726">
            <v>1E-3</v>
          </cell>
          <cell r="BL726">
            <v>0</v>
          </cell>
          <cell r="BM726">
            <v>0</v>
          </cell>
          <cell r="BN726">
            <v>1E-3</v>
          </cell>
          <cell r="BO726">
            <v>1E-3</v>
          </cell>
          <cell r="BP726">
            <v>1E-3</v>
          </cell>
          <cell r="BQ726">
            <v>8.0000000000000002E-3</v>
          </cell>
          <cell r="BR726">
            <v>0</v>
          </cell>
          <cell r="BS726">
            <v>1E-3</v>
          </cell>
          <cell r="BT726">
            <v>1E-3</v>
          </cell>
          <cell r="BU726">
            <v>0</v>
          </cell>
          <cell r="BV726">
            <v>0</v>
          </cell>
          <cell r="BW726">
            <v>0</v>
          </cell>
          <cell r="BX726">
            <v>0</v>
          </cell>
          <cell r="BY726">
            <v>0</v>
          </cell>
          <cell r="BZ726">
            <v>0</v>
          </cell>
          <cell r="CA726">
            <v>0</v>
          </cell>
          <cell r="CB726">
            <v>0</v>
          </cell>
          <cell r="CC726">
            <v>1E-3</v>
          </cell>
          <cell r="CD726">
            <v>1E-3</v>
          </cell>
          <cell r="CE726">
            <v>1E-3</v>
          </cell>
          <cell r="CF726">
            <v>1E-3</v>
          </cell>
          <cell r="CG726">
            <v>1.0999999999999999E-2</v>
          </cell>
          <cell r="CH726">
            <v>2E-3</v>
          </cell>
          <cell r="CI726">
            <v>0</v>
          </cell>
          <cell r="CJ726">
            <v>0</v>
          </cell>
          <cell r="CK726">
            <v>0</v>
          </cell>
          <cell r="CL726">
            <v>0</v>
          </cell>
          <cell r="CM726">
            <v>0</v>
          </cell>
          <cell r="CN726">
            <v>1E-3</v>
          </cell>
          <cell r="CO726">
            <v>1E-3</v>
          </cell>
          <cell r="CP726">
            <v>1E-3</v>
          </cell>
          <cell r="CQ726">
            <v>0</v>
          </cell>
          <cell r="CR726">
            <v>1E-3</v>
          </cell>
          <cell r="CS726">
            <v>8.0000000000000002E-3</v>
          </cell>
          <cell r="CT726">
            <v>1E-3</v>
          </cell>
          <cell r="CU726">
            <v>1E-3</v>
          </cell>
          <cell r="CV726">
            <v>0</v>
          </cell>
          <cell r="CW726">
            <v>0</v>
          </cell>
          <cell r="CX726">
            <v>0</v>
          </cell>
          <cell r="CY726">
            <v>0</v>
          </cell>
          <cell r="CZ726">
            <v>0</v>
          </cell>
          <cell r="DA726">
            <v>1E-3</v>
          </cell>
          <cell r="DB726">
            <v>0</v>
          </cell>
          <cell r="DC726">
            <v>1E-3</v>
          </cell>
          <cell r="DD726">
            <v>2E-3</v>
          </cell>
          <cell r="DE726">
            <v>0</v>
          </cell>
          <cell r="DF726">
            <v>0</v>
          </cell>
          <cell r="DG726">
            <v>1E-3</v>
          </cell>
          <cell r="DH726">
            <v>0</v>
          </cell>
          <cell r="DI726">
            <v>0</v>
          </cell>
          <cell r="DJ726">
            <v>0</v>
          </cell>
          <cell r="DK726">
            <v>0</v>
          </cell>
          <cell r="DL726">
            <v>0</v>
          </cell>
          <cell r="DM726">
            <v>0</v>
          </cell>
          <cell r="DN726">
            <v>1E-3</v>
          </cell>
          <cell r="DO726">
            <v>0</v>
          </cell>
          <cell r="DP726">
            <v>1E-3</v>
          </cell>
          <cell r="DQ726">
            <v>0</v>
          </cell>
          <cell r="DR726">
            <v>0</v>
          </cell>
          <cell r="DS726">
            <v>0</v>
          </cell>
          <cell r="DT726">
            <v>0</v>
          </cell>
          <cell r="DU726">
            <v>0</v>
          </cell>
          <cell r="DV726">
            <v>0</v>
          </cell>
          <cell r="DW726">
            <v>0</v>
          </cell>
          <cell r="DX726">
            <v>0</v>
          </cell>
          <cell r="DY726">
            <v>0</v>
          </cell>
          <cell r="DZ726">
            <v>0</v>
          </cell>
          <cell r="EA726">
            <v>0</v>
          </cell>
          <cell r="EB726">
            <v>0</v>
          </cell>
          <cell r="EC726">
            <v>1E-3</v>
          </cell>
          <cell r="ED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cell r="DB727">
            <v>0</v>
          </cell>
          <cell r="DC727">
            <v>0</v>
          </cell>
          <cell r="DD727">
            <v>0</v>
          </cell>
          <cell r="DE727">
            <v>0</v>
          </cell>
          <cell r="DF727">
            <v>0</v>
          </cell>
          <cell r="DG727">
            <v>0</v>
          </cell>
          <cell r="DH727">
            <v>0</v>
          </cell>
          <cell r="DI727">
            <v>0</v>
          </cell>
          <cell r="DJ727">
            <v>0</v>
          </cell>
          <cell r="DK727">
            <v>0</v>
          </cell>
          <cell r="DL727">
            <v>0</v>
          </cell>
          <cell r="DM727">
            <v>0</v>
          </cell>
          <cell r="DN727">
            <v>0</v>
          </cell>
          <cell r="DO727">
            <v>0</v>
          </cell>
          <cell r="DP727">
            <v>0</v>
          </cell>
          <cell r="DQ727">
            <v>0</v>
          </cell>
          <cell r="DR727">
            <v>0</v>
          </cell>
          <cell r="DS727">
            <v>0</v>
          </cell>
          <cell r="DT727">
            <v>0</v>
          </cell>
          <cell r="DU727">
            <v>0</v>
          </cell>
          <cell r="DV727">
            <v>0</v>
          </cell>
          <cell r="DW727">
            <v>0</v>
          </cell>
          <cell r="DX727">
            <v>0</v>
          </cell>
          <cell r="DY727">
            <v>0</v>
          </cell>
          <cell r="DZ727">
            <v>0</v>
          </cell>
          <cell r="EA727">
            <v>0</v>
          </cell>
          <cell r="EB727">
            <v>0</v>
          </cell>
          <cell r="EC727">
            <v>0</v>
          </cell>
          <cell r="ED727">
            <v>0</v>
          </cell>
        </row>
        <row r="729">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v>0</v>
          </cell>
          <cell r="DB729">
            <v>0</v>
          </cell>
          <cell r="DC729">
            <v>0</v>
          </cell>
          <cell r="DD729">
            <v>0</v>
          </cell>
          <cell r="DE729">
            <v>0</v>
          </cell>
          <cell r="DF729">
            <v>0</v>
          </cell>
          <cell r="DG729">
            <v>0</v>
          </cell>
          <cell r="DH729">
            <v>0</v>
          </cell>
          <cell r="DI729">
            <v>0</v>
          </cell>
          <cell r="DJ729">
            <v>0</v>
          </cell>
          <cell r="DK729">
            <v>0</v>
          </cell>
          <cell r="DL729">
            <v>0</v>
          </cell>
          <cell r="DM729">
            <v>0</v>
          </cell>
          <cell r="DN729">
            <v>0</v>
          </cell>
          <cell r="DO729">
            <v>0</v>
          </cell>
          <cell r="DP729">
            <v>0</v>
          </cell>
          <cell r="DQ729">
            <v>0</v>
          </cell>
          <cell r="DR729">
            <v>0</v>
          </cell>
          <cell r="DS729">
            <v>0</v>
          </cell>
          <cell r="DT729">
            <v>0</v>
          </cell>
          <cell r="DU729">
            <v>0</v>
          </cell>
          <cell r="DV729">
            <v>0</v>
          </cell>
          <cell r="DW729">
            <v>0</v>
          </cell>
          <cell r="DX729">
            <v>0</v>
          </cell>
          <cell r="DY729">
            <v>0</v>
          </cell>
          <cell r="DZ729">
            <v>0</v>
          </cell>
          <cell r="EA729">
            <v>0</v>
          </cell>
          <cell r="EB729">
            <v>0</v>
          </cell>
          <cell r="EC729">
            <v>0</v>
          </cell>
          <cell r="ED729">
            <v>0</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1E-3</v>
          </cell>
          <cell r="AF730">
            <v>3.0000000000000001E-3</v>
          </cell>
          <cell r="AG730">
            <v>3.0000000000000001E-3</v>
          </cell>
          <cell r="AH730">
            <v>3.0000000000000001E-3</v>
          </cell>
          <cell r="AI730">
            <v>0</v>
          </cell>
          <cell r="AJ730">
            <v>0</v>
          </cell>
          <cell r="AK730">
            <v>0</v>
          </cell>
          <cell r="AL730">
            <v>0</v>
          </cell>
          <cell r="AM730">
            <v>0</v>
          </cell>
          <cell r="AN730">
            <v>0</v>
          </cell>
          <cell r="AO730">
            <v>0</v>
          </cell>
          <cell r="AP730">
            <v>3.0000000000000001E-3</v>
          </cell>
          <cell r="AQ730">
            <v>5.0000000000000001E-3</v>
          </cell>
          <cell r="AR730">
            <v>1E-3</v>
          </cell>
          <cell r="AS730">
            <v>3.0000000000000001E-3</v>
          </cell>
          <cell r="AT730">
            <v>1E-3</v>
          </cell>
          <cell r="AU730">
            <v>3.0000000000000001E-3</v>
          </cell>
          <cell r="AV730">
            <v>0</v>
          </cell>
          <cell r="AW730">
            <v>0</v>
          </cell>
          <cell r="AX730">
            <v>0</v>
          </cell>
          <cell r="AY730">
            <v>0</v>
          </cell>
          <cell r="AZ730">
            <v>0</v>
          </cell>
          <cell r="BA730">
            <v>0</v>
          </cell>
          <cell r="BB730">
            <v>0</v>
          </cell>
          <cell r="BC730">
            <v>3.0000000000000001E-3</v>
          </cell>
          <cell r="BD730">
            <v>2E-3</v>
          </cell>
          <cell r="BE730">
            <v>1E-3</v>
          </cell>
          <cell r="BF730">
            <v>3.0000000000000001E-3</v>
          </cell>
          <cell r="BG730">
            <v>1E-3</v>
          </cell>
          <cell r="BH730">
            <v>2E-3</v>
          </cell>
          <cell r="BI730">
            <v>0</v>
          </cell>
          <cell r="BJ730">
            <v>0</v>
          </cell>
          <cell r="BK730">
            <v>0</v>
          </cell>
          <cell r="BL730">
            <v>0</v>
          </cell>
          <cell r="BM730">
            <v>0</v>
          </cell>
          <cell r="BN730">
            <v>0</v>
          </cell>
          <cell r="BO730">
            <v>2E-3</v>
          </cell>
          <cell r="BP730">
            <v>3.0000000000000001E-3</v>
          </cell>
          <cell r="BQ730">
            <v>-3.0000000000000001E-3</v>
          </cell>
          <cell r="BR730">
            <v>1E-3</v>
          </cell>
          <cell r="BS730">
            <v>1E-3</v>
          </cell>
          <cell r="BT730">
            <v>1E-3</v>
          </cell>
          <cell r="BU730">
            <v>0</v>
          </cell>
          <cell r="BV730">
            <v>1E-3</v>
          </cell>
          <cell r="BW730">
            <v>0</v>
          </cell>
          <cell r="BX730">
            <v>0</v>
          </cell>
          <cell r="BY730">
            <v>0</v>
          </cell>
          <cell r="BZ730">
            <v>0</v>
          </cell>
          <cell r="CA730">
            <v>0</v>
          </cell>
          <cell r="CB730">
            <v>1E-3</v>
          </cell>
          <cell r="CC730">
            <v>2E-3</v>
          </cell>
          <cell r="CD730">
            <v>0</v>
          </cell>
          <cell r="CE730">
            <v>0</v>
          </cell>
          <cell r="CF730">
            <v>0</v>
          </cell>
          <cell r="CG730">
            <v>1E-3</v>
          </cell>
          <cell r="CH730">
            <v>1E-3</v>
          </cell>
          <cell r="CI730">
            <v>1E-3</v>
          </cell>
          <cell r="CJ730">
            <v>1E-3</v>
          </cell>
          <cell r="CK730">
            <v>-1E-3</v>
          </cell>
          <cell r="CL730">
            <v>0</v>
          </cell>
          <cell r="CM730">
            <v>0</v>
          </cell>
          <cell r="CN730">
            <v>0</v>
          </cell>
          <cell r="CO730">
            <v>0</v>
          </cell>
          <cell r="CP730">
            <v>2E-3</v>
          </cell>
          <cell r="CQ730">
            <v>0</v>
          </cell>
          <cell r="CR730">
            <v>1E-3</v>
          </cell>
          <cell r="CS730">
            <v>0</v>
          </cell>
          <cell r="CT730">
            <v>0</v>
          </cell>
          <cell r="CU730">
            <v>1E-3</v>
          </cell>
          <cell r="CV730">
            <v>1E-3</v>
          </cell>
          <cell r="CW730">
            <v>0</v>
          </cell>
          <cell r="CX730">
            <v>1E-3</v>
          </cell>
          <cell r="CY730">
            <v>0</v>
          </cell>
          <cell r="CZ730">
            <v>0</v>
          </cell>
          <cell r="DA730">
            <v>1E-3</v>
          </cell>
          <cell r="DB730">
            <v>1E-3</v>
          </cell>
          <cell r="DC730">
            <v>1E-3</v>
          </cell>
          <cell r="DD730">
            <v>0</v>
          </cell>
          <cell r="DE730">
            <v>1E-3</v>
          </cell>
          <cell r="DF730">
            <v>1E-3</v>
          </cell>
          <cell r="DG730">
            <v>1E-3</v>
          </cell>
          <cell r="DH730">
            <v>2E-3</v>
          </cell>
          <cell r="DI730">
            <v>1E-3</v>
          </cell>
          <cell r="DJ730">
            <v>0</v>
          </cell>
          <cell r="DK730">
            <v>1E-3</v>
          </cell>
          <cell r="DL730">
            <v>0</v>
          </cell>
          <cell r="DM730">
            <v>0</v>
          </cell>
          <cell r="DN730">
            <v>1E-3</v>
          </cell>
          <cell r="DO730">
            <v>1E-3</v>
          </cell>
          <cell r="DP730">
            <v>1E-3</v>
          </cell>
          <cell r="DQ730">
            <v>0</v>
          </cell>
          <cell r="DR730">
            <v>0</v>
          </cell>
          <cell r="DS730">
            <v>0</v>
          </cell>
          <cell r="DT730">
            <v>0</v>
          </cell>
          <cell r="DU730">
            <v>0</v>
          </cell>
          <cell r="DV730">
            <v>0</v>
          </cell>
          <cell r="DW730">
            <v>0</v>
          </cell>
          <cell r="DX730">
            <v>0</v>
          </cell>
          <cell r="DY730">
            <v>0</v>
          </cell>
          <cell r="DZ730">
            <v>0</v>
          </cell>
          <cell r="EA730">
            <v>0</v>
          </cell>
          <cell r="EB730">
            <v>0</v>
          </cell>
          <cell r="EC730">
            <v>0</v>
          </cell>
          <cell r="ED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cell r="DX731">
            <v>0</v>
          </cell>
          <cell r="DY731">
            <v>0</v>
          </cell>
          <cell r="DZ731">
            <v>0</v>
          </cell>
          <cell r="EA731">
            <v>0</v>
          </cell>
          <cell r="EB731">
            <v>0</v>
          </cell>
          <cell r="EC731">
            <v>0</v>
          </cell>
          <cell r="ED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0</v>
          </cell>
          <cell r="DK732">
            <v>0</v>
          </cell>
          <cell r="DL732">
            <v>0</v>
          </cell>
          <cell r="DM732">
            <v>0</v>
          </cell>
          <cell r="DN732">
            <v>0</v>
          </cell>
          <cell r="DO732">
            <v>0</v>
          </cell>
          <cell r="DP732">
            <v>0</v>
          </cell>
          <cell r="DQ732">
            <v>0</v>
          </cell>
          <cell r="DR732">
            <v>0</v>
          </cell>
          <cell r="DS732">
            <v>0</v>
          </cell>
          <cell r="DT732">
            <v>0</v>
          </cell>
          <cell r="DU732">
            <v>0</v>
          </cell>
          <cell r="DV732">
            <v>0</v>
          </cell>
          <cell r="DW732">
            <v>0</v>
          </cell>
          <cell r="DX732">
            <v>0</v>
          </cell>
          <cell r="DY732">
            <v>0</v>
          </cell>
          <cell r="DZ732">
            <v>0</v>
          </cell>
          <cell r="EA732">
            <v>0</v>
          </cell>
          <cell r="EB732">
            <v>0</v>
          </cell>
          <cell r="EC732">
            <v>0</v>
          </cell>
          <cell r="ED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5.0000000000000001E-3</v>
          </cell>
          <cell r="BS733">
            <v>1.2999999999999999E-2</v>
          </cell>
          <cell r="BT733">
            <v>8.9999999999999993E-3</v>
          </cell>
          <cell r="BU733">
            <v>4.0000000000000001E-3</v>
          </cell>
          <cell r="BV733">
            <v>2E-3</v>
          </cell>
          <cell r="BW733">
            <v>1E-3</v>
          </cell>
          <cell r="BX733">
            <v>1E-3</v>
          </cell>
          <cell r="BY733">
            <v>1E-3</v>
          </cell>
          <cell r="BZ733">
            <v>0</v>
          </cell>
          <cell r="CA733">
            <v>2E-3</v>
          </cell>
          <cell r="CB733">
            <v>4.0000000000000001E-3</v>
          </cell>
          <cell r="CC733">
            <v>0.01</v>
          </cell>
          <cell r="CD733">
            <v>1.2999999999999999E-2</v>
          </cell>
          <cell r="CE733">
            <v>5.0000000000000001E-3</v>
          </cell>
          <cell r="CF733">
            <v>1.2E-2</v>
          </cell>
          <cell r="CG733">
            <v>0.01</v>
          </cell>
          <cell r="CH733">
            <v>5.0000000000000001E-3</v>
          </cell>
          <cell r="CI733">
            <v>1E-3</v>
          </cell>
          <cell r="CJ733">
            <v>1E-3</v>
          </cell>
          <cell r="CK733">
            <v>1E-3</v>
          </cell>
          <cell r="CL733">
            <v>1E-3</v>
          </cell>
          <cell r="CM733">
            <v>0</v>
          </cell>
          <cell r="CN733">
            <v>1E-3</v>
          </cell>
          <cell r="CO733">
            <v>4.0000000000000001E-3</v>
          </cell>
          <cell r="CP733">
            <v>8.9999999999999993E-3</v>
          </cell>
          <cell r="CQ733">
            <v>1.2999999999999999E-2</v>
          </cell>
          <cell r="CR733">
            <v>5.0000000000000001E-3</v>
          </cell>
          <cell r="CS733">
            <v>1.2E-2</v>
          </cell>
          <cell r="CT733">
            <v>0.01</v>
          </cell>
          <cell r="CU733">
            <v>6.0000000000000001E-3</v>
          </cell>
          <cell r="CV733">
            <v>1E-3</v>
          </cell>
          <cell r="CW733">
            <v>1E-3</v>
          </cell>
          <cell r="CX733">
            <v>1E-3</v>
          </cell>
          <cell r="CY733">
            <v>1E-3</v>
          </cell>
          <cell r="CZ733">
            <v>0</v>
          </cell>
          <cell r="DA733">
            <v>1E-3</v>
          </cell>
          <cell r="DB733">
            <v>4.0000000000000001E-3</v>
          </cell>
          <cell r="DC733">
            <v>8.0000000000000002E-3</v>
          </cell>
          <cell r="DD733">
            <v>1.2999999999999999E-2</v>
          </cell>
          <cell r="DE733">
            <v>5.0000000000000001E-3</v>
          </cell>
          <cell r="DF733">
            <v>1.2E-2</v>
          </cell>
          <cell r="DG733">
            <v>8.0000000000000002E-3</v>
          </cell>
          <cell r="DH733">
            <v>5.0000000000000001E-3</v>
          </cell>
          <cell r="DI733">
            <v>1E-3</v>
          </cell>
          <cell r="DJ733">
            <v>1E-3</v>
          </cell>
          <cell r="DK733">
            <v>1E-3</v>
          </cell>
          <cell r="DL733">
            <v>0</v>
          </cell>
          <cell r="DM733">
            <v>1E-3</v>
          </cell>
          <cell r="DN733">
            <v>2E-3</v>
          </cell>
          <cell r="DO733">
            <v>4.0000000000000001E-3</v>
          </cell>
          <cell r="DP733">
            <v>8.9999999999999993E-3</v>
          </cell>
          <cell r="DQ733">
            <v>1.6E-2</v>
          </cell>
          <cell r="DR733">
            <v>5.0000000000000001E-3</v>
          </cell>
          <cell r="DS733">
            <v>1.2999999999999999E-2</v>
          </cell>
          <cell r="DT733">
            <v>8.9999999999999993E-3</v>
          </cell>
          <cell r="DU733">
            <v>4.0000000000000001E-3</v>
          </cell>
          <cell r="DV733">
            <v>1E-3</v>
          </cell>
          <cell r="DW733">
            <v>0</v>
          </cell>
          <cell r="DX733">
            <v>1E-3</v>
          </cell>
          <cell r="DY733">
            <v>0</v>
          </cell>
          <cell r="DZ733">
            <v>0</v>
          </cell>
          <cell r="EA733">
            <v>1E-3</v>
          </cell>
          <cell r="EB733">
            <v>4.0000000000000001E-3</v>
          </cell>
          <cell r="EC733">
            <v>8.9999999999999993E-3</v>
          </cell>
          <cell r="ED733">
            <v>1.6E-2</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DZ734">
            <v>0</v>
          </cell>
          <cell r="EA734">
            <v>0</v>
          </cell>
          <cell r="EB734">
            <v>0</v>
          </cell>
          <cell r="EC734">
            <v>0</v>
          </cell>
          <cell r="ED734">
            <v>0</v>
          </cell>
        </row>
        <row r="735">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v>0</v>
          </cell>
          <cell r="DB735">
            <v>0</v>
          </cell>
          <cell r="DC735">
            <v>0</v>
          </cell>
          <cell r="DD735">
            <v>0</v>
          </cell>
          <cell r="DE735">
            <v>0</v>
          </cell>
          <cell r="DF735">
            <v>0</v>
          </cell>
          <cell r="DG735">
            <v>0</v>
          </cell>
          <cell r="DH735">
            <v>0</v>
          </cell>
          <cell r="DI735">
            <v>0</v>
          </cell>
          <cell r="DJ735">
            <v>0</v>
          </cell>
          <cell r="DK735">
            <v>0</v>
          </cell>
          <cell r="DL735">
            <v>0</v>
          </cell>
          <cell r="DM735">
            <v>0</v>
          </cell>
          <cell r="DN735">
            <v>0</v>
          </cell>
          <cell r="DO735">
            <v>0</v>
          </cell>
          <cell r="DP735">
            <v>0</v>
          </cell>
          <cell r="DQ735">
            <v>0</v>
          </cell>
          <cell r="DR735">
            <v>0</v>
          </cell>
          <cell r="DS735">
            <v>0</v>
          </cell>
          <cell r="DT735">
            <v>0</v>
          </cell>
          <cell r="DU735">
            <v>0</v>
          </cell>
          <cell r="DV735">
            <v>0</v>
          </cell>
          <cell r="DW735">
            <v>0</v>
          </cell>
          <cell r="DX735">
            <v>0</v>
          </cell>
          <cell r="DY735">
            <v>0</v>
          </cell>
          <cell r="DZ735">
            <v>0</v>
          </cell>
          <cell r="EA735">
            <v>0</v>
          </cell>
          <cell r="EB735">
            <v>0</v>
          </cell>
          <cell r="EC735">
            <v>0</v>
          </cell>
          <cell r="ED735">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cell r="DA737">
            <v>0</v>
          </cell>
          <cell r="DB737">
            <v>0</v>
          </cell>
          <cell r="DC737">
            <v>0</v>
          </cell>
          <cell r="DD737">
            <v>0</v>
          </cell>
          <cell r="DE737">
            <v>0</v>
          </cell>
          <cell r="DF737">
            <v>0</v>
          </cell>
          <cell r="DG737">
            <v>0</v>
          </cell>
          <cell r="DH737">
            <v>0</v>
          </cell>
          <cell r="DI737">
            <v>0</v>
          </cell>
          <cell r="DJ737">
            <v>0</v>
          </cell>
          <cell r="DK737">
            <v>0</v>
          </cell>
          <cell r="DL737">
            <v>0</v>
          </cell>
          <cell r="DM737">
            <v>0</v>
          </cell>
          <cell r="DN737">
            <v>0</v>
          </cell>
          <cell r="DO737">
            <v>0</v>
          </cell>
          <cell r="DP737">
            <v>0</v>
          </cell>
          <cell r="DQ737">
            <v>0</v>
          </cell>
          <cell r="DR737">
            <v>0</v>
          </cell>
          <cell r="DS737">
            <v>0</v>
          </cell>
          <cell r="DT737">
            <v>0</v>
          </cell>
          <cell r="DU737">
            <v>0</v>
          </cell>
          <cell r="DV737">
            <v>0</v>
          </cell>
          <cell r="DW737">
            <v>0</v>
          </cell>
          <cell r="DX737">
            <v>0</v>
          </cell>
          <cell r="DY737">
            <v>0</v>
          </cell>
          <cell r="DZ737">
            <v>0</v>
          </cell>
          <cell r="EA737">
            <v>0</v>
          </cell>
          <cell r="EB737">
            <v>0</v>
          </cell>
          <cell r="EC737">
            <v>0</v>
          </cell>
          <cell r="ED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cell r="CK738">
            <v>0</v>
          </cell>
          <cell r="CL738">
            <v>0</v>
          </cell>
          <cell r="CM738">
            <v>0</v>
          </cell>
          <cell r="CN738">
            <v>0</v>
          </cell>
          <cell r="CO738">
            <v>0</v>
          </cell>
          <cell r="CP738">
            <v>0</v>
          </cell>
          <cell r="CQ738">
            <v>0</v>
          </cell>
          <cell r="CR738">
            <v>0</v>
          </cell>
          <cell r="CS738">
            <v>0</v>
          </cell>
          <cell r="CT738">
            <v>0</v>
          </cell>
          <cell r="CU738">
            <v>0</v>
          </cell>
          <cell r="CV738">
            <v>0</v>
          </cell>
          <cell r="CW738">
            <v>0</v>
          </cell>
          <cell r="CX738">
            <v>0</v>
          </cell>
          <cell r="CY738">
            <v>0</v>
          </cell>
          <cell r="CZ738">
            <v>0</v>
          </cell>
          <cell r="DA738">
            <v>0</v>
          </cell>
          <cell r="DB738">
            <v>0</v>
          </cell>
          <cell r="DC738">
            <v>0</v>
          </cell>
          <cell r="DD738">
            <v>0</v>
          </cell>
          <cell r="DE738">
            <v>0</v>
          </cell>
          <cell r="DF738">
            <v>0</v>
          </cell>
          <cell r="DG738">
            <v>0</v>
          </cell>
          <cell r="DH738">
            <v>0</v>
          </cell>
          <cell r="DI738">
            <v>0</v>
          </cell>
          <cell r="DJ738">
            <v>0</v>
          </cell>
          <cell r="DK738">
            <v>0</v>
          </cell>
          <cell r="DL738">
            <v>0</v>
          </cell>
          <cell r="DM738">
            <v>0</v>
          </cell>
          <cell r="DN738">
            <v>0</v>
          </cell>
          <cell r="DO738">
            <v>0</v>
          </cell>
          <cell r="DP738">
            <v>0</v>
          </cell>
          <cell r="DQ738">
            <v>0</v>
          </cell>
          <cell r="DR738">
            <v>0</v>
          </cell>
          <cell r="DS738">
            <v>0</v>
          </cell>
          <cell r="DT738">
            <v>0</v>
          </cell>
          <cell r="DU738">
            <v>0</v>
          </cell>
          <cell r="DV738">
            <v>0</v>
          </cell>
          <cell r="DW738">
            <v>0</v>
          </cell>
          <cell r="DX738">
            <v>0</v>
          </cell>
          <cell r="DY738">
            <v>0</v>
          </cell>
          <cell r="DZ738">
            <v>0</v>
          </cell>
          <cell r="EA738">
            <v>0</v>
          </cell>
          <cell r="EB738">
            <v>0</v>
          </cell>
          <cell r="EC738">
            <v>0</v>
          </cell>
          <cell r="ED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F739">
            <v>0</v>
          </cell>
          <cell r="DG739">
            <v>0</v>
          </cell>
          <cell r="DH739">
            <v>0</v>
          </cell>
          <cell r="DI739">
            <v>0</v>
          </cell>
          <cell r="DJ739">
            <v>0</v>
          </cell>
          <cell r="DK739">
            <v>0</v>
          </cell>
          <cell r="DL739">
            <v>0</v>
          </cell>
          <cell r="DM739">
            <v>0</v>
          </cell>
          <cell r="DN739">
            <v>0</v>
          </cell>
          <cell r="DO739">
            <v>0</v>
          </cell>
          <cell r="DP739">
            <v>0</v>
          </cell>
          <cell r="DQ739">
            <v>0</v>
          </cell>
          <cell r="DR739">
            <v>0</v>
          </cell>
          <cell r="DS739">
            <v>0</v>
          </cell>
          <cell r="DT739">
            <v>0</v>
          </cell>
          <cell r="DU739">
            <v>0</v>
          </cell>
          <cell r="DV739">
            <v>0</v>
          </cell>
          <cell r="DW739">
            <v>0</v>
          </cell>
          <cell r="DX739">
            <v>0</v>
          </cell>
          <cell r="DY739">
            <v>0</v>
          </cell>
          <cell r="DZ739">
            <v>0</v>
          </cell>
          <cell r="EA739">
            <v>0</v>
          </cell>
          <cell r="EB739">
            <v>0</v>
          </cell>
          <cell r="EC739">
            <v>0</v>
          </cell>
          <cell r="ED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CN740">
            <v>0</v>
          </cell>
          <cell r="CO740">
            <v>0</v>
          </cell>
          <cell r="CP740">
            <v>0</v>
          </cell>
          <cell r="CQ740">
            <v>0</v>
          </cell>
          <cell r="CR740">
            <v>0</v>
          </cell>
          <cell r="CS740">
            <v>0</v>
          </cell>
          <cell r="CT740">
            <v>0</v>
          </cell>
          <cell r="CU740">
            <v>0</v>
          </cell>
          <cell r="CV740">
            <v>0</v>
          </cell>
          <cell r="CW740">
            <v>0</v>
          </cell>
          <cell r="CX740">
            <v>0</v>
          </cell>
          <cell r="CY740">
            <v>0</v>
          </cell>
          <cell r="CZ740">
            <v>0</v>
          </cell>
          <cell r="DA740">
            <v>0</v>
          </cell>
          <cell r="DB740">
            <v>0</v>
          </cell>
          <cell r="DC740">
            <v>0</v>
          </cell>
          <cell r="DD740">
            <v>0</v>
          </cell>
          <cell r="DE740">
            <v>0</v>
          </cell>
          <cell r="DF740">
            <v>0</v>
          </cell>
          <cell r="DG740">
            <v>0</v>
          </cell>
          <cell r="DH740">
            <v>0</v>
          </cell>
          <cell r="DI740">
            <v>0</v>
          </cell>
          <cell r="DJ740">
            <v>0</v>
          </cell>
          <cell r="DK740">
            <v>0</v>
          </cell>
          <cell r="DL740">
            <v>0</v>
          </cell>
          <cell r="DM740">
            <v>0</v>
          </cell>
          <cell r="DN740">
            <v>0</v>
          </cell>
          <cell r="DO740">
            <v>0</v>
          </cell>
          <cell r="DP740">
            <v>0</v>
          </cell>
          <cell r="DQ740">
            <v>0</v>
          </cell>
          <cell r="DR740">
            <v>0</v>
          </cell>
          <cell r="DS740">
            <v>0</v>
          </cell>
          <cell r="DT740">
            <v>0</v>
          </cell>
          <cell r="DU740">
            <v>0</v>
          </cell>
          <cell r="DV740">
            <v>0</v>
          </cell>
          <cell r="DW740">
            <v>0</v>
          </cell>
          <cell r="DX740">
            <v>0</v>
          </cell>
          <cell r="DY740">
            <v>0</v>
          </cell>
          <cell r="DZ740">
            <v>0</v>
          </cell>
          <cell r="EA740">
            <v>0</v>
          </cell>
          <cell r="EB740">
            <v>0</v>
          </cell>
          <cell r="EC740">
            <v>0</v>
          </cell>
          <cell r="ED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cell r="DA741">
            <v>0</v>
          </cell>
          <cell r="DB741">
            <v>0</v>
          </cell>
          <cell r="DC741">
            <v>0</v>
          </cell>
          <cell r="DD741">
            <v>0</v>
          </cell>
          <cell r="DE741">
            <v>0</v>
          </cell>
          <cell r="DF741">
            <v>0</v>
          </cell>
          <cell r="DG741">
            <v>0</v>
          </cell>
          <cell r="DH741">
            <v>0</v>
          </cell>
          <cell r="DI741">
            <v>0</v>
          </cell>
          <cell r="DJ741">
            <v>0</v>
          </cell>
          <cell r="DK741">
            <v>0</v>
          </cell>
          <cell r="DL741">
            <v>0</v>
          </cell>
          <cell r="DM741">
            <v>0</v>
          </cell>
          <cell r="DN741">
            <v>0</v>
          </cell>
          <cell r="DO741">
            <v>0</v>
          </cell>
          <cell r="DP741">
            <v>0</v>
          </cell>
          <cell r="DQ741">
            <v>0</v>
          </cell>
          <cell r="DR741">
            <v>0</v>
          </cell>
          <cell r="DS741">
            <v>0</v>
          </cell>
          <cell r="DT741">
            <v>0</v>
          </cell>
          <cell r="DU741">
            <v>0</v>
          </cell>
          <cell r="DV741">
            <v>0</v>
          </cell>
          <cell r="DW741">
            <v>0</v>
          </cell>
          <cell r="DX741">
            <v>0</v>
          </cell>
          <cell r="DY741">
            <v>0</v>
          </cell>
          <cell r="DZ741">
            <v>0</v>
          </cell>
          <cell r="EA741">
            <v>0</v>
          </cell>
          <cell r="EB741">
            <v>0</v>
          </cell>
          <cell r="EC741">
            <v>0</v>
          </cell>
          <cell r="ED741">
            <v>0</v>
          </cell>
        </row>
        <row r="742">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cell r="DA742">
            <v>0</v>
          </cell>
          <cell r="DB742">
            <v>0</v>
          </cell>
          <cell r="DC742">
            <v>0</v>
          </cell>
          <cell r="DD742">
            <v>0</v>
          </cell>
          <cell r="DE742">
            <v>0</v>
          </cell>
          <cell r="DF742">
            <v>0</v>
          </cell>
          <cell r="DG742">
            <v>0</v>
          </cell>
          <cell r="DH742">
            <v>0</v>
          </cell>
          <cell r="DI742">
            <v>0</v>
          </cell>
          <cell r="DJ742">
            <v>0</v>
          </cell>
          <cell r="DK742">
            <v>0</v>
          </cell>
          <cell r="DL742">
            <v>0</v>
          </cell>
          <cell r="DM742">
            <v>0</v>
          </cell>
          <cell r="DN742">
            <v>0</v>
          </cell>
          <cell r="DO742">
            <v>0</v>
          </cell>
          <cell r="DP742">
            <v>0</v>
          </cell>
          <cell r="DQ742">
            <v>0</v>
          </cell>
          <cell r="DR742">
            <v>0</v>
          </cell>
          <cell r="DS742">
            <v>0</v>
          </cell>
          <cell r="DT742">
            <v>0</v>
          </cell>
          <cell r="DU742">
            <v>0</v>
          </cell>
          <cell r="DV742">
            <v>0</v>
          </cell>
          <cell r="DW742">
            <v>0</v>
          </cell>
          <cell r="DX742">
            <v>0</v>
          </cell>
          <cell r="DY742">
            <v>0</v>
          </cell>
          <cell r="DZ742">
            <v>0</v>
          </cell>
          <cell r="EA742">
            <v>0</v>
          </cell>
          <cell r="EB742">
            <v>0</v>
          </cell>
          <cell r="EC742">
            <v>0</v>
          </cell>
          <cell r="ED742">
            <v>0</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cell r="DA743">
            <v>0</v>
          </cell>
          <cell r="DB743">
            <v>0</v>
          </cell>
          <cell r="DC743">
            <v>0</v>
          </cell>
          <cell r="DD743">
            <v>0</v>
          </cell>
          <cell r="DE743">
            <v>0</v>
          </cell>
          <cell r="DF743">
            <v>0</v>
          </cell>
          <cell r="DG743">
            <v>0</v>
          </cell>
          <cell r="DH743">
            <v>0</v>
          </cell>
          <cell r="DI743">
            <v>0</v>
          </cell>
          <cell r="DJ743">
            <v>0</v>
          </cell>
          <cell r="DK743">
            <v>0</v>
          </cell>
          <cell r="DL743">
            <v>0</v>
          </cell>
          <cell r="DM743">
            <v>0</v>
          </cell>
          <cell r="DN743">
            <v>0</v>
          </cell>
          <cell r="DO743">
            <v>0</v>
          </cell>
          <cell r="DP743">
            <v>0</v>
          </cell>
          <cell r="DQ743">
            <v>0</v>
          </cell>
          <cell r="DR743">
            <v>0</v>
          </cell>
          <cell r="DS743">
            <v>0</v>
          </cell>
          <cell r="DT743">
            <v>0</v>
          </cell>
          <cell r="DU743">
            <v>0</v>
          </cell>
          <cell r="DV743">
            <v>0</v>
          </cell>
          <cell r="DW743">
            <v>0</v>
          </cell>
          <cell r="DX743">
            <v>0</v>
          </cell>
          <cell r="DY743">
            <v>0</v>
          </cell>
          <cell r="DZ743">
            <v>0</v>
          </cell>
          <cell r="EA743">
            <v>0</v>
          </cell>
          <cell r="EB743">
            <v>0</v>
          </cell>
          <cell r="EC743">
            <v>0</v>
          </cell>
          <cell r="ED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cell r="DA744">
            <v>0</v>
          </cell>
          <cell r="DB744">
            <v>0</v>
          </cell>
          <cell r="DC744">
            <v>0</v>
          </cell>
          <cell r="DD744">
            <v>0</v>
          </cell>
          <cell r="DE744">
            <v>0</v>
          </cell>
          <cell r="DF744">
            <v>0</v>
          </cell>
          <cell r="DG744">
            <v>0</v>
          </cell>
          <cell r="DH744">
            <v>0</v>
          </cell>
          <cell r="DI744">
            <v>0</v>
          </cell>
          <cell r="DJ744">
            <v>0</v>
          </cell>
          <cell r="DK744">
            <v>0</v>
          </cell>
          <cell r="DL744">
            <v>0</v>
          </cell>
          <cell r="DM744">
            <v>0</v>
          </cell>
          <cell r="DN744">
            <v>0</v>
          </cell>
          <cell r="DO744">
            <v>0</v>
          </cell>
          <cell r="DP744">
            <v>0</v>
          </cell>
          <cell r="DQ744">
            <v>0</v>
          </cell>
          <cell r="DR744">
            <v>0</v>
          </cell>
          <cell r="DS744">
            <v>0</v>
          </cell>
          <cell r="DT744">
            <v>0</v>
          </cell>
          <cell r="DU744">
            <v>0</v>
          </cell>
          <cell r="DV744">
            <v>0</v>
          </cell>
          <cell r="DW744">
            <v>0</v>
          </cell>
          <cell r="DX744">
            <v>0</v>
          </cell>
          <cell r="DY744">
            <v>0</v>
          </cell>
          <cell r="DZ744">
            <v>0</v>
          </cell>
          <cell r="EA744">
            <v>0</v>
          </cell>
          <cell r="EB744">
            <v>0</v>
          </cell>
          <cell r="EC744">
            <v>0</v>
          </cell>
          <cell r="ED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v>0</v>
          </cell>
          <cell r="DB745">
            <v>0</v>
          </cell>
          <cell r="DC745">
            <v>0</v>
          </cell>
          <cell r="DD745">
            <v>0</v>
          </cell>
          <cell r="DE745">
            <v>0</v>
          </cell>
          <cell r="DF745">
            <v>0</v>
          </cell>
          <cell r="DG745">
            <v>0</v>
          </cell>
          <cell r="DH745">
            <v>0</v>
          </cell>
          <cell r="DI745">
            <v>0</v>
          </cell>
          <cell r="DJ745">
            <v>0</v>
          </cell>
          <cell r="DK745">
            <v>0</v>
          </cell>
          <cell r="DL745">
            <v>0</v>
          </cell>
          <cell r="DM745">
            <v>0</v>
          </cell>
          <cell r="DN745">
            <v>0</v>
          </cell>
          <cell r="DO745">
            <v>0</v>
          </cell>
          <cell r="DP745">
            <v>0</v>
          </cell>
          <cell r="DQ745">
            <v>0</v>
          </cell>
          <cell r="DR745">
            <v>0</v>
          </cell>
          <cell r="DS745">
            <v>0</v>
          </cell>
          <cell r="DT745">
            <v>0</v>
          </cell>
          <cell r="DU745">
            <v>0</v>
          </cell>
          <cell r="DV745">
            <v>0</v>
          </cell>
          <cell r="DW745">
            <v>0</v>
          </cell>
          <cell r="DX745">
            <v>0</v>
          </cell>
          <cell r="DY745">
            <v>0</v>
          </cell>
          <cell r="DZ745">
            <v>0</v>
          </cell>
          <cell r="EA745">
            <v>0</v>
          </cell>
          <cell r="EB745">
            <v>0</v>
          </cell>
          <cell r="EC745">
            <v>0</v>
          </cell>
          <cell r="ED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CN746">
            <v>0</v>
          </cell>
          <cell r="CO746">
            <v>0</v>
          </cell>
          <cell r="CP746">
            <v>0</v>
          </cell>
          <cell r="CQ746">
            <v>0</v>
          </cell>
          <cell r="CR746">
            <v>0</v>
          </cell>
          <cell r="CS746">
            <v>0</v>
          </cell>
          <cell r="CT746">
            <v>0</v>
          </cell>
          <cell r="CU746">
            <v>0</v>
          </cell>
          <cell r="CV746">
            <v>0</v>
          </cell>
          <cell r="CW746">
            <v>0</v>
          </cell>
          <cell r="CX746">
            <v>0</v>
          </cell>
          <cell r="CY746">
            <v>0</v>
          </cell>
          <cell r="CZ746">
            <v>0</v>
          </cell>
          <cell r="DA746">
            <v>0</v>
          </cell>
          <cell r="DB746">
            <v>0</v>
          </cell>
          <cell r="DC746">
            <v>0</v>
          </cell>
          <cell r="DD746">
            <v>0</v>
          </cell>
          <cell r="DE746">
            <v>0</v>
          </cell>
          <cell r="DF746">
            <v>0</v>
          </cell>
          <cell r="DG746">
            <v>0</v>
          </cell>
          <cell r="DH746">
            <v>0</v>
          </cell>
          <cell r="DI746">
            <v>0</v>
          </cell>
          <cell r="DJ746">
            <v>0</v>
          </cell>
          <cell r="DK746">
            <v>0</v>
          </cell>
          <cell r="DL746">
            <v>0</v>
          </cell>
          <cell r="DM746">
            <v>0</v>
          </cell>
          <cell r="DN746">
            <v>0</v>
          </cell>
          <cell r="DO746">
            <v>0</v>
          </cell>
          <cell r="DP746">
            <v>0</v>
          </cell>
          <cell r="DQ746">
            <v>0</v>
          </cell>
          <cell r="DR746">
            <v>0</v>
          </cell>
          <cell r="DS746">
            <v>0</v>
          </cell>
          <cell r="DT746">
            <v>0</v>
          </cell>
          <cell r="DU746">
            <v>0</v>
          </cell>
          <cell r="DV746">
            <v>0</v>
          </cell>
          <cell r="DW746">
            <v>0</v>
          </cell>
          <cell r="DX746">
            <v>0</v>
          </cell>
          <cell r="DY746">
            <v>0</v>
          </cell>
          <cell r="DZ746">
            <v>0</v>
          </cell>
          <cell r="EA746">
            <v>0</v>
          </cell>
          <cell r="EB746">
            <v>0</v>
          </cell>
          <cell r="EC746">
            <v>0</v>
          </cell>
          <cell r="ED746">
            <v>0</v>
          </cell>
        </row>
        <row r="747">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CN747">
            <v>0</v>
          </cell>
          <cell r="CO747">
            <v>0</v>
          </cell>
          <cell r="CP747">
            <v>0</v>
          </cell>
          <cell r="CQ747">
            <v>0</v>
          </cell>
          <cell r="CR747">
            <v>0</v>
          </cell>
          <cell r="CS747">
            <v>0</v>
          </cell>
          <cell r="CT747">
            <v>0</v>
          </cell>
          <cell r="CU747">
            <v>0</v>
          </cell>
          <cell r="CV747">
            <v>0</v>
          </cell>
          <cell r="CW747">
            <v>0</v>
          </cell>
          <cell r="CX747">
            <v>0</v>
          </cell>
          <cell r="CY747">
            <v>0</v>
          </cell>
          <cell r="CZ747">
            <v>0</v>
          </cell>
          <cell r="DA747">
            <v>0</v>
          </cell>
          <cell r="DB747">
            <v>0</v>
          </cell>
          <cell r="DC747">
            <v>0</v>
          </cell>
          <cell r="DD747">
            <v>0</v>
          </cell>
          <cell r="DE747">
            <v>0</v>
          </cell>
          <cell r="DF747">
            <v>0</v>
          </cell>
          <cell r="DG747">
            <v>0</v>
          </cell>
          <cell r="DH747">
            <v>0</v>
          </cell>
          <cell r="DI747">
            <v>0</v>
          </cell>
          <cell r="DJ747">
            <v>0</v>
          </cell>
          <cell r="DK747">
            <v>0</v>
          </cell>
          <cell r="DL747">
            <v>0</v>
          </cell>
          <cell r="DM747">
            <v>0</v>
          </cell>
          <cell r="DN747">
            <v>0</v>
          </cell>
          <cell r="DO747">
            <v>0</v>
          </cell>
          <cell r="DP747">
            <v>0</v>
          </cell>
          <cell r="DQ747">
            <v>0</v>
          </cell>
          <cell r="DR747">
            <v>0</v>
          </cell>
          <cell r="DS747">
            <v>0</v>
          </cell>
          <cell r="DT747">
            <v>0</v>
          </cell>
          <cell r="DU747">
            <v>0</v>
          </cell>
          <cell r="DV747">
            <v>0</v>
          </cell>
          <cell r="DW747">
            <v>0</v>
          </cell>
          <cell r="DX747">
            <v>0</v>
          </cell>
          <cell r="DY747">
            <v>0</v>
          </cell>
          <cell r="DZ747">
            <v>0</v>
          </cell>
          <cell r="EA747">
            <v>0</v>
          </cell>
          <cell r="EB747">
            <v>0</v>
          </cell>
          <cell r="EC747">
            <v>0</v>
          </cell>
          <cell r="ED747">
            <v>0</v>
          </cell>
        </row>
        <row r="748">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CN748">
            <v>0</v>
          </cell>
          <cell r="CO748">
            <v>0</v>
          </cell>
          <cell r="CP748">
            <v>0</v>
          </cell>
          <cell r="CQ748">
            <v>0</v>
          </cell>
          <cell r="CR748">
            <v>0</v>
          </cell>
          <cell r="CS748">
            <v>0</v>
          </cell>
          <cell r="CT748">
            <v>0</v>
          </cell>
          <cell r="CU748">
            <v>0</v>
          </cell>
          <cell r="CV748">
            <v>0</v>
          </cell>
          <cell r="CW748">
            <v>0</v>
          </cell>
          <cell r="CX748">
            <v>0</v>
          </cell>
          <cell r="CY748">
            <v>0</v>
          </cell>
          <cell r="CZ748">
            <v>0</v>
          </cell>
          <cell r="DA748">
            <v>0</v>
          </cell>
          <cell r="DB748">
            <v>0</v>
          </cell>
          <cell r="DC748">
            <v>0</v>
          </cell>
          <cell r="DD748">
            <v>0</v>
          </cell>
          <cell r="DE748">
            <v>0</v>
          </cell>
          <cell r="DF748">
            <v>0</v>
          </cell>
          <cell r="DG748">
            <v>0</v>
          </cell>
          <cell r="DH748">
            <v>0</v>
          </cell>
          <cell r="DI748">
            <v>0</v>
          </cell>
          <cell r="DJ748">
            <v>0</v>
          </cell>
          <cell r="DK748">
            <v>0</v>
          </cell>
          <cell r="DL748">
            <v>0</v>
          </cell>
          <cell r="DM748">
            <v>0</v>
          </cell>
          <cell r="DN748">
            <v>0</v>
          </cell>
          <cell r="DO748">
            <v>0</v>
          </cell>
          <cell r="DP748">
            <v>0</v>
          </cell>
          <cell r="DQ748">
            <v>0</v>
          </cell>
          <cell r="DR748">
            <v>0</v>
          </cell>
          <cell r="DS748">
            <v>0</v>
          </cell>
          <cell r="DT748">
            <v>0</v>
          </cell>
          <cell r="DU748">
            <v>0</v>
          </cell>
          <cell r="DV748">
            <v>0</v>
          </cell>
          <cell r="DW748">
            <v>0</v>
          </cell>
          <cell r="DX748">
            <v>0</v>
          </cell>
          <cell r="DY748">
            <v>0</v>
          </cell>
          <cell r="DZ748">
            <v>0</v>
          </cell>
          <cell r="EA748">
            <v>0</v>
          </cell>
          <cell r="EB748">
            <v>0</v>
          </cell>
          <cell r="EC748">
            <v>0</v>
          </cell>
          <cell r="ED748">
            <v>0</v>
          </cell>
        </row>
        <row r="749">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CX749">
            <v>0</v>
          </cell>
          <cell r="CY749">
            <v>0</v>
          </cell>
          <cell r="CZ749">
            <v>0</v>
          </cell>
          <cell r="DA749">
            <v>0</v>
          </cell>
          <cell r="DB749">
            <v>0</v>
          </cell>
          <cell r="DC749">
            <v>0</v>
          </cell>
          <cell r="DD749">
            <v>0</v>
          </cell>
          <cell r="DE749">
            <v>0</v>
          </cell>
          <cell r="DF749">
            <v>0</v>
          </cell>
          <cell r="DG749">
            <v>0</v>
          </cell>
          <cell r="DH749">
            <v>0</v>
          </cell>
          <cell r="DI749">
            <v>0</v>
          </cell>
          <cell r="DJ749">
            <v>0</v>
          </cell>
          <cell r="DK749">
            <v>0</v>
          </cell>
          <cell r="DL749">
            <v>0</v>
          </cell>
          <cell r="DM749">
            <v>0</v>
          </cell>
          <cell r="DN749">
            <v>0</v>
          </cell>
          <cell r="DO749">
            <v>0</v>
          </cell>
          <cell r="DP749">
            <v>0</v>
          </cell>
          <cell r="DQ749">
            <v>0</v>
          </cell>
          <cell r="DR749">
            <v>0</v>
          </cell>
          <cell r="DS749">
            <v>0</v>
          </cell>
          <cell r="DT749">
            <v>0</v>
          </cell>
          <cell r="DU749">
            <v>0</v>
          </cell>
          <cell r="DV749">
            <v>0</v>
          </cell>
          <cell r="DW749">
            <v>0</v>
          </cell>
          <cell r="DX749">
            <v>0</v>
          </cell>
          <cell r="DY749">
            <v>0</v>
          </cell>
          <cell r="DZ749">
            <v>0</v>
          </cell>
          <cell r="EA749">
            <v>0</v>
          </cell>
          <cell r="EB749">
            <v>0</v>
          </cell>
          <cell r="EC749">
            <v>0</v>
          </cell>
          <cell r="ED749">
            <v>0</v>
          </cell>
        </row>
        <row r="754">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cell r="DA754">
            <v>0</v>
          </cell>
          <cell r="DB754">
            <v>0</v>
          </cell>
          <cell r="DC754">
            <v>0</v>
          </cell>
          <cell r="DD754">
            <v>0</v>
          </cell>
          <cell r="DE754">
            <v>0</v>
          </cell>
          <cell r="DF754">
            <v>0</v>
          </cell>
          <cell r="DG754">
            <v>0</v>
          </cell>
          <cell r="DH754">
            <v>0</v>
          </cell>
          <cell r="DI754">
            <v>0</v>
          </cell>
          <cell r="DJ754">
            <v>0</v>
          </cell>
          <cell r="DK754">
            <v>0</v>
          </cell>
          <cell r="DL754">
            <v>0</v>
          </cell>
          <cell r="DM754">
            <v>0</v>
          </cell>
          <cell r="DN754">
            <v>0</v>
          </cell>
          <cell r="DO754">
            <v>0</v>
          </cell>
          <cell r="DP754">
            <v>0</v>
          </cell>
          <cell r="DQ754">
            <v>0</v>
          </cell>
          <cell r="DR754">
            <v>0</v>
          </cell>
          <cell r="DS754">
            <v>0</v>
          </cell>
          <cell r="DT754">
            <v>0</v>
          </cell>
          <cell r="DU754">
            <v>0</v>
          </cell>
          <cell r="DV754">
            <v>0</v>
          </cell>
          <cell r="DW754">
            <v>0</v>
          </cell>
          <cell r="DX754">
            <v>0</v>
          </cell>
          <cell r="DY754">
            <v>0</v>
          </cell>
          <cell r="DZ754">
            <v>0</v>
          </cell>
          <cell r="EA754">
            <v>0</v>
          </cell>
          <cell r="EB754">
            <v>0</v>
          </cell>
          <cell r="EC754">
            <v>0</v>
          </cell>
          <cell r="ED754">
            <v>0</v>
          </cell>
        </row>
        <row r="755">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0</v>
          </cell>
          <cell r="CL755">
            <v>0</v>
          </cell>
          <cell r="CM755">
            <v>0</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cell r="DA755">
            <v>0</v>
          </cell>
          <cell r="DB755">
            <v>0</v>
          </cell>
          <cell r="DC755">
            <v>0</v>
          </cell>
          <cell r="DD755">
            <v>0</v>
          </cell>
          <cell r="DE755">
            <v>0</v>
          </cell>
          <cell r="DF755">
            <v>0</v>
          </cell>
          <cell r="DG755">
            <v>0</v>
          </cell>
          <cell r="DH755">
            <v>0</v>
          </cell>
          <cell r="DI755">
            <v>0</v>
          </cell>
          <cell r="DJ755">
            <v>0</v>
          </cell>
          <cell r="DK755">
            <v>0</v>
          </cell>
          <cell r="DL755">
            <v>0</v>
          </cell>
          <cell r="DM755">
            <v>0</v>
          </cell>
          <cell r="DN755">
            <v>0</v>
          </cell>
          <cell r="DO755">
            <v>0</v>
          </cell>
          <cell r="DP755">
            <v>0</v>
          </cell>
          <cell r="DQ755">
            <v>0</v>
          </cell>
          <cell r="DR755">
            <v>0</v>
          </cell>
          <cell r="DS755">
            <v>0</v>
          </cell>
          <cell r="DT755">
            <v>0</v>
          </cell>
          <cell r="DU755">
            <v>0</v>
          </cell>
          <cell r="DV755">
            <v>0</v>
          </cell>
          <cell r="DW755">
            <v>0</v>
          </cell>
          <cell r="DX755">
            <v>0</v>
          </cell>
          <cell r="DY755">
            <v>0</v>
          </cell>
          <cell r="DZ755">
            <v>0</v>
          </cell>
          <cell r="EA755">
            <v>0</v>
          </cell>
          <cell r="EB755">
            <v>0</v>
          </cell>
          <cell r="EC755">
            <v>0</v>
          </cell>
          <cell r="ED755">
            <v>0</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I756">
            <v>0</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0</v>
          </cell>
          <cell r="CZ756">
            <v>0</v>
          </cell>
          <cell r="DA756">
            <v>0</v>
          </cell>
          <cell r="DB756">
            <v>0</v>
          </cell>
          <cell r="DC756">
            <v>0</v>
          </cell>
          <cell r="DD756">
            <v>0</v>
          </cell>
          <cell r="DE756">
            <v>0</v>
          </cell>
          <cell r="DF756">
            <v>0</v>
          </cell>
          <cell r="DG756">
            <v>0</v>
          </cell>
          <cell r="DH756">
            <v>0</v>
          </cell>
          <cell r="DI756">
            <v>0</v>
          </cell>
          <cell r="DJ756">
            <v>0</v>
          </cell>
          <cell r="DK756">
            <v>0</v>
          </cell>
          <cell r="DL756">
            <v>0</v>
          </cell>
          <cell r="DM756">
            <v>0</v>
          </cell>
          <cell r="DN756">
            <v>0</v>
          </cell>
          <cell r="DO756">
            <v>0</v>
          </cell>
          <cell r="DP756">
            <v>0</v>
          </cell>
          <cell r="DQ756">
            <v>0</v>
          </cell>
          <cell r="DR756">
            <v>0</v>
          </cell>
          <cell r="DS756">
            <v>0</v>
          </cell>
          <cell r="DT756">
            <v>0</v>
          </cell>
          <cell r="DU756">
            <v>0</v>
          </cell>
          <cell r="DV756">
            <v>0</v>
          </cell>
          <cell r="DW756">
            <v>0</v>
          </cell>
          <cell r="DX756">
            <v>0</v>
          </cell>
          <cell r="DY756">
            <v>0</v>
          </cell>
          <cell r="DZ756">
            <v>0</v>
          </cell>
          <cell r="EA756">
            <v>0</v>
          </cell>
          <cell r="EB756">
            <v>0</v>
          </cell>
          <cell r="EC756">
            <v>0</v>
          </cell>
          <cell r="ED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cell r="DA757">
            <v>0</v>
          </cell>
          <cell r="DB757">
            <v>0</v>
          </cell>
          <cell r="DC757">
            <v>0</v>
          </cell>
          <cell r="DD757">
            <v>0</v>
          </cell>
          <cell r="DE757">
            <v>0</v>
          </cell>
          <cell r="DF757">
            <v>0</v>
          </cell>
          <cell r="DG757">
            <v>0</v>
          </cell>
          <cell r="DH757">
            <v>0</v>
          </cell>
          <cell r="DI757">
            <v>0</v>
          </cell>
          <cell r="DJ757">
            <v>0</v>
          </cell>
          <cell r="DK757">
            <v>0</v>
          </cell>
          <cell r="DL757">
            <v>0</v>
          </cell>
          <cell r="DM757">
            <v>0</v>
          </cell>
          <cell r="DN757">
            <v>0</v>
          </cell>
          <cell r="DO757">
            <v>0</v>
          </cell>
          <cell r="DP757">
            <v>0</v>
          </cell>
          <cell r="DQ757">
            <v>0</v>
          </cell>
          <cell r="DR757">
            <v>0</v>
          </cell>
          <cell r="DS757">
            <v>0</v>
          </cell>
          <cell r="DT757">
            <v>0</v>
          </cell>
          <cell r="DU757">
            <v>0</v>
          </cell>
          <cell r="DV757">
            <v>0</v>
          </cell>
          <cell r="DW757">
            <v>0</v>
          </cell>
          <cell r="DX757">
            <v>0</v>
          </cell>
          <cell r="DY757">
            <v>0</v>
          </cell>
          <cell r="DZ757">
            <v>0</v>
          </cell>
          <cell r="EA757">
            <v>0</v>
          </cell>
          <cell r="EB757">
            <v>0</v>
          </cell>
          <cell r="EC757">
            <v>0</v>
          </cell>
          <cell r="ED757">
            <v>0</v>
          </cell>
        </row>
        <row r="758">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I758">
            <v>0</v>
          </cell>
          <cell r="CJ758">
            <v>0</v>
          </cell>
          <cell r="CK758">
            <v>0</v>
          </cell>
          <cell r="CL758">
            <v>0</v>
          </cell>
          <cell r="CM758">
            <v>0</v>
          </cell>
          <cell r="CN758">
            <v>0</v>
          </cell>
          <cell r="CO758">
            <v>0</v>
          </cell>
          <cell r="CP758">
            <v>0</v>
          </cell>
          <cell r="CQ758">
            <v>0</v>
          </cell>
          <cell r="CR758">
            <v>0</v>
          </cell>
          <cell r="CS758">
            <v>0</v>
          </cell>
          <cell r="CT758">
            <v>0</v>
          </cell>
          <cell r="CU758">
            <v>0</v>
          </cell>
          <cell r="CV758">
            <v>0</v>
          </cell>
          <cell r="CW758">
            <v>0</v>
          </cell>
          <cell r="CX758">
            <v>0</v>
          </cell>
          <cell r="CY758">
            <v>0</v>
          </cell>
          <cell r="CZ758">
            <v>0</v>
          </cell>
          <cell r="DA758">
            <v>0</v>
          </cell>
          <cell r="DB758">
            <v>0</v>
          </cell>
          <cell r="DC758">
            <v>0</v>
          </cell>
          <cell r="DD758">
            <v>0</v>
          </cell>
          <cell r="DE758">
            <v>0</v>
          </cell>
          <cell r="DF758">
            <v>0</v>
          </cell>
          <cell r="DG758">
            <v>0</v>
          </cell>
          <cell r="DH758">
            <v>0</v>
          </cell>
          <cell r="DI758">
            <v>0</v>
          </cell>
          <cell r="DJ758">
            <v>0</v>
          </cell>
          <cell r="DK758">
            <v>0</v>
          </cell>
          <cell r="DL758">
            <v>0</v>
          </cell>
          <cell r="DM758">
            <v>0</v>
          </cell>
          <cell r="DN758">
            <v>0</v>
          </cell>
          <cell r="DO758">
            <v>0</v>
          </cell>
          <cell r="DP758">
            <v>0</v>
          </cell>
          <cell r="DQ758">
            <v>0</v>
          </cell>
          <cell r="DR758">
            <v>0</v>
          </cell>
          <cell r="DS758">
            <v>0</v>
          </cell>
          <cell r="DT758">
            <v>0</v>
          </cell>
          <cell r="DU758">
            <v>0</v>
          </cell>
          <cell r="DV758">
            <v>0</v>
          </cell>
          <cell r="DW758">
            <v>0</v>
          </cell>
          <cell r="DX758">
            <v>0</v>
          </cell>
          <cell r="DY758">
            <v>0</v>
          </cell>
          <cell r="DZ758">
            <v>0</v>
          </cell>
          <cell r="EA758">
            <v>0</v>
          </cell>
          <cell r="EB758">
            <v>0</v>
          </cell>
          <cell r="EC758">
            <v>0</v>
          </cell>
          <cell r="ED758">
            <v>0</v>
          </cell>
        </row>
        <row r="759">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Q759">
            <v>0</v>
          </cell>
          <cell r="CR759">
            <v>0</v>
          </cell>
          <cell r="CS759">
            <v>0</v>
          </cell>
          <cell r="CT759">
            <v>0</v>
          </cell>
          <cell r="CU759">
            <v>0</v>
          </cell>
          <cell r="CV759">
            <v>0</v>
          </cell>
          <cell r="CW759">
            <v>0</v>
          </cell>
          <cell r="CX759">
            <v>0</v>
          </cell>
          <cell r="CY759">
            <v>0</v>
          </cell>
          <cell r="CZ759">
            <v>0</v>
          </cell>
          <cell r="DA759">
            <v>0</v>
          </cell>
          <cell r="DB759">
            <v>0</v>
          </cell>
          <cell r="DC759">
            <v>0</v>
          </cell>
          <cell r="DD759">
            <v>0</v>
          </cell>
          <cell r="DE759">
            <v>0</v>
          </cell>
          <cell r="DF759">
            <v>0</v>
          </cell>
          <cell r="DG759">
            <v>0</v>
          </cell>
          <cell r="DH759">
            <v>0</v>
          </cell>
          <cell r="DI759">
            <v>0</v>
          </cell>
          <cell r="DJ759">
            <v>0</v>
          </cell>
          <cell r="DK759">
            <v>0</v>
          </cell>
          <cell r="DL759">
            <v>0</v>
          </cell>
          <cell r="DM759">
            <v>0</v>
          </cell>
          <cell r="DN759">
            <v>0</v>
          </cell>
          <cell r="DO759">
            <v>0</v>
          </cell>
          <cell r="DP759">
            <v>0</v>
          </cell>
          <cell r="DQ759">
            <v>0</v>
          </cell>
          <cell r="DR759">
            <v>0</v>
          </cell>
          <cell r="DS759">
            <v>0</v>
          </cell>
          <cell r="DT759">
            <v>0</v>
          </cell>
          <cell r="DU759">
            <v>0</v>
          </cell>
          <cell r="DV759">
            <v>0</v>
          </cell>
          <cell r="DW759">
            <v>0</v>
          </cell>
          <cell r="DX759">
            <v>0</v>
          </cell>
          <cell r="DY759">
            <v>0</v>
          </cell>
          <cell r="DZ759">
            <v>0</v>
          </cell>
          <cell r="EA759">
            <v>0</v>
          </cell>
          <cell r="EB759">
            <v>0</v>
          </cell>
          <cell r="EC759">
            <v>0</v>
          </cell>
          <cell r="ED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K761">
            <v>0</v>
          </cell>
          <cell r="DL761">
            <v>0</v>
          </cell>
          <cell r="DM761">
            <v>0</v>
          </cell>
          <cell r="DN761">
            <v>0</v>
          </cell>
          <cell r="DO761">
            <v>0</v>
          </cell>
          <cell r="DP761">
            <v>0</v>
          </cell>
          <cell r="DQ761">
            <v>0</v>
          </cell>
          <cell r="DR761">
            <v>0</v>
          </cell>
          <cell r="DS761">
            <v>0</v>
          </cell>
          <cell r="DT761">
            <v>0</v>
          </cell>
          <cell r="DU761">
            <v>0</v>
          </cell>
          <cell r="DV761">
            <v>0</v>
          </cell>
          <cell r="DW761">
            <v>0</v>
          </cell>
          <cell r="DX761">
            <v>0</v>
          </cell>
          <cell r="DY761">
            <v>0</v>
          </cell>
          <cell r="DZ761">
            <v>0</v>
          </cell>
          <cell r="EA761">
            <v>0</v>
          </cell>
          <cell r="EB761">
            <v>0</v>
          </cell>
          <cell r="EC761">
            <v>0</v>
          </cell>
          <cell r="ED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v>
          </cell>
          <cell r="DY762">
            <v>0</v>
          </cell>
          <cell r="DZ762">
            <v>0</v>
          </cell>
          <cell r="EA762">
            <v>0</v>
          </cell>
          <cell r="EB762">
            <v>0</v>
          </cell>
          <cell r="EC762">
            <v>0</v>
          </cell>
          <cell r="ED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0</v>
          </cell>
          <cell r="DL763">
            <v>0</v>
          </cell>
          <cell r="DM763">
            <v>0</v>
          </cell>
          <cell r="DN763">
            <v>0</v>
          </cell>
          <cell r="DO763">
            <v>0</v>
          </cell>
          <cell r="DP763">
            <v>0</v>
          </cell>
          <cell r="DQ763">
            <v>0</v>
          </cell>
          <cell r="DR763">
            <v>0</v>
          </cell>
          <cell r="DS763">
            <v>0</v>
          </cell>
          <cell r="DT763">
            <v>0</v>
          </cell>
          <cell r="DU763">
            <v>0</v>
          </cell>
          <cell r="DV763">
            <v>0</v>
          </cell>
          <cell r="DW763">
            <v>0</v>
          </cell>
          <cell r="DX763">
            <v>0</v>
          </cell>
          <cell r="DY763">
            <v>0</v>
          </cell>
          <cell r="DZ763">
            <v>0</v>
          </cell>
          <cell r="EA763">
            <v>0</v>
          </cell>
          <cell r="EB763">
            <v>0</v>
          </cell>
          <cell r="EC763">
            <v>0</v>
          </cell>
          <cell r="ED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0</v>
          </cell>
          <cell r="DL764">
            <v>0</v>
          </cell>
          <cell r="DM764">
            <v>0</v>
          </cell>
          <cell r="DN764">
            <v>0</v>
          </cell>
          <cell r="DO764">
            <v>0</v>
          </cell>
          <cell r="DP764">
            <v>0</v>
          </cell>
          <cell r="DQ764">
            <v>0</v>
          </cell>
          <cell r="DR764">
            <v>0</v>
          </cell>
          <cell r="DS764">
            <v>0</v>
          </cell>
          <cell r="DT764">
            <v>0</v>
          </cell>
          <cell r="DU764">
            <v>0</v>
          </cell>
          <cell r="DV764">
            <v>0</v>
          </cell>
          <cell r="DW764">
            <v>0</v>
          </cell>
          <cell r="DX764">
            <v>0</v>
          </cell>
          <cell r="DY764">
            <v>0</v>
          </cell>
          <cell r="DZ764">
            <v>0</v>
          </cell>
          <cell r="EA764">
            <v>0</v>
          </cell>
          <cell r="EB764">
            <v>0</v>
          </cell>
          <cell r="EC764">
            <v>0</v>
          </cell>
          <cell r="ED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I765">
            <v>0</v>
          </cell>
          <cell r="CJ765">
            <v>0</v>
          </cell>
          <cell r="CK765">
            <v>0</v>
          </cell>
          <cell r="CL765">
            <v>0</v>
          </cell>
          <cell r="CM765">
            <v>0</v>
          </cell>
          <cell r="CN765">
            <v>0</v>
          </cell>
          <cell r="CO765">
            <v>0</v>
          </cell>
          <cell r="CP765">
            <v>0</v>
          </cell>
          <cell r="CQ765">
            <v>0</v>
          </cell>
          <cell r="CR765">
            <v>0</v>
          </cell>
          <cell r="CS765">
            <v>0</v>
          </cell>
          <cell r="CT765">
            <v>0</v>
          </cell>
          <cell r="CU765">
            <v>0</v>
          </cell>
          <cell r="CV765">
            <v>0</v>
          </cell>
          <cell r="CW765">
            <v>0</v>
          </cell>
          <cell r="CX765">
            <v>0</v>
          </cell>
          <cell r="CY765">
            <v>0</v>
          </cell>
          <cell r="CZ765">
            <v>0</v>
          </cell>
          <cell r="DA765">
            <v>0</v>
          </cell>
          <cell r="DB765">
            <v>0</v>
          </cell>
          <cell r="DC765">
            <v>0</v>
          </cell>
          <cell r="DD765">
            <v>0</v>
          </cell>
          <cell r="DE765">
            <v>0</v>
          </cell>
          <cell r="DF765">
            <v>0</v>
          </cell>
          <cell r="DG765">
            <v>0</v>
          </cell>
          <cell r="DH765">
            <v>0</v>
          </cell>
          <cell r="DI765">
            <v>0</v>
          </cell>
          <cell r="DJ765">
            <v>0</v>
          </cell>
          <cell r="DK765">
            <v>0</v>
          </cell>
          <cell r="DL765">
            <v>0</v>
          </cell>
          <cell r="DM765">
            <v>0</v>
          </cell>
          <cell r="DN765">
            <v>0</v>
          </cell>
          <cell r="DO765">
            <v>0</v>
          </cell>
          <cell r="DP765">
            <v>0</v>
          </cell>
          <cell r="DQ765">
            <v>0</v>
          </cell>
          <cell r="DR765">
            <v>0</v>
          </cell>
          <cell r="DS765">
            <v>0</v>
          </cell>
          <cell r="DT765">
            <v>0</v>
          </cell>
          <cell r="DU765">
            <v>0</v>
          </cell>
          <cell r="DV765">
            <v>0</v>
          </cell>
          <cell r="DW765">
            <v>0</v>
          </cell>
          <cell r="DX765">
            <v>0</v>
          </cell>
          <cell r="DY765">
            <v>0</v>
          </cell>
          <cell r="DZ765">
            <v>0</v>
          </cell>
          <cell r="EA765">
            <v>0</v>
          </cell>
          <cell r="EB765">
            <v>0</v>
          </cell>
          <cell r="EC765">
            <v>0</v>
          </cell>
          <cell r="ED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cell r="CN766">
            <v>0</v>
          </cell>
          <cell r="CO766">
            <v>0</v>
          </cell>
          <cell r="CP766">
            <v>0</v>
          </cell>
          <cell r="CQ766">
            <v>0</v>
          </cell>
          <cell r="CR766">
            <v>0</v>
          </cell>
          <cell r="CS766">
            <v>0</v>
          </cell>
          <cell r="CT766">
            <v>0</v>
          </cell>
          <cell r="CU766">
            <v>0</v>
          </cell>
          <cell r="CV766">
            <v>0</v>
          </cell>
          <cell r="CW766">
            <v>0</v>
          </cell>
          <cell r="CX766">
            <v>0</v>
          </cell>
          <cell r="CY766">
            <v>0</v>
          </cell>
          <cell r="CZ766">
            <v>0</v>
          </cell>
          <cell r="DA766">
            <v>0</v>
          </cell>
          <cell r="DB766">
            <v>0</v>
          </cell>
          <cell r="DC766">
            <v>0</v>
          </cell>
          <cell r="DD766">
            <v>0</v>
          </cell>
          <cell r="DE766">
            <v>0</v>
          </cell>
          <cell r="DF766">
            <v>0</v>
          </cell>
          <cell r="DG766">
            <v>0</v>
          </cell>
          <cell r="DH766">
            <v>0</v>
          </cell>
          <cell r="DI766">
            <v>0</v>
          </cell>
          <cell r="DJ766">
            <v>0</v>
          </cell>
          <cell r="DK766">
            <v>0</v>
          </cell>
          <cell r="DL766">
            <v>0</v>
          </cell>
          <cell r="DM766">
            <v>0</v>
          </cell>
          <cell r="DN766">
            <v>0</v>
          </cell>
          <cell r="DO766">
            <v>0</v>
          </cell>
          <cell r="DP766">
            <v>0</v>
          </cell>
          <cell r="DQ766">
            <v>0</v>
          </cell>
          <cell r="DR766">
            <v>0</v>
          </cell>
          <cell r="DS766">
            <v>0</v>
          </cell>
          <cell r="DT766">
            <v>0</v>
          </cell>
          <cell r="DU766">
            <v>0</v>
          </cell>
          <cell r="DV766">
            <v>0</v>
          </cell>
          <cell r="DW766">
            <v>0</v>
          </cell>
          <cell r="DX766">
            <v>0</v>
          </cell>
          <cell r="DY766">
            <v>0</v>
          </cell>
          <cell r="DZ766">
            <v>0</v>
          </cell>
          <cell r="EA766">
            <v>0</v>
          </cell>
          <cell r="EB766">
            <v>0</v>
          </cell>
          <cell r="EC766">
            <v>0</v>
          </cell>
          <cell r="ED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v>0</v>
          </cell>
          <cell r="DB767">
            <v>0</v>
          </cell>
          <cell r="DC767">
            <v>0</v>
          </cell>
          <cell r="DD767">
            <v>0</v>
          </cell>
          <cell r="DE767">
            <v>0</v>
          </cell>
          <cell r="DF767">
            <v>0</v>
          </cell>
          <cell r="DG767">
            <v>0</v>
          </cell>
          <cell r="DH767">
            <v>0</v>
          </cell>
          <cell r="DI767">
            <v>0</v>
          </cell>
          <cell r="DJ767">
            <v>0</v>
          </cell>
          <cell r="DK767">
            <v>0</v>
          </cell>
          <cell r="DL767">
            <v>0</v>
          </cell>
          <cell r="DM767">
            <v>0</v>
          </cell>
          <cell r="DN767">
            <v>0</v>
          </cell>
          <cell r="DO767">
            <v>0</v>
          </cell>
          <cell r="DP767">
            <v>0</v>
          </cell>
          <cell r="DQ767">
            <v>0</v>
          </cell>
          <cell r="DR767">
            <v>0</v>
          </cell>
          <cell r="DS767">
            <v>0</v>
          </cell>
          <cell r="DT767">
            <v>0</v>
          </cell>
          <cell r="DU767">
            <v>0</v>
          </cell>
          <cell r="DV767">
            <v>0</v>
          </cell>
          <cell r="DW767">
            <v>0</v>
          </cell>
          <cell r="DX767">
            <v>0</v>
          </cell>
          <cell r="DY767">
            <v>0</v>
          </cell>
          <cell r="DZ767">
            <v>0</v>
          </cell>
          <cell r="EA767">
            <v>0</v>
          </cell>
          <cell r="EB767">
            <v>0</v>
          </cell>
          <cell r="EC767">
            <v>0</v>
          </cell>
          <cell r="ED767">
            <v>0</v>
          </cell>
        </row>
        <row r="769">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v>0</v>
          </cell>
          <cell r="CJ769">
            <v>0</v>
          </cell>
          <cell r="CK769">
            <v>0</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0</v>
          </cell>
          <cell r="CZ769">
            <v>0</v>
          </cell>
          <cell r="DA769">
            <v>0</v>
          </cell>
          <cell r="DB769">
            <v>0</v>
          </cell>
          <cell r="DC769">
            <v>0</v>
          </cell>
          <cell r="DD769">
            <v>0</v>
          </cell>
          <cell r="DE769">
            <v>0</v>
          </cell>
          <cell r="DF769">
            <v>0</v>
          </cell>
          <cell r="DG769">
            <v>0</v>
          </cell>
          <cell r="DH769">
            <v>0</v>
          </cell>
          <cell r="DI769">
            <v>0</v>
          </cell>
          <cell r="DJ769">
            <v>0</v>
          </cell>
          <cell r="DK769">
            <v>0</v>
          </cell>
          <cell r="DL769">
            <v>0</v>
          </cell>
          <cell r="DM769">
            <v>0</v>
          </cell>
          <cell r="DN769">
            <v>0</v>
          </cell>
          <cell r="DO769">
            <v>0</v>
          </cell>
          <cell r="DP769">
            <v>0</v>
          </cell>
          <cell r="DQ769">
            <v>0</v>
          </cell>
          <cell r="DR769">
            <v>0</v>
          </cell>
          <cell r="DS769">
            <v>0</v>
          </cell>
          <cell r="DT769">
            <v>0</v>
          </cell>
          <cell r="DU769">
            <v>0</v>
          </cell>
          <cell r="DV769">
            <v>0</v>
          </cell>
          <cell r="DW769">
            <v>0</v>
          </cell>
          <cell r="DX769">
            <v>0</v>
          </cell>
          <cell r="DY769">
            <v>0</v>
          </cell>
          <cell r="DZ769">
            <v>0</v>
          </cell>
          <cell r="EA769">
            <v>0</v>
          </cell>
          <cell r="EB769">
            <v>0</v>
          </cell>
          <cell r="EC769">
            <v>0</v>
          </cell>
          <cell r="ED769">
            <v>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cell r="DA770">
            <v>0</v>
          </cell>
          <cell r="DB770">
            <v>0</v>
          </cell>
          <cell r="DC770">
            <v>0</v>
          </cell>
          <cell r="DD770">
            <v>0</v>
          </cell>
          <cell r="DE770">
            <v>0</v>
          </cell>
          <cell r="DF770">
            <v>0</v>
          </cell>
          <cell r="DG770">
            <v>0</v>
          </cell>
          <cell r="DH770">
            <v>0</v>
          </cell>
          <cell r="DI770">
            <v>0</v>
          </cell>
          <cell r="DJ770">
            <v>0</v>
          </cell>
          <cell r="DK770">
            <v>0</v>
          </cell>
          <cell r="DL770">
            <v>0</v>
          </cell>
          <cell r="DM770">
            <v>0</v>
          </cell>
          <cell r="DN770">
            <v>0</v>
          </cell>
          <cell r="DO770">
            <v>0</v>
          </cell>
          <cell r="DP770">
            <v>0</v>
          </cell>
          <cell r="DQ770">
            <v>0</v>
          </cell>
          <cell r="DR770">
            <v>0</v>
          </cell>
          <cell r="DS770">
            <v>0</v>
          </cell>
          <cell r="DT770">
            <v>0</v>
          </cell>
          <cell r="DU770">
            <v>0</v>
          </cell>
          <cell r="DV770">
            <v>0</v>
          </cell>
          <cell r="DW770">
            <v>0</v>
          </cell>
          <cell r="DX770">
            <v>0</v>
          </cell>
          <cell r="DY770">
            <v>0</v>
          </cell>
          <cell r="DZ770">
            <v>0</v>
          </cell>
          <cell r="EA770">
            <v>0</v>
          </cell>
          <cell r="EB770">
            <v>0</v>
          </cell>
          <cell r="EC770">
            <v>0</v>
          </cell>
          <cell r="ED770">
            <v>0</v>
          </cell>
        </row>
        <row r="771">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cell r="DA771">
            <v>0</v>
          </cell>
          <cell r="DB771">
            <v>0</v>
          </cell>
          <cell r="DC771">
            <v>0</v>
          </cell>
          <cell r="DD771">
            <v>0</v>
          </cell>
          <cell r="DE771">
            <v>0</v>
          </cell>
          <cell r="DF771">
            <v>0</v>
          </cell>
          <cell r="DG771">
            <v>0</v>
          </cell>
          <cell r="DH771">
            <v>0</v>
          </cell>
          <cell r="DI771">
            <v>0</v>
          </cell>
          <cell r="DJ771">
            <v>0</v>
          </cell>
          <cell r="DK771">
            <v>0</v>
          </cell>
          <cell r="DL771">
            <v>0</v>
          </cell>
          <cell r="DM771">
            <v>0</v>
          </cell>
          <cell r="DN771">
            <v>0</v>
          </cell>
          <cell r="DO771">
            <v>0</v>
          </cell>
          <cell r="DP771">
            <v>0</v>
          </cell>
          <cell r="DQ771">
            <v>0</v>
          </cell>
          <cell r="DR771">
            <v>0</v>
          </cell>
          <cell r="DS771">
            <v>0</v>
          </cell>
          <cell r="DT771">
            <v>0</v>
          </cell>
          <cell r="DU771">
            <v>0</v>
          </cell>
          <cell r="DV771">
            <v>0</v>
          </cell>
          <cell r="DW771">
            <v>0</v>
          </cell>
          <cell r="DX771">
            <v>0</v>
          </cell>
          <cell r="DY771">
            <v>0</v>
          </cell>
          <cell r="DZ771">
            <v>0</v>
          </cell>
          <cell r="EA771">
            <v>0</v>
          </cell>
          <cell r="EB771">
            <v>0</v>
          </cell>
          <cell r="EC771">
            <v>0</v>
          </cell>
          <cell r="ED771">
            <v>0</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v>
          </cell>
          <cell r="DY772">
            <v>0</v>
          </cell>
          <cell r="DZ772">
            <v>0</v>
          </cell>
          <cell r="EA772">
            <v>0</v>
          </cell>
          <cell r="EB772">
            <v>0</v>
          </cell>
          <cell r="EC772">
            <v>0</v>
          </cell>
          <cell r="ED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cell r="DA773">
            <v>0</v>
          </cell>
          <cell r="DB773">
            <v>0</v>
          </cell>
          <cell r="DC773">
            <v>0</v>
          </cell>
          <cell r="DD773">
            <v>0</v>
          </cell>
          <cell r="DE773">
            <v>0</v>
          </cell>
          <cell r="DF773">
            <v>0</v>
          </cell>
          <cell r="DG773">
            <v>0</v>
          </cell>
          <cell r="DH773">
            <v>0</v>
          </cell>
          <cell r="DI773">
            <v>0</v>
          </cell>
          <cell r="DJ773">
            <v>0</v>
          </cell>
          <cell r="DK773">
            <v>0</v>
          </cell>
          <cell r="DL773">
            <v>0</v>
          </cell>
          <cell r="DM773">
            <v>0</v>
          </cell>
          <cell r="DN773">
            <v>0</v>
          </cell>
          <cell r="DO773">
            <v>0</v>
          </cell>
          <cell r="DP773">
            <v>0</v>
          </cell>
          <cell r="DQ773">
            <v>0</v>
          </cell>
          <cell r="DR773">
            <v>0</v>
          </cell>
          <cell r="DS773">
            <v>0</v>
          </cell>
          <cell r="DT773">
            <v>0</v>
          </cell>
          <cell r="DU773">
            <v>0</v>
          </cell>
          <cell r="DV773">
            <v>0</v>
          </cell>
          <cell r="DW773">
            <v>0</v>
          </cell>
          <cell r="DX773">
            <v>0</v>
          </cell>
          <cell r="DY773">
            <v>0</v>
          </cell>
          <cell r="DZ773">
            <v>0</v>
          </cell>
          <cell r="EA773">
            <v>0</v>
          </cell>
          <cell r="EB773">
            <v>0</v>
          </cell>
          <cell r="EC773">
            <v>0</v>
          </cell>
          <cell r="ED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cell r="DA774">
            <v>0</v>
          </cell>
          <cell r="DB774">
            <v>0</v>
          </cell>
          <cell r="DC774">
            <v>0</v>
          </cell>
          <cell r="DD774">
            <v>0</v>
          </cell>
          <cell r="DE774">
            <v>0</v>
          </cell>
          <cell r="DF774">
            <v>0</v>
          </cell>
          <cell r="DG774">
            <v>0</v>
          </cell>
          <cell r="DH774">
            <v>0</v>
          </cell>
          <cell r="DI774">
            <v>0</v>
          </cell>
          <cell r="DJ774">
            <v>0</v>
          </cell>
          <cell r="DK774">
            <v>0</v>
          </cell>
          <cell r="DL774">
            <v>0</v>
          </cell>
          <cell r="DM774">
            <v>0</v>
          </cell>
          <cell r="DN774">
            <v>0</v>
          </cell>
          <cell r="DO774">
            <v>0</v>
          </cell>
          <cell r="DP774">
            <v>0</v>
          </cell>
          <cell r="DQ774">
            <v>0</v>
          </cell>
          <cell r="DR774">
            <v>0</v>
          </cell>
          <cell r="DS774">
            <v>0</v>
          </cell>
          <cell r="DT774">
            <v>0</v>
          </cell>
          <cell r="DU774">
            <v>0</v>
          </cell>
          <cell r="DV774">
            <v>0</v>
          </cell>
          <cell r="DW774">
            <v>0</v>
          </cell>
          <cell r="DX774">
            <v>0</v>
          </cell>
          <cell r="DY774">
            <v>0</v>
          </cell>
          <cell r="DZ774">
            <v>0</v>
          </cell>
          <cell r="EA774">
            <v>0</v>
          </cell>
          <cell r="EB774">
            <v>0</v>
          </cell>
          <cell r="EC774">
            <v>0</v>
          </cell>
          <cell r="ED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CN775">
            <v>0</v>
          </cell>
          <cell r="CO775">
            <v>0</v>
          </cell>
          <cell r="CP775">
            <v>0</v>
          </cell>
          <cell r="CQ775">
            <v>0</v>
          </cell>
          <cell r="CR775">
            <v>0</v>
          </cell>
          <cell r="CS775">
            <v>0</v>
          </cell>
          <cell r="CT775">
            <v>0</v>
          </cell>
          <cell r="CU775">
            <v>0</v>
          </cell>
          <cell r="CV775">
            <v>0</v>
          </cell>
          <cell r="CW775">
            <v>0</v>
          </cell>
          <cell r="CX775">
            <v>0</v>
          </cell>
          <cell r="CY775">
            <v>0</v>
          </cell>
          <cell r="CZ775">
            <v>0</v>
          </cell>
          <cell r="DA775">
            <v>0</v>
          </cell>
          <cell r="DB775">
            <v>0</v>
          </cell>
          <cell r="DC775">
            <v>0</v>
          </cell>
          <cell r="DD775">
            <v>0</v>
          </cell>
          <cell r="DE775">
            <v>0</v>
          </cell>
          <cell r="DF775">
            <v>0</v>
          </cell>
          <cell r="DG775">
            <v>0</v>
          </cell>
          <cell r="DH775">
            <v>0</v>
          </cell>
          <cell r="DI775">
            <v>0</v>
          </cell>
          <cell r="DJ775">
            <v>0</v>
          </cell>
          <cell r="DK775">
            <v>0</v>
          </cell>
          <cell r="DL775">
            <v>0</v>
          </cell>
          <cell r="DM775">
            <v>0</v>
          </cell>
          <cell r="DN775">
            <v>0</v>
          </cell>
          <cell r="DO775">
            <v>0</v>
          </cell>
          <cell r="DP775">
            <v>0</v>
          </cell>
          <cell r="DQ775">
            <v>0</v>
          </cell>
          <cell r="DR775">
            <v>0</v>
          </cell>
          <cell r="DS775">
            <v>0</v>
          </cell>
          <cell r="DT775">
            <v>0</v>
          </cell>
          <cell r="DU775">
            <v>0</v>
          </cell>
          <cell r="DV775">
            <v>0</v>
          </cell>
          <cell r="DW775">
            <v>0</v>
          </cell>
          <cell r="DX775">
            <v>0</v>
          </cell>
          <cell r="DY775">
            <v>0</v>
          </cell>
          <cell r="DZ775">
            <v>0</v>
          </cell>
          <cell r="EA775">
            <v>0</v>
          </cell>
          <cell r="EB775">
            <v>0</v>
          </cell>
          <cell r="EC775">
            <v>0</v>
          </cell>
          <cell r="ED775">
            <v>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cell r="DA777">
            <v>0</v>
          </cell>
          <cell r="DB777">
            <v>0</v>
          </cell>
          <cell r="DC777">
            <v>0</v>
          </cell>
          <cell r="DD777">
            <v>0</v>
          </cell>
          <cell r="DE777">
            <v>0</v>
          </cell>
          <cell r="DF777">
            <v>0</v>
          </cell>
          <cell r="DG777">
            <v>0</v>
          </cell>
          <cell r="DH777">
            <v>0</v>
          </cell>
          <cell r="DI777">
            <v>0</v>
          </cell>
          <cell r="DJ777">
            <v>0</v>
          </cell>
          <cell r="DK777">
            <v>0</v>
          </cell>
          <cell r="DL777">
            <v>0</v>
          </cell>
          <cell r="DM777">
            <v>0</v>
          </cell>
          <cell r="DN777">
            <v>0</v>
          </cell>
          <cell r="DO777">
            <v>0</v>
          </cell>
          <cell r="DP777">
            <v>0</v>
          </cell>
          <cell r="DQ777">
            <v>0</v>
          </cell>
          <cell r="DR777">
            <v>0</v>
          </cell>
          <cell r="DS777">
            <v>0</v>
          </cell>
          <cell r="DT777">
            <v>0</v>
          </cell>
          <cell r="DU777">
            <v>0</v>
          </cell>
          <cell r="DV777">
            <v>0</v>
          </cell>
          <cell r="DW777">
            <v>0</v>
          </cell>
          <cell r="DX777">
            <v>0</v>
          </cell>
          <cell r="DY777">
            <v>0</v>
          </cell>
          <cell r="DZ777">
            <v>0</v>
          </cell>
          <cell r="EA777">
            <v>0</v>
          </cell>
          <cell r="EB777">
            <v>0</v>
          </cell>
          <cell r="EC777">
            <v>0</v>
          </cell>
          <cell r="ED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CN778">
            <v>0</v>
          </cell>
          <cell r="CO778">
            <v>0</v>
          </cell>
          <cell r="CP778">
            <v>0</v>
          </cell>
          <cell r="CQ778">
            <v>0</v>
          </cell>
          <cell r="CR778">
            <v>0</v>
          </cell>
          <cell r="CS778">
            <v>0</v>
          </cell>
          <cell r="CT778">
            <v>0</v>
          </cell>
          <cell r="CU778">
            <v>0</v>
          </cell>
          <cell r="CV778">
            <v>0</v>
          </cell>
          <cell r="CW778">
            <v>0</v>
          </cell>
          <cell r="CX778">
            <v>0</v>
          </cell>
          <cell r="CY778">
            <v>0</v>
          </cell>
          <cell r="CZ778">
            <v>0</v>
          </cell>
          <cell r="DA778">
            <v>0</v>
          </cell>
          <cell r="DB778">
            <v>0</v>
          </cell>
          <cell r="DC778">
            <v>0</v>
          </cell>
          <cell r="DD778">
            <v>0</v>
          </cell>
          <cell r="DE778">
            <v>0</v>
          </cell>
          <cell r="DF778">
            <v>0</v>
          </cell>
          <cell r="DG778">
            <v>0</v>
          </cell>
          <cell r="DH778">
            <v>0</v>
          </cell>
          <cell r="DI778">
            <v>0</v>
          </cell>
          <cell r="DJ778">
            <v>0</v>
          </cell>
          <cell r="DK778">
            <v>0</v>
          </cell>
          <cell r="DL778">
            <v>0</v>
          </cell>
          <cell r="DM778">
            <v>0</v>
          </cell>
          <cell r="DN778">
            <v>0</v>
          </cell>
          <cell r="DO778">
            <v>0</v>
          </cell>
          <cell r="DP778">
            <v>0</v>
          </cell>
          <cell r="DQ778">
            <v>0</v>
          </cell>
          <cell r="DR778">
            <v>0</v>
          </cell>
          <cell r="DS778">
            <v>0</v>
          </cell>
          <cell r="DT778">
            <v>0</v>
          </cell>
          <cell r="DU778">
            <v>0</v>
          </cell>
          <cell r="DV778">
            <v>0</v>
          </cell>
          <cell r="DW778">
            <v>0</v>
          </cell>
          <cell r="DX778">
            <v>0</v>
          </cell>
          <cell r="DY778">
            <v>0</v>
          </cell>
          <cell r="DZ778">
            <v>0</v>
          </cell>
          <cell r="EA778">
            <v>0</v>
          </cell>
          <cell r="EB778">
            <v>0</v>
          </cell>
          <cell r="EC778">
            <v>0</v>
          </cell>
          <cell r="ED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0</v>
          </cell>
          <cell r="CB779">
            <v>0</v>
          </cell>
          <cell r="CC779">
            <v>0</v>
          </cell>
          <cell r="CD779">
            <v>0</v>
          </cell>
          <cell r="CE779">
            <v>0</v>
          </cell>
          <cell r="CF779">
            <v>0</v>
          </cell>
          <cell r="CG779">
            <v>0</v>
          </cell>
          <cell r="CH779">
            <v>0</v>
          </cell>
          <cell r="CI779">
            <v>0</v>
          </cell>
          <cell r="CJ779">
            <v>0</v>
          </cell>
          <cell r="CK779">
            <v>0</v>
          </cell>
          <cell r="CL779">
            <v>0</v>
          </cell>
          <cell r="CM779">
            <v>0</v>
          </cell>
          <cell r="CN779">
            <v>0</v>
          </cell>
          <cell r="CO779">
            <v>0</v>
          </cell>
          <cell r="CP779">
            <v>0</v>
          </cell>
          <cell r="CQ779">
            <v>0</v>
          </cell>
          <cell r="CR779">
            <v>0</v>
          </cell>
          <cell r="CS779">
            <v>0</v>
          </cell>
          <cell r="CT779">
            <v>0</v>
          </cell>
          <cell r="CU779">
            <v>0</v>
          </cell>
          <cell r="CV779">
            <v>0</v>
          </cell>
          <cell r="CW779">
            <v>0</v>
          </cell>
          <cell r="CX779">
            <v>0</v>
          </cell>
          <cell r="CY779">
            <v>0</v>
          </cell>
          <cell r="CZ779">
            <v>0</v>
          </cell>
          <cell r="DA779">
            <v>0</v>
          </cell>
          <cell r="DB779">
            <v>0</v>
          </cell>
          <cell r="DC779">
            <v>0</v>
          </cell>
          <cell r="DD779">
            <v>0</v>
          </cell>
          <cell r="DE779">
            <v>0</v>
          </cell>
          <cell r="DF779">
            <v>0</v>
          </cell>
          <cell r="DG779">
            <v>0</v>
          </cell>
          <cell r="DH779">
            <v>0</v>
          </cell>
          <cell r="DI779">
            <v>0</v>
          </cell>
          <cell r="DJ779">
            <v>0</v>
          </cell>
          <cell r="DK779">
            <v>0</v>
          </cell>
          <cell r="DL779">
            <v>0</v>
          </cell>
          <cell r="DM779">
            <v>0</v>
          </cell>
          <cell r="DN779">
            <v>0</v>
          </cell>
          <cell r="DO779">
            <v>0</v>
          </cell>
          <cell r="DP779">
            <v>0</v>
          </cell>
          <cell r="DQ779">
            <v>0</v>
          </cell>
          <cell r="DR779">
            <v>0</v>
          </cell>
          <cell r="DS779">
            <v>0</v>
          </cell>
          <cell r="DT779">
            <v>0</v>
          </cell>
          <cell r="DU779">
            <v>0</v>
          </cell>
          <cell r="DV779">
            <v>0</v>
          </cell>
          <cell r="DW779">
            <v>0</v>
          </cell>
          <cell r="DX779">
            <v>0</v>
          </cell>
          <cell r="DY779">
            <v>0</v>
          </cell>
          <cell r="DZ779">
            <v>0</v>
          </cell>
          <cell r="EA779">
            <v>0</v>
          </cell>
          <cell r="EB779">
            <v>0</v>
          </cell>
          <cell r="EC779">
            <v>0</v>
          </cell>
          <cell r="ED779">
            <v>0</v>
          </cell>
        </row>
        <row r="780">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0</v>
          </cell>
          <cell r="CB780">
            <v>0</v>
          </cell>
          <cell r="CC780">
            <v>0</v>
          </cell>
          <cell r="CD780">
            <v>0</v>
          </cell>
          <cell r="CE780">
            <v>0</v>
          </cell>
          <cell r="CF780">
            <v>0</v>
          </cell>
          <cell r="CG780">
            <v>0</v>
          </cell>
          <cell r="CH780">
            <v>0</v>
          </cell>
          <cell r="CI780">
            <v>0</v>
          </cell>
          <cell r="CJ780">
            <v>0</v>
          </cell>
          <cell r="CK780">
            <v>0</v>
          </cell>
          <cell r="CL780">
            <v>0</v>
          </cell>
          <cell r="CM780">
            <v>0</v>
          </cell>
          <cell r="CN780">
            <v>0</v>
          </cell>
          <cell r="CO780">
            <v>0</v>
          </cell>
          <cell r="CP780">
            <v>0</v>
          </cell>
          <cell r="CQ780">
            <v>0</v>
          </cell>
          <cell r="CR780">
            <v>0</v>
          </cell>
          <cell r="CS780">
            <v>0</v>
          </cell>
          <cell r="CT780">
            <v>0</v>
          </cell>
          <cell r="CU780">
            <v>0</v>
          </cell>
          <cell r="CV780">
            <v>0</v>
          </cell>
          <cell r="CW780">
            <v>0</v>
          </cell>
          <cell r="CX780">
            <v>0</v>
          </cell>
          <cell r="CY780">
            <v>0</v>
          </cell>
          <cell r="CZ780">
            <v>0</v>
          </cell>
          <cell r="DA780">
            <v>0</v>
          </cell>
          <cell r="DB780">
            <v>0</v>
          </cell>
          <cell r="DC780">
            <v>0</v>
          </cell>
          <cell r="DD780">
            <v>0</v>
          </cell>
          <cell r="DE780">
            <v>0</v>
          </cell>
          <cell r="DF780">
            <v>0</v>
          </cell>
          <cell r="DG780">
            <v>0</v>
          </cell>
          <cell r="DH780">
            <v>0</v>
          </cell>
          <cell r="DI780">
            <v>0</v>
          </cell>
          <cell r="DJ780">
            <v>0</v>
          </cell>
          <cell r="DK780">
            <v>0</v>
          </cell>
          <cell r="DL780">
            <v>0</v>
          </cell>
          <cell r="DM780">
            <v>0</v>
          </cell>
          <cell r="DN780">
            <v>0</v>
          </cell>
          <cell r="DO780">
            <v>0</v>
          </cell>
          <cell r="DP780">
            <v>0</v>
          </cell>
          <cell r="DQ780">
            <v>0</v>
          </cell>
          <cell r="DR780">
            <v>0</v>
          </cell>
          <cell r="DS780">
            <v>0</v>
          </cell>
          <cell r="DT780">
            <v>0</v>
          </cell>
          <cell r="DU780">
            <v>0</v>
          </cell>
          <cell r="DV780">
            <v>0</v>
          </cell>
          <cell r="DW780">
            <v>0</v>
          </cell>
          <cell r="DX780">
            <v>0</v>
          </cell>
          <cell r="DY780">
            <v>0</v>
          </cell>
          <cell r="DZ780">
            <v>0</v>
          </cell>
          <cell r="EA780">
            <v>0</v>
          </cell>
          <cell r="EB780">
            <v>0</v>
          </cell>
          <cell r="EC780">
            <v>0</v>
          </cell>
          <cell r="ED780">
            <v>0</v>
          </cell>
        </row>
        <row r="781">
          <cell r="F781">
            <v>-17924.494639999932</v>
          </cell>
          <cell r="G781">
            <v>-14493.933289999957</v>
          </cell>
          <cell r="H781">
            <v>-14274.600078999996</v>
          </cell>
          <cell r="I781">
            <v>-11930.823755999969</v>
          </cell>
          <cell r="J781">
            <v>-8551.5550800000201</v>
          </cell>
          <cell r="K781">
            <v>-7956.1412859999982</v>
          </cell>
          <cell r="L781">
            <v>-6182.3207361999957</v>
          </cell>
          <cell r="M781">
            <v>-6458.7956620000186</v>
          </cell>
          <cell r="N781">
            <v>-8080.7351501999947</v>
          </cell>
          <cell r="O781">
            <v>-11372.597598000022</v>
          </cell>
          <cell r="P781">
            <v>-16610.189190000005</v>
          </cell>
          <cell r="Q781">
            <v>-16813.259689999977</v>
          </cell>
          <cell r="R781">
            <v>-140149.655677401</v>
          </cell>
          <cell r="S781">
            <v>-17924.494639999932</v>
          </cell>
          <cell r="T781">
            <v>-13994.14280999999</v>
          </cell>
          <cell r="U781">
            <v>-14274.600078999996</v>
          </cell>
          <cell r="V781">
            <v>-11930.823755999969</v>
          </cell>
          <cell r="W781">
            <v>-8551.5550800000201</v>
          </cell>
          <cell r="X781">
            <v>-7956.1412859999982</v>
          </cell>
          <cell r="Y781">
            <v>-6182.3207361999957</v>
          </cell>
          <cell r="Z781">
            <v>-6458.7956620000186</v>
          </cell>
          <cell r="AA781">
            <v>-8080.7351501999947</v>
          </cell>
          <cell r="AB781">
            <v>-11372.597598000022</v>
          </cell>
          <cell r="AC781">
            <v>-16610.189190000005</v>
          </cell>
          <cell r="AD781">
            <v>-16813.259689999977</v>
          </cell>
          <cell r="AE781">
            <v>-140149.655677401</v>
          </cell>
          <cell r="AF781">
            <v>-17924.494639999932</v>
          </cell>
          <cell r="AG781">
            <v>-13994.14280999999</v>
          </cell>
          <cell r="AH781">
            <v>-14274.600078999996</v>
          </cell>
          <cell r="AI781">
            <v>-11930.823755999969</v>
          </cell>
          <cell r="AJ781">
            <v>-8551.5550800000201</v>
          </cell>
          <cell r="AK781">
            <v>-7956.1412859999982</v>
          </cell>
          <cell r="AL781">
            <v>-6182.3207361999957</v>
          </cell>
          <cell r="AM781">
            <v>-6458.7956620000186</v>
          </cell>
          <cell r="AN781">
            <v>-8080.7351501999947</v>
          </cell>
          <cell r="AO781">
            <v>-11372.597598000022</v>
          </cell>
          <cell r="AP781">
            <v>-16610.189190000005</v>
          </cell>
          <cell r="AQ781">
            <v>-16813.259689999977</v>
          </cell>
          <cell r="AR781">
            <v>-140149.65567740146</v>
          </cell>
          <cell r="AS781">
            <v>-17924.494639999932</v>
          </cell>
          <cell r="AT781">
            <v>-13994.14280999999</v>
          </cell>
          <cell r="AU781">
            <v>-14274.600078999996</v>
          </cell>
          <cell r="AV781">
            <v>-11930.823755999969</v>
          </cell>
          <cell r="AW781">
            <v>-8551.5550800000201</v>
          </cell>
          <cell r="AX781">
            <v>-7956.1412859999982</v>
          </cell>
          <cell r="AY781">
            <v>-6182.3207361999957</v>
          </cell>
          <cell r="AZ781">
            <v>-6458.7956620000186</v>
          </cell>
          <cell r="BA781">
            <v>-8080.7351501999947</v>
          </cell>
          <cell r="BB781">
            <v>-11372.597598000022</v>
          </cell>
          <cell r="BC781">
            <v>-16610.189190000005</v>
          </cell>
          <cell r="BD781">
            <v>-16813.259689999977</v>
          </cell>
          <cell r="BE781">
            <v>-140649.4461574005</v>
          </cell>
          <cell r="BF781">
            <v>-17924.494639999932</v>
          </cell>
          <cell r="BG781">
            <v>-14493.933289999957</v>
          </cell>
          <cell r="BH781">
            <v>-14274.600078999996</v>
          </cell>
          <cell r="BI781">
            <v>-11930.823755999969</v>
          </cell>
          <cell r="BJ781">
            <v>-8551.5550800000201</v>
          </cell>
          <cell r="BK781">
            <v>-7956.1412859999982</v>
          </cell>
          <cell r="BL781">
            <v>-6182.3207361999957</v>
          </cell>
          <cell r="BM781">
            <v>-6458.7956620000186</v>
          </cell>
          <cell r="BN781">
            <v>-8080.7351501999947</v>
          </cell>
          <cell r="BO781">
            <v>-11372.597598000022</v>
          </cell>
          <cell r="BP781">
            <v>-16610.189190000005</v>
          </cell>
          <cell r="BQ781">
            <v>-16813.259689999977</v>
          </cell>
          <cell r="BR781">
            <v>-140149.65567740146</v>
          </cell>
          <cell r="BS781">
            <v>-17924.494639999932</v>
          </cell>
          <cell r="BT781">
            <v>-13994.14280999999</v>
          </cell>
          <cell r="BU781">
            <v>-14274.600078999996</v>
          </cell>
          <cell r="BV781">
            <v>-11930.823755999969</v>
          </cell>
          <cell r="BW781">
            <v>-8551.5550800000201</v>
          </cell>
          <cell r="BX781">
            <v>-7956.1412859999982</v>
          </cell>
          <cell r="BY781">
            <v>-6182.3207361999957</v>
          </cell>
          <cell r="BZ781">
            <v>-6458.7956620000186</v>
          </cell>
          <cell r="CA781">
            <v>-8080.7351501999947</v>
          </cell>
          <cell r="CB781">
            <v>-11372.597598000022</v>
          </cell>
          <cell r="CC781">
            <v>-16610.189190000005</v>
          </cell>
          <cell r="CD781">
            <v>-16813.259689999977</v>
          </cell>
          <cell r="CE781">
            <v>-140149.65567740146</v>
          </cell>
          <cell r="CF781">
            <v>-17924.494639999932</v>
          </cell>
          <cell r="CG781">
            <v>-13994.14280999999</v>
          </cell>
          <cell r="CH781">
            <v>-14274.600078999996</v>
          </cell>
          <cell r="CI781">
            <v>-11930.823755999969</v>
          </cell>
          <cell r="CJ781">
            <v>-8551.5550800000201</v>
          </cell>
          <cell r="CK781">
            <v>-7956.1412859999982</v>
          </cell>
          <cell r="CL781">
            <v>-6182.3207361999957</v>
          </cell>
          <cell r="CM781">
            <v>-6458.7956620000186</v>
          </cell>
          <cell r="CN781">
            <v>-8080.7351501999947</v>
          </cell>
          <cell r="CO781">
            <v>-11372.597598000022</v>
          </cell>
          <cell r="CP781">
            <v>-16610.189190000005</v>
          </cell>
          <cell r="CQ781">
            <v>-16813.259689999977</v>
          </cell>
          <cell r="CR781">
            <v>-140149.65567740146</v>
          </cell>
          <cell r="CS781">
            <v>-17924.494639999932</v>
          </cell>
          <cell r="CT781">
            <v>-13994.14280999999</v>
          </cell>
          <cell r="CU781">
            <v>-14274.600078999996</v>
          </cell>
          <cell r="CV781">
            <v>-11930.823755999969</v>
          </cell>
          <cell r="CW781">
            <v>-8551.5550800000201</v>
          </cell>
          <cell r="CX781">
            <v>-7956.1412859999982</v>
          </cell>
          <cell r="CY781">
            <v>-6182.3207361999957</v>
          </cell>
          <cell r="CZ781">
            <v>-6458.7956620000186</v>
          </cell>
          <cell r="DA781">
            <v>-8080.7351501999947</v>
          </cell>
          <cell r="DB781">
            <v>-11372.597598000022</v>
          </cell>
          <cell r="DC781">
            <v>-16610.189190000005</v>
          </cell>
          <cell r="DD781">
            <v>-16813.259689999977</v>
          </cell>
          <cell r="DE781">
            <v>-140649.44615739956</v>
          </cell>
          <cell r="DF781">
            <v>-17924.494639999932</v>
          </cell>
          <cell r="DG781">
            <v>-14493.933289999957</v>
          </cell>
          <cell r="DH781">
            <v>-14274.600078999996</v>
          </cell>
          <cell r="DI781">
            <v>-11930.823755999911</v>
          </cell>
          <cell r="DJ781">
            <v>-8551.5550800000201</v>
          </cell>
          <cell r="DK781">
            <v>-7956.1412859999691</v>
          </cell>
          <cell r="DL781">
            <v>-6182.3207362000248</v>
          </cell>
          <cell r="DM781">
            <v>-6458.7956620000186</v>
          </cell>
          <cell r="DN781">
            <v>-8080.7351501999656</v>
          </cell>
          <cell r="DO781">
            <v>-11372.597597999964</v>
          </cell>
          <cell r="DP781">
            <v>-16610.189190000063</v>
          </cell>
          <cell r="DQ781">
            <v>-16813.259689999977</v>
          </cell>
          <cell r="DR781">
            <v>-140149.65567740053</v>
          </cell>
          <cell r="DS781">
            <v>-17924.494639999932</v>
          </cell>
          <cell r="DT781">
            <v>-13994.14280999999</v>
          </cell>
          <cell r="DU781">
            <v>-14274.600078999996</v>
          </cell>
          <cell r="DV781">
            <v>-11930.823755999911</v>
          </cell>
          <cell r="DW781">
            <v>-8551.5550800000201</v>
          </cell>
          <cell r="DX781">
            <v>-7956.1412859999691</v>
          </cell>
          <cell r="DY781">
            <v>-6182.3207362000248</v>
          </cell>
          <cell r="DZ781">
            <v>-6458.7956620000186</v>
          </cell>
          <cell r="EA781">
            <v>-8080.7351501999656</v>
          </cell>
          <cell r="EB781">
            <v>-11372.597597999964</v>
          </cell>
          <cell r="EC781">
            <v>-16610.189190000063</v>
          </cell>
          <cell r="ED781">
            <v>-16813.259689999977</v>
          </cell>
        </row>
        <row r="783">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0</v>
          </cell>
          <cell r="CB783">
            <v>0</v>
          </cell>
          <cell r="CC783">
            <v>0</v>
          </cell>
          <cell r="CD783">
            <v>0</v>
          </cell>
          <cell r="CE783">
            <v>0</v>
          </cell>
          <cell r="CF783">
            <v>0</v>
          </cell>
          <cell r="CG783">
            <v>0</v>
          </cell>
          <cell r="CH783">
            <v>0</v>
          </cell>
          <cell r="CI783">
            <v>0</v>
          </cell>
          <cell r="CJ783">
            <v>0</v>
          </cell>
          <cell r="CK783">
            <v>0</v>
          </cell>
          <cell r="CL783">
            <v>0</v>
          </cell>
          <cell r="CM783">
            <v>0</v>
          </cell>
          <cell r="CN783">
            <v>0</v>
          </cell>
          <cell r="CO783">
            <v>0</v>
          </cell>
          <cell r="CP783">
            <v>0</v>
          </cell>
          <cell r="CQ783">
            <v>0</v>
          </cell>
          <cell r="CR783">
            <v>0</v>
          </cell>
          <cell r="CS783">
            <v>0</v>
          </cell>
          <cell r="CT783">
            <v>0</v>
          </cell>
          <cell r="CU783">
            <v>0</v>
          </cell>
          <cell r="CV783">
            <v>0</v>
          </cell>
          <cell r="CW783">
            <v>0</v>
          </cell>
          <cell r="CX783">
            <v>0</v>
          </cell>
          <cell r="CY783">
            <v>0</v>
          </cell>
          <cell r="CZ783">
            <v>0</v>
          </cell>
          <cell r="DA783">
            <v>0</v>
          </cell>
          <cell r="DB783">
            <v>0</v>
          </cell>
          <cell r="DC783">
            <v>0</v>
          </cell>
          <cell r="DD783">
            <v>0</v>
          </cell>
          <cell r="DE783">
            <v>0</v>
          </cell>
          <cell r="DF783">
            <v>0</v>
          </cell>
          <cell r="DG783">
            <v>0</v>
          </cell>
          <cell r="DH783">
            <v>0</v>
          </cell>
          <cell r="DI783">
            <v>0</v>
          </cell>
          <cell r="DJ783">
            <v>0</v>
          </cell>
          <cell r="DK783">
            <v>0</v>
          </cell>
          <cell r="DL783">
            <v>0</v>
          </cell>
          <cell r="DM783">
            <v>0</v>
          </cell>
          <cell r="DN783">
            <v>0</v>
          </cell>
          <cell r="DO783">
            <v>0</v>
          </cell>
          <cell r="DP783">
            <v>0</v>
          </cell>
          <cell r="DQ783">
            <v>0</v>
          </cell>
          <cell r="DR783">
            <v>0</v>
          </cell>
          <cell r="DS783">
            <v>0</v>
          </cell>
          <cell r="DT783">
            <v>0</v>
          </cell>
          <cell r="DU783">
            <v>0</v>
          </cell>
          <cell r="DV783">
            <v>0</v>
          </cell>
          <cell r="DW783">
            <v>0</v>
          </cell>
          <cell r="DX783">
            <v>0</v>
          </cell>
          <cell r="DY783">
            <v>0</v>
          </cell>
          <cell r="DZ783">
            <v>0</v>
          </cell>
          <cell r="EA783">
            <v>0</v>
          </cell>
          <cell r="EB783">
            <v>0</v>
          </cell>
          <cell r="EC783">
            <v>0</v>
          </cell>
          <cell r="ED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0</v>
          </cell>
          <cell r="CB784">
            <v>0</v>
          </cell>
          <cell r="CC784">
            <v>0</v>
          </cell>
          <cell r="CD784">
            <v>0</v>
          </cell>
          <cell r="CE784">
            <v>0</v>
          </cell>
          <cell r="CF784">
            <v>0</v>
          </cell>
          <cell r="CG784">
            <v>0</v>
          </cell>
          <cell r="CH784">
            <v>0</v>
          </cell>
          <cell r="CI784">
            <v>0</v>
          </cell>
          <cell r="CJ784">
            <v>0</v>
          </cell>
          <cell r="CK784">
            <v>0</v>
          </cell>
          <cell r="CL784">
            <v>0</v>
          </cell>
          <cell r="CM784">
            <v>0</v>
          </cell>
          <cell r="CN784">
            <v>0</v>
          </cell>
          <cell r="CO784">
            <v>0</v>
          </cell>
          <cell r="CP784">
            <v>0</v>
          </cell>
          <cell r="CQ784">
            <v>0</v>
          </cell>
          <cell r="CR784">
            <v>0</v>
          </cell>
          <cell r="CS784">
            <v>0</v>
          </cell>
          <cell r="CT784">
            <v>0</v>
          </cell>
          <cell r="CU784">
            <v>0</v>
          </cell>
          <cell r="CV784">
            <v>0</v>
          </cell>
          <cell r="CW784">
            <v>0</v>
          </cell>
          <cell r="CX784">
            <v>0</v>
          </cell>
          <cell r="CY784">
            <v>0</v>
          </cell>
          <cell r="CZ784">
            <v>0</v>
          </cell>
          <cell r="DA784">
            <v>0</v>
          </cell>
          <cell r="DB784">
            <v>0</v>
          </cell>
          <cell r="DC784">
            <v>0</v>
          </cell>
          <cell r="DD784">
            <v>0</v>
          </cell>
          <cell r="DE784">
            <v>0</v>
          </cell>
          <cell r="DF784">
            <v>0</v>
          </cell>
          <cell r="DG784">
            <v>0</v>
          </cell>
          <cell r="DH784">
            <v>0</v>
          </cell>
          <cell r="DI784">
            <v>0</v>
          </cell>
          <cell r="DJ784">
            <v>0</v>
          </cell>
          <cell r="DK784">
            <v>0</v>
          </cell>
          <cell r="DL784">
            <v>0</v>
          </cell>
          <cell r="DM784">
            <v>0</v>
          </cell>
          <cell r="DN784">
            <v>0</v>
          </cell>
          <cell r="DO784">
            <v>0</v>
          </cell>
          <cell r="DP784">
            <v>0</v>
          </cell>
          <cell r="DQ784">
            <v>0</v>
          </cell>
          <cell r="DR784">
            <v>0</v>
          </cell>
          <cell r="DS784">
            <v>0</v>
          </cell>
          <cell r="DT784">
            <v>0</v>
          </cell>
          <cell r="DU784">
            <v>0</v>
          </cell>
          <cell r="DV784">
            <v>0</v>
          </cell>
          <cell r="DW784">
            <v>0</v>
          </cell>
          <cell r="DX784">
            <v>0</v>
          </cell>
          <cell r="DY784">
            <v>0</v>
          </cell>
          <cell r="DZ784">
            <v>0</v>
          </cell>
          <cell r="EA784">
            <v>0</v>
          </cell>
          <cell r="EB784">
            <v>0</v>
          </cell>
          <cell r="EC784">
            <v>0</v>
          </cell>
          <cell r="ED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I785">
            <v>0</v>
          </cell>
          <cell r="CJ785">
            <v>0</v>
          </cell>
          <cell r="CK785">
            <v>0</v>
          </cell>
          <cell r="CL785">
            <v>0</v>
          </cell>
          <cell r="CM785">
            <v>0</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cell r="DA785">
            <v>0</v>
          </cell>
          <cell r="DB785">
            <v>0</v>
          </cell>
          <cell r="DC785">
            <v>0</v>
          </cell>
          <cell r="DD785">
            <v>0</v>
          </cell>
          <cell r="DE785">
            <v>0</v>
          </cell>
          <cell r="DF785">
            <v>0</v>
          </cell>
          <cell r="DG785">
            <v>0</v>
          </cell>
          <cell r="DH785">
            <v>0</v>
          </cell>
          <cell r="DI785">
            <v>0</v>
          </cell>
          <cell r="DJ785">
            <v>0</v>
          </cell>
          <cell r="DK785">
            <v>0</v>
          </cell>
          <cell r="DL785">
            <v>0</v>
          </cell>
          <cell r="DM785">
            <v>0</v>
          </cell>
          <cell r="DN785">
            <v>0</v>
          </cell>
          <cell r="DO785">
            <v>0</v>
          </cell>
          <cell r="DP785">
            <v>0</v>
          </cell>
          <cell r="DQ785">
            <v>0</v>
          </cell>
          <cell r="DR785">
            <v>0</v>
          </cell>
          <cell r="DS785">
            <v>0</v>
          </cell>
          <cell r="DT785">
            <v>0</v>
          </cell>
          <cell r="DU785">
            <v>0</v>
          </cell>
          <cell r="DV785">
            <v>0</v>
          </cell>
          <cell r="DW785">
            <v>0</v>
          </cell>
          <cell r="DX785">
            <v>0</v>
          </cell>
          <cell r="DY785">
            <v>0</v>
          </cell>
          <cell r="DZ785">
            <v>0</v>
          </cell>
          <cell r="EA785">
            <v>0</v>
          </cell>
          <cell r="EB785">
            <v>0</v>
          </cell>
          <cell r="EC785">
            <v>0</v>
          </cell>
          <cell r="ED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0</v>
          </cell>
          <cell r="CB786">
            <v>0</v>
          </cell>
          <cell r="CC786">
            <v>0</v>
          </cell>
          <cell r="CD786">
            <v>0</v>
          </cell>
          <cell r="CE786">
            <v>0</v>
          </cell>
          <cell r="CF786">
            <v>0</v>
          </cell>
          <cell r="CG786">
            <v>0</v>
          </cell>
          <cell r="CH786">
            <v>0</v>
          </cell>
          <cell r="CI786">
            <v>0</v>
          </cell>
          <cell r="CJ786">
            <v>0</v>
          </cell>
          <cell r="CK786">
            <v>0</v>
          </cell>
          <cell r="CL786">
            <v>0</v>
          </cell>
          <cell r="CM786">
            <v>0</v>
          </cell>
          <cell r="CN786">
            <v>0</v>
          </cell>
          <cell r="CO786">
            <v>0</v>
          </cell>
          <cell r="CP786">
            <v>0</v>
          </cell>
          <cell r="CQ786">
            <v>0</v>
          </cell>
          <cell r="CR786">
            <v>0</v>
          </cell>
          <cell r="CS786">
            <v>0</v>
          </cell>
          <cell r="CT786">
            <v>0</v>
          </cell>
          <cell r="CU786">
            <v>0</v>
          </cell>
          <cell r="CV786">
            <v>0</v>
          </cell>
          <cell r="CW786">
            <v>0</v>
          </cell>
          <cell r="CX786">
            <v>0</v>
          </cell>
          <cell r="CY786">
            <v>0</v>
          </cell>
          <cell r="CZ786">
            <v>0</v>
          </cell>
          <cell r="DA786">
            <v>0</v>
          </cell>
          <cell r="DB786">
            <v>0</v>
          </cell>
          <cell r="DC786">
            <v>0</v>
          </cell>
          <cell r="DD786">
            <v>0</v>
          </cell>
          <cell r="DE786">
            <v>0</v>
          </cell>
          <cell r="DF786">
            <v>0</v>
          </cell>
          <cell r="DG786">
            <v>0</v>
          </cell>
          <cell r="DH786">
            <v>0</v>
          </cell>
          <cell r="DI786">
            <v>0</v>
          </cell>
          <cell r="DJ786">
            <v>0</v>
          </cell>
          <cell r="DK786">
            <v>0</v>
          </cell>
          <cell r="DL786">
            <v>0</v>
          </cell>
          <cell r="DM786">
            <v>0</v>
          </cell>
          <cell r="DN786">
            <v>0</v>
          </cell>
          <cell r="DO786">
            <v>0</v>
          </cell>
          <cell r="DP786">
            <v>0</v>
          </cell>
          <cell r="DQ786">
            <v>0</v>
          </cell>
          <cell r="DR786">
            <v>0</v>
          </cell>
          <cell r="DS786">
            <v>0</v>
          </cell>
          <cell r="DT786">
            <v>0</v>
          </cell>
          <cell r="DU786">
            <v>0</v>
          </cell>
          <cell r="DV786">
            <v>0</v>
          </cell>
          <cell r="DW786">
            <v>0</v>
          </cell>
          <cell r="DX786">
            <v>0</v>
          </cell>
          <cell r="DY786">
            <v>0</v>
          </cell>
          <cell r="DZ786">
            <v>0</v>
          </cell>
          <cell r="EA786">
            <v>0</v>
          </cell>
          <cell r="EB786">
            <v>0</v>
          </cell>
          <cell r="EC786">
            <v>0</v>
          </cell>
          <cell r="ED786">
            <v>0</v>
          </cell>
        </row>
        <row r="787">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0</v>
          </cell>
          <cell r="CB787">
            <v>0</v>
          </cell>
          <cell r="CC787">
            <v>0</v>
          </cell>
          <cell r="CD787">
            <v>0</v>
          </cell>
          <cell r="CE787">
            <v>0</v>
          </cell>
          <cell r="CF787">
            <v>0</v>
          </cell>
          <cell r="CG787">
            <v>0</v>
          </cell>
          <cell r="CH787">
            <v>0</v>
          </cell>
          <cell r="CI787">
            <v>0</v>
          </cell>
          <cell r="CJ787">
            <v>0</v>
          </cell>
          <cell r="CK787">
            <v>0</v>
          </cell>
          <cell r="CL787">
            <v>0</v>
          </cell>
          <cell r="CM787">
            <v>0</v>
          </cell>
          <cell r="CN787">
            <v>0</v>
          </cell>
          <cell r="CO787">
            <v>0</v>
          </cell>
          <cell r="CP787">
            <v>0</v>
          </cell>
          <cell r="CQ787">
            <v>0</v>
          </cell>
          <cell r="CR787">
            <v>0</v>
          </cell>
          <cell r="CS787">
            <v>0</v>
          </cell>
          <cell r="CT787">
            <v>0</v>
          </cell>
          <cell r="CU787">
            <v>0</v>
          </cell>
          <cell r="CV787">
            <v>0</v>
          </cell>
          <cell r="CW787">
            <v>0</v>
          </cell>
          <cell r="CX787">
            <v>0</v>
          </cell>
          <cell r="CY787">
            <v>0</v>
          </cell>
          <cell r="CZ787">
            <v>0</v>
          </cell>
          <cell r="DA787">
            <v>0</v>
          </cell>
          <cell r="DB787">
            <v>0</v>
          </cell>
          <cell r="DC787">
            <v>0</v>
          </cell>
          <cell r="DD787">
            <v>0</v>
          </cell>
          <cell r="DE787">
            <v>0</v>
          </cell>
          <cell r="DF787">
            <v>0</v>
          </cell>
          <cell r="DG787">
            <v>0</v>
          </cell>
          <cell r="DH787">
            <v>0</v>
          </cell>
          <cell r="DI787">
            <v>0</v>
          </cell>
          <cell r="DJ787">
            <v>0</v>
          </cell>
          <cell r="DK787">
            <v>0</v>
          </cell>
          <cell r="DL787">
            <v>0</v>
          </cell>
          <cell r="DM787">
            <v>0</v>
          </cell>
          <cell r="DN787">
            <v>0</v>
          </cell>
          <cell r="DO787">
            <v>0</v>
          </cell>
          <cell r="DP787">
            <v>0</v>
          </cell>
          <cell r="DQ787">
            <v>0</v>
          </cell>
          <cell r="DR787">
            <v>0</v>
          </cell>
          <cell r="DS787">
            <v>0</v>
          </cell>
          <cell r="DT787">
            <v>0</v>
          </cell>
          <cell r="DU787">
            <v>0</v>
          </cell>
          <cell r="DV787">
            <v>0</v>
          </cell>
          <cell r="DW787">
            <v>0</v>
          </cell>
          <cell r="DX787">
            <v>0</v>
          </cell>
          <cell r="DY787">
            <v>0</v>
          </cell>
          <cell r="DZ787">
            <v>0</v>
          </cell>
          <cell r="EA787">
            <v>0</v>
          </cell>
          <cell r="EB787">
            <v>0</v>
          </cell>
          <cell r="EC787">
            <v>0</v>
          </cell>
          <cell r="ED787">
            <v>0</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cell r="DA788">
            <v>0</v>
          </cell>
          <cell r="DB788">
            <v>0</v>
          </cell>
          <cell r="DC788">
            <v>0</v>
          </cell>
          <cell r="DD788">
            <v>0</v>
          </cell>
          <cell r="DE788">
            <v>0</v>
          </cell>
          <cell r="DF788">
            <v>0</v>
          </cell>
          <cell r="DG788">
            <v>0</v>
          </cell>
          <cell r="DH788">
            <v>0</v>
          </cell>
          <cell r="DI788">
            <v>0</v>
          </cell>
          <cell r="DJ788">
            <v>0</v>
          </cell>
          <cell r="DK788">
            <v>0</v>
          </cell>
          <cell r="DL788">
            <v>0</v>
          </cell>
          <cell r="DM788">
            <v>0</v>
          </cell>
          <cell r="DN788">
            <v>0</v>
          </cell>
          <cell r="DO788">
            <v>0</v>
          </cell>
          <cell r="DP788">
            <v>0</v>
          </cell>
          <cell r="DQ788">
            <v>0</v>
          </cell>
          <cell r="DR788">
            <v>0</v>
          </cell>
          <cell r="DS788">
            <v>0</v>
          </cell>
          <cell r="DT788">
            <v>0</v>
          </cell>
          <cell r="DU788">
            <v>0</v>
          </cell>
          <cell r="DV788">
            <v>0</v>
          </cell>
          <cell r="DW788">
            <v>0</v>
          </cell>
          <cell r="DX788">
            <v>0</v>
          </cell>
          <cell r="DY788">
            <v>0</v>
          </cell>
          <cell r="DZ788">
            <v>0</v>
          </cell>
          <cell r="EA788">
            <v>0</v>
          </cell>
          <cell r="EB788">
            <v>0</v>
          </cell>
          <cell r="EC788">
            <v>0</v>
          </cell>
          <cell r="ED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0</v>
          </cell>
          <cell r="CB789">
            <v>0</v>
          </cell>
          <cell r="CC789">
            <v>0</v>
          </cell>
          <cell r="CD789">
            <v>0</v>
          </cell>
          <cell r="CE789">
            <v>0</v>
          </cell>
          <cell r="CF789">
            <v>0</v>
          </cell>
          <cell r="CG789">
            <v>0</v>
          </cell>
          <cell r="CH789">
            <v>0</v>
          </cell>
          <cell r="CI789">
            <v>0</v>
          </cell>
          <cell r="CJ789">
            <v>0</v>
          </cell>
          <cell r="CK789">
            <v>0</v>
          </cell>
          <cell r="CL789">
            <v>0</v>
          </cell>
          <cell r="CM789">
            <v>0</v>
          </cell>
          <cell r="CN789">
            <v>0</v>
          </cell>
          <cell r="CO789">
            <v>0</v>
          </cell>
          <cell r="CP789">
            <v>0</v>
          </cell>
          <cell r="CQ789">
            <v>0</v>
          </cell>
          <cell r="CR789">
            <v>0</v>
          </cell>
          <cell r="CS789">
            <v>0</v>
          </cell>
          <cell r="CT789">
            <v>0</v>
          </cell>
          <cell r="CU789">
            <v>0</v>
          </cell>
          <cell r="CV789">
            <v>0</v>
          </cell>
          <cell r="CW789">
            <v>0</v>
          </cell>
          <cell r="CX789">
            <v>0</v>
          </cell>
          <cell r="CY789">
            <v>0</v>
          </cell>
          <cell r="CZ789">
            <v>0</v>
          </cell>
          <cell r="DA789">
            <v>0</v>
          </cell>
          <cell r="DB789">
            <v>0</v>
          </cell>
          <cell r="DC789">
            <v>0</v>
          </cell>
          <cell r="DD789">
            <v>0</v>
          </cell>
          <cell r="DE789">
            <v>0</v>
          </cell>
          <cell r="DF789">
            <v>0</v>
          </cell>
          <cell r="DG789">
            <v>0</v>
          </cell>
          <cell r="DH789">
            <v>0</v>
          </cell>
          <cell r="DI789">
            <v>0</v>
          </cell>
          <cell r="DJ789">
            <v>0</v>
          </cell>
          <cell r="DK789">
            <v>0</v>
          </cell>
          <cell r="DL789">
            <v>0</v>
          </cell>
          <cell r="DM789">
            <v>0</v>
          </cell>
          <cell r="DN789">
            <v>0</v>
          </cell>
          <cell r="DO789">
            <v>0</v>
          </cell>
          <cell r="DP789">
            <v>0</v>
          </cell>
          <cell r="DQ789">
            <v>0</v>
          </cell>
          <cell r="DR789">
            <v>0</v>
          </cell>
          <cell r="DS789">
            <v>0</v>
          </cell>
          <cell r="DT789">
            <v>0</v>
          </cell>
          <cell r="DU789">
            <v>0</v>
          </cell>
          <cell r="DV789">
            <v>0</v>
          </cell>
          <cell r="DW789">
            <v>0</v>
          </cell>
          <cell r="DX789">
            <v>0</v>
          </cell>
          <cell r="DY789">
            <v>0</v>
          </cell>
          <cell r="DZ789">
            <v>0</v>
          </cell>
          <cell r="EA789">
            <v>0</v>
          </cell>
          <cell r="EB789">
            <v>0</v>
          </cell>
          <cell r="EC789">
            <v>0</v>
          </cell>
          <cell r="ED789">
            <v>0</v>
          </cell>
        </row>
        <row r="790">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0</v>
          </cell>
          <cell r="CB790">
            <v>0</v>
          </cell>
          <cell r="CC790">
            <v>0</v>
          </cell>
          <cell r="CD790">
            <v>0</v>
          </cell>
          <cell r="CE790">
            <v>0</v>
          </cell>
          <cell r="CF790">
            <v>0</v>
          </cell>
          <cell r="CG790">
            <v>0</v>
          </cell>
          <cell r="CH790">
            <v>0</v>
          </cell>
          <cell r="CI790">
            <v>0</v>
          </cell>
          <cell r="CJ790">
            <v>0</v>
          </cell>
          <cell r="CK790">
            <v>0</v>
          </cell>
          <cell r="CL790">
            <v>0</v>
          </cell>
          <cell r="CM790">
            <v>0</v>
          </cell>
          <cell r="CN790">
            <v>0</v>
          </cell>
          <cell r="CO790">
            <v>0</v>
          </cell>
          <cell r="CP790">
            <v>0</v>
          </cell>
          <cell r="CQ790">
            <v>0</v>
          </cell>
          <cell r="CR790">
            <v>0</v>
          </cell>
          <cell r="CS790">
            <v>0</v>
          </cell>
          <cell r="CT790">
            <v>0</v>
          </cell>
          <cell r="CU790">
            <v>0</v>
          </cell>
          <cell r="CV790">
            <v>0</v>
          </cell>
          <cell r="CW790">
            <v>0</v>
          </cell>
          <cell r="CX790">
            <v>0</v>
          </cell>
          <cell r="CY790">
            <v>0</v>
          </cell>
          <cell r="CZ790">
            <v>0</v>
          </cell>
          <cell r="DA790">
            <v>0</v>
          </cell>
          <cell r="DB790">
            <v>0</v>
          </cell>
          <cell r="DC790">
            <v>0</v>
          </cell>
          <cell r="DD790">
            <v>0</v>
          </cell>
          <cell r="DE790">
            <v>0</v>
          </cell>
          <cell r="DF790">
            <v>0</v>
          </cell>
          <cell r="DG790">
            <v>0</v>
          </cell>
          <cell r="DH790">
            <v>0</v>
          </cell>
          <cell r="DI790">
            <v>0</v>
          </cell>
          <cell r="DJ790">
            <v>0</v>
          </cell>
          <cell r="DK790">
            <v>0</v>
          </cell>
          <cell r="DL790">
            <v>0</v>
          </cell>
          <cell r="DM790">
            <v>0</v>
          </cell>
          <cell r="DN790">
            <v>0</v>
          </cell>
          <cell r="DO790">
            <v>0</v>
          </cell>
          <cell r="DP790">
            <v>0</v>
          </cell>
          <cell r="DQ790">
            <v>0</v>
          </cell>
          <cell r="DR790">
            <v>0</v>
          </cell>
          <cell r="DS790">
            <v>0</v>
          </cell>
          <cell r="DT790">
            <v>0</v>
          </cell>
          <cell r="DU790">
            <v>0</v>
          </cell>
          <cell r="DV790">
            <v>0</v>
          </cell>
          <cell r="DW790">
            <v>0</v>
          </cell>
          <cell r="DX790">
            <v>0</v>
          </cell>
          <cell r="DY790">
            <v>0</v>
          </cell>
          <cell r="DZ790">
            <v>0</v>
          </cell>
          <cell r="EA790">
            <v>0</v>
          </cell>
          <cell r="EB790">
            <v>0</v>
          </cell>
          <cell r="EC790">
            <v>0</v>
          </cell>
          <cell r="ED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0</v>
          </cell>
          <cell r="CC791">
            <v>0</v>
          </cell>
          <cell r="CD791">
            <v>0</v>
          </cell>
          <cell r="CE791">
            <v>0</v>
          </cell>
          <cell r="CF791">
            <v>0</v>
          </cell>
          <cell r="CG791">
            <v>0</v>
          </cell>
          <cell r="CH791">
            <v>0</v>
          </cell>
          <cell r="CI791">
            <v>0</v>
          </cell>
          <cell r="CJ791">
            <v>0</v>
          </cell>
          <cell r="CK791">
            <v>0</v>
          </cell>
          <cell r="CL791">
            <v>0</v>
          </cell>
          <cell r="CM791">
            <v>0</v>
          </cell>
          <cell r="CN791">
            <v>0</v>
          </cell>
          <cell r="CO791">
            <v>0</v>
          </cell>
          <cell r="CP791">
            <v>0</v>
          </cell>
          <cell r="CQ791">
            <v>0</v>
          </cell>
          <cell r="CR791">
            <v>0</v>
          </cell>
          <cell r="CS791">
            <v>0</v>
          </cell>
          <cell r="CT791">
            <v>0</v>
          </cell>
          <cell r="CU791">
            <v>0</v>
          </cell>
          <cell r="CV791">
            <v>0</v>
          </cell>
          <cell r="CW791">
            <v>0</v>
          </cell>
          <cell r="CX791">
            <v>0</v>
          </cell>
          <cell r="CY791">
            <v>0</v>
          </cell>
          <cell r="CZ791">
            <v>0</v>
          </cell>
          <cell r="DA791">
            <v>0</v>
          </cell>
          <cell r="DB791">
            <v>0</v>
          </cell>
          <cell r="DC791">
            <v>0</v>
          </cell>
          <cell r="DD791">
            <v>0</v>
          </cell>
          <cell r="DE791">
            <v>0</v>
          </cell>
          <cell r="DF791">
            <v>0</v>
          </cell>
          <cell r="DG791">
            <v>0</v>
          </cell>
          <cell r="DH791">
            <v>0</v>
          </cell>
          <cell r="DI791">
            <v>0</v>
          </cell>
          <cell r="DJ791">
            <v>0</v>
          </cell>
          <cell r="DK791">
            <v>0</v>
          </cell>
          <cell r="DL791">
            <v>0</v>
          </cell>
          <cell r="DM791">
            <v>0</v>
          </cell>
          <cell r="DN791">
            <v>0</v>
          </cell>
          <cell r="DO791">
            <v>0</v>
          </cell>
          <cell r="DP791">
            <v>0</v>
          </cell>
          <cell r="DQ791">
            <v>0</v>
          </cell>
          <cell r="DR791">
            <v>0</v>
          </cell>
          <cell r="DS791">
            <v>0</v>
          </cell>
          <cell r="DT791">
            <v>0</v>
          </cell>
          <cell r="DU791">
            <v>0</v>
          </cell>
          <cell r="DV791">
            <v>0</v>
          </cell>
          <cell r="DW791">
            <v>0</v>
          </cell>
          <cell r="DX791">
            <v>0</v>
          </cell>
          <cell r="DY791">
            <v>0</v>
          </cell>
          <cell r="DZ791">
            <v>0</v>
          </cell>
          <cell r="EA791">
            <v>0</v>
          </cell>
          <cell r="EB791">
            <v>0</v>
          </cell>
          <cell r="EC791">
            <v>0</v>
          </cell>
          <cell r="ED791">
            <v>0</v>
          </cell>
        </row>
        <row r="792">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0</v>
          </cell>
          <cell r="CB792">
            <v>0</v>
          </cell>
          <cell r="CC792">
            <v>0</v>
          </cell>
          <cell r="CD792">
            <v>0</v>
          </cell>
          <cell r="CE792">
            <v>0</v>
          </cell>
          <cell r="CF792">
            <v>0</v>
          </cell>
          <cell r="CG792">
            <v>0</v>
          </cell>
          <cell r="CH792">
            <v>0</v>
          </cell>
          <cell r="CI792">
            <v>0</v>
          </cell>
          <cell r="CJ792">
            <v>0</v>
          </cell>
          <cell r="CK792">
            <v>0</v>
          </cell>
          <cell r="CL792">
            <v>0</v>
          </cell>
          <cell r="CM792">
            <v>0</v>
          </cell>
          <cell r="CN792">
            <v>0</v>
          </cell>
          <cell r="CO792">
            <v>0</v>
          </cell>
          <cell r="CP792">
            <v>0</v>
          </cell>
          <cell r="CQ792">
            <v>0</v>
          </cell>
          <cell r="CR792">
            <v>0</v>
          </cell>
          <cell r="CS792">
            <v>0</v>
          </cell>
          <cell r="CT792">
            <v>0</v>
          </cell>
          <cell r="CU792">
            <v>0</v>
          </cell>
          <cell r="CV792">
            <v>0</v>
          </cell>
          <cell r="CW792">
            <v>0</v>
          </cell>
          <cell r="CX792">
            <v>0</v>
          </cell>
          <cell r="CY792">
            <v>0</v>
          </cell>
          <cell r="CZ792">
            <v>0</v>
          </cell>
          <cell r="DA792">
            <v>0</v>
          </cell>
          <cell r="DB792">
            <v>0</v>
          </cell>
          <cell r="DC792">
            <v>0</v>
          </cell>
          <cell r="DD792">
            <v>0</v>
          </cell>
          <cell r="DE792">
            <v>0</v>
          </cell>
          <cell r="DF792">
            <v>0</v>
          </cell>
          <cell r="DG792">
            <v>0</v>
          </cell>
          <cell r="DH792">
            <v>0</v>
          </cell>
          <cell r="DI792">
            <v>0</v>
          </cell>
          <cell r="DJ792">
            <v>0</v>
          </cell>
          <cell r="DK792">
            <v>0</v>
          </cell>
          <cell r="DL792">
            <v>0</v>
          </cell>
          <cell r="DM792">
            <v>0</v>
          </cell>
          <cell r="DN792">
            <v>0</v>
          </cell>
          <cell r="DO792">
            <v>0</v>
          </cell>
          <cell r="DP792">
            <v>0</v>
          </cell>
          <cell r="DQ792">
            <v>0</v>
          </cell>
          <cell r="DR792">
            <v>0</v>
          </cell>
          <cell r="DS792">
            <v>0</v>
          </cell>
          <cell r="DT792">
            <v>0</v>
          </cell>
          <cell r="DU792">
            <v>0</v>
          </cell>
          <cell r="DV792">
            <v>0</v>
          </cell>
          <cell r="DW792">
            <v>0</v>
          </cell>
          <cell r="DX792">
            <v>0</v>
          </cell>
          <cell r="DY792">
            <v>0</v>
          </cell>
          <cell r="DZ792">
            <v>0</v>
          </cell>
          <cell r="EA792">
            <v>0</v>
          </cell>
          <cell r="EB792">
            <v>0</v>
          </cell>
          <cell r="EC792">
            <v>0</v>
          </cell>
          <cell r="ED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0</v>
          </cell>
          <cell r="CB793">
            <v>0</v>
          </cell>
          <cell r="CC793">
            <v>0</v>
          </cell>
          <cell r="CD793">
            <v>0</v>
          </cell>
          <cell r="CE793">
            <v>0</v>
          </cell>
          <cell r="CF793">
            <v>0</v>
          </cell>
          <cell r="CG793">
            <v>0</v>
          </cell>
          <cell r="CH793">
            <v>0</v>
          </cell>
          <cell r="CI793">
            <v>0</v>
          </cell>
          <cell r="CJ793">
            <v>0</v>
          </cell>
          <cell r="CK793">
            <v>0</v>
          </cell>
          <cell r="CL793">
            <v>0</v>
          </cell>
          <cell r="CM793">
            <v>0</v>
          </cell>
          <cell r="CN793">
            <v>0</v>
          </cell>
          <cell r="CO793">
            <v>0</v>
          </cell>
          <cell r="CP793">
            <v>0</v>
          </cell>
          <cell r="CQ793">
            <v>0</v>
          </cell>
          <cell r="CR793">
            <v>0</v>
          </cell>
          <cell r="CS793">
            <v>0</v>
          </cell>
          <cell r="CT793">
            <v>0</v>
          </cell>
          <cell r="CU793">
            <v>0</v>
          </cell>
          <cell r="CV793">
            <v>0</v>
          </cell>
          <cell r="CW793">
            <v>0</v>
          </cell>
          <cell r="CX793">
            <v>0</v>
          </cell>
          <cell r="CY793">
            <v>0</v>
          </cell>
          <cell r="CZ793">
            <v>0</v>
          </cell>
          <cell r="DA793">
            <v>0</v>
          </cell>
          <cell r="DB793">
            <v>0</v>
          </cell>
          <cell r="DC793">
            <v>0</v>
          </cell>
          <cell r="DD793">
            <v>0</v>
          </cell>
          <cell r="DE793">
            <v>0</v>
          </cell>
          <cell r="DF793">
            <v>0</v>
          </cell>
          <cell r="DG793">
            <v>0</v>
          </cell>
          <cell r="DH793">
            <v>0</v>
          </cell>
          <cell r="DI793">
            <v>0</v>
          </cell>
          <cell r="DJ793">
            <v>0</v>
          </cell>
          <cell r="DK793">
            <v>0</v>
          </cell>
          <cell r="DL793">
            <v>0</v>
          </cell>
          <cell r="DM793">
            <v>0</v>
          </cell>
          <cell r="DN793">
            <v>0</v>
          </cell>
          <cell r="DO793">
            <v>0</v>
          </cell>
          <cell r="DP793">
            <v>0</v>
          </cell>
          <cell r="DQ793">
            <v>0</v>
          </cell>
          <cell r="DR793">
            <v>0</v>
          </cell>
          <cell r="DS793">
            <v>0</v>
          </cell>
          <cell r="DT793">
            <v>0</v>
          </cell>
          <cell r="DU793">
            <v>0</v>
          </cell>
          <cell r="DV793">
            <v>0</v>
          </cell>
          <cell r="DW793">
            <v>0</v>
          </cell>
          <cell r="DX793">
            <v>0</v>
          </cell>
          <cell r="DY793">
            <v>0</v>
          </cell>
          <cell r="DZ793">
            <v>0</v>
          </cell>
          <cell r="EA793">
            <v>0</v>
          </cell>
          <cell r="EB793">
            <v>0</v>
          </cell>
          <cell r="EC793">
            <v>0</v>
          </cell>
          <cell r="ED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0</v>
          </cell>
          <cell r="CB794">
            <v>0</v>
          </cell>
          <cell r="CC794">
            <v>0</v>
          </cell>
          <cell r="CD794">
            <v>0</v>
          </cell>
          <cell r="CE794">
            <v>0</v>
          </cell>
          <cell r="CF794">
            <v>0</v>
          </cell>
          <cell r="CG794">
            <v>0</v>
          </cell>
          <cell r="CH794">
            <v>0</v>
          </cell>
          <cell r="CI794">
            <v>0</v>
          </cell>
          <cell r="CJ794">
            <v>0</v>
          </cell>
          <cell r="CK794">
            <v>0</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0</v>
          </cell>
          <cell r="DL794">
            <v>0</v>
          </cell>
          <cell r="DM794">
            <v>0</v>
          </cell>
          <cell r="DN794">
            <v>0</v>
          </cell>
          <cell r="DO794">
            <v>0</v>
          </cell>
          <cell r="DP794">
            <v>0</v>
          </cell>
          <cell r="DQ794">
            <v>0</v>
          </cell>
          <cell r="DR794">
            <v>0</v>
          </cell>
          <cell r="DS794">
            <v>0</v>
          </cell>
          <cell r="DT794">
            <v>0</v>
          </cell>
          <cell r="DU794">
            <v>0</v>
          </cell>
          <cell r="DV794">
            <v>0</v>
          </cell>
          <cell r="DW794">
            <v>0</v>
          </cell>
          <cell r="DX794">
            <v>0</v>
          </cell>
          <cell r="DY794">
            <v>0</v>
          </cell>
          <cell r="DZ794">
            <v>0</v>
          </cell>
          <cell r="EA794">
            <v>0</v>
          </cell>
          <cell r="EB794">
            <v>0</v>
          </cell>
          <cell r="EC794">
            <v>0</v>
          </cell>
          <cell r="ED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0</v>
          </cell>
          <cell r="CB795">
            <v>0</v>
          </cell>
          <cell r="CC795">
            <v>0</v>
          </cell>
          <cell r="CD795">
            <v>0</v>
          </cell>
          <cell r="CE795">
            <v>0</v>
          </cell>
          <cell r="CF795">
            <v>0</v>
          </cell>
          <cell r="CG795">
            <v>0</v>
          </cell>
          <cell r="CH795">
            <v>0</v>
          </cell>
          <cell r="CI795">
            <v>0</v>
          </cell>
          <cell r="CJ795">
            <v>0</v>
          </cell>
          <cell r="CK795">
            <v>0</v>
          </cell>
          <cell r="CL795">
            <v>0</v>
          </cell>
          <cell r="CM795">
            <v>0</v>
          </cell>
          <cell r="CN795">
            <v>0</v>
          </cell>
          <cell r="CO795">
            <v>0</v>
          </cell>
          <cell r="CP795">
            <v>0</v>
          </cell>
          <cell r="CQ795">
            <v>0</v>
          </cell>
          <cell r="CR795">
            <v>0</v>
          </cell>
          <cell r="CS795">
            <v>0</v>
          </cell>
          <cell r="CT795">
            <v>0</v>
          </cell>
          <cell r="CU795">
            <v>0</v>
          </cell>
          <cell r="CV795">
            <v>0</v>
          </cell>
          <cell r="CW795">
            <v>0</v>
          </cell>
          <cell r="CX795">
            <v>0</v>
          </cell>
          <cell r="CY795">
            <v>0</v>
          </cell>
          <cell r="CZ795">
            <v>0</v>
          </cell>
          <cell r="DA795">
            <v>0</v>
          </cell>
          <cell r="DB795">
            <v>0</v>
          </cell>
          <cell r="DC795">
            <v>0</v>
          </cell>
          <cell r="DD795">
            <v>0</v>
          </cell>
          <cell r="DE795">
            <v>0</v>
          </cell>
          <cell r="DF795">
            <v>0</v>
          </cell>
          <cell r="DG795">
            <v>0</v>
          </cell>
          <cell r="DH795">
            <v>0</v>
          </cell>
          <cell r="DI795">
            <v>0</v>
          </cell>
          <cell r="DJ795">
            <v>0</v>
          </cell>
          <cell r="DK795">
            <v>0</v>
          </cell>
          <cell r="DL795">
            <v>0</v>
          </cell>
          <cell r="DM795">
            <v>0</v>
          </cell>
          <cell r="DN795">
            <v>0</v>
          </cell>
          <cell r="DO795">
            <v>0</v>
          </cell>
          <cell r="DP795">
            <v>0</v>
          </cell>
          <cell r="DQ795">
            <v>0</v>
          </cell>
          <cell r="DR795">
            <v>0</v>
          </cell>
          <cell r="DS795">
            <v>0</v>
          </cell>
          <cell r="DT795">
            <v>0</v>
          </cell>
          <cell r="DU795">
            <v>0</v>
          </cell>
          <cell r="DV795">
            <v>0</v>
          </cell>
          <cell r="DW795">
            <v>0</v>
          </cell>
          <cell r="DX795">
            <v>0</v>
          </cell>
          <cell r="DY795">
            <v>0</v>
          </cell>
          <cell r="DZ795">
            <v>0</v>
          </cell>
          <cell r="EA795">
            <v>0</v>
          </cell>
          <cell r="EB795">
            <v>0</v>
          </cell>
          <cell r="EC795">
            <v>0</v>
          </cell>
          <cell r="ED795">
            <v>0</v>
          </cell>
        </row>
        <row r="796">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0</v>
          </cell>
          <cell r="CI796">
            <v>0</v>
          </cell>
          <cell r="CJ796">
            <v>0</v>
          </cell>
          <cell r="CK796">
            <v>0</v>
          </cell>
          <cell r="CL796">
            <v>0</v>
          </cell>
          <cell r="CM796">
            <v>0</v>
          </cell>
          <cell r="CN796">
            <v>0</v>
          </cell>
          <cell r="CO796">
            <v>0</v>
          </cell>
          <cell r="CP796">
            <v>0</v>
          </cell>
          <cell r="CQ796">
            <v>0</v>
          </cell>
          <cell r="CR796">
            <v>0</v>
          </cell>
          <cell r="CS796">
            <v>0</v>
          </cell>
          <cell r="CT796">
            <v>0</v>
          </cell>
          <cell r="CU796">
            <v>0</v>
          </cell>
          <cell r="CV796">
            <v>0</v>
          </cell>
          <cell r="CW796">
            <v>0</v>
          </cell>
          <cell r="CX796">
            <v>0</v>
          </cell>
          <cell r="CY796">
            <v>0</v>
          </cell>
          <cell r="CZ796">
            <v>0</v>
          </cell>
          <cell r="DA796">
            <v>0</v>
          </cell>
          <cell r="DB796">
            <v>0</v>
          </cell>
          <cell r="DC796">
            <v>0</v>
          </cell>
          <cell r="DD796">
            <v>0</v>
          </cell>
          <cell r="DE796">
            <v>0</v>
          </cell>
          <cell r="DF796">
            <v>0</v>
          </cell>
          <cell r="DG796">
            <v>0</v>
          </cell>
          <cell r="DH796">
            <v>0</v>
          </cell>
          <cell r="DI796">
            <v>0</v>
          </cell>
          <cell r="DJ796">
            <v>0</v>
          </cell>
          <cell r="DK796">
            <v>0</v>
          </cell>
          <cell r="DL796">
            <v>0</v>
          </cell>
          <cell r="DM796">
            <v>0</v>
          </cell>
          <cell r="DN796">
            <v>0</v>
          </cell>
          <cell r="DO796">
            <v>0</v>
          </cell>
          <cell r="DP796">
            <v>0</v>
          </cell>
          <cell r="DQ796">
            <v>0</v>
          </cell>
          <cell r="DR796">
            <v>0</v>
          </cell>
          <cell r="DS796">
            <v>0</v>
          </cell>
          <cell r="DT796">
            <v>0</v>
          </cell>
          <cell r="DU796">
            <v>0</v>
          </cell>
          <cell r="DV796">
            <v>0</v>
          </cell>
          <cell r="DW796">
            <v>0</v>
          </cell>
          <cell r="DX796">
            <v>0</v>
          </cell>
          <cell r="DY796">
            <v>0</v>
          </cell>
          <cell r="DZ796">
            <v>0</v>
          </cell>
          <cell r="EA796">
            <v>0</v>
          </cell>
          <cell r="EB796">
            <v>0</v>
          </cell>
          <cell r="EC796">
            <v>0</v>
          </cell>
          <cell r="ED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cell r="DZ797">
            <v>0</v>
          </cell>
          <cell r="EA797">
            <v>0</v>
          </cell>
          <cell r="EB797">
            <v>0</v>
          </cell>
          <cell r="EC797">
            <v>0</v>
          </cell>
          <cell r="ED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cell r="DK798">
            <v>0</v>
          </cell>
          <cell r="DL798">
            <v>0</v>
          </cell>
          <cell r="DM798">
            <v>0</v>
          </cell>
          <cell r="DN798">
            <v>0</v>
          </cell>
          <cell r="DO798">
            <v>0</v>
          </cell>
          <cell r="DP798">
            <v>0</v>
          </cell>
          <cell r="DQ798">
            <v>0</v>
          </cell>
          <cell r="DR798">
            <v>0</v>
          </cell>
          <cell r="DS798">
            <v>0</v>
          </cell>
          <cell r="DT798">
            <v>0</v>
          </cell>
          <cell r="DU798">
            <v>0</v>
          </cell>
          <cell r="DV798">
            <v>0</v>
          </cell>
          <cell r="DW798">
            <v>0</v>
          </cell>
          <cell r="DX798">
            <v>0</v>
          </cell>
          <cell r="DY798">
            <v>0</v>
          </cell>
          <cell r="DZ798">
            <v>0</v>
          </cell>
          <cell r="EA798">
            <v>0</v>
          </cell>
          <cell r="EB798">
            <v>0</v>
          </cell>
          <cell r="EC798">
            <v>0</v>
          </cell>
          <cell r="ED798">
            <v>0</v>
          </cell>
        </row>
        <row r="799">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v>0</v>
          </cell>
          <cell r="DB799">
            <v>0</v>
          </cell>
          <cell r="DC799">
            <v>0</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0</v>
          </cell>
          <cell r="DY799">
            <v>0</v>
          </cell>
          <cell r="DZ799">
            <v>0</v>
          </cell>
          <cell r="EA799">
            <v>0</v>
          </cell>
          <cell r="EB799">
            <v>0</v>
          </cell>
          <cell r="EC799">
            <v>0</v>
          </cell>
          <cell r="ED799">
            <v>0</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v>0</v>
          </cell>
          <cell r="CJ800">
            <v>0</v>
          </cell>
          <cell r="CK800">
            <v>0</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cell r="DA800">
            <v>0</v>
          </cell>
          <cell r="DB800">
            <v>0</v>
          </cell>
          <cell r="DC800">
            <v>0</v>
          </cell>
          <cell r="DD800">
            <v>0</v>
          </cell>
          <cell r="DE800">
            <v>0</v>
          </cell>
          <cell r="DF800">
            <v>0</v>
          </cell>
          <cell r="DG800">
            <v>0</v>
          </cell>
          <cell r="DH800">
            <v>0</v>
          </cell>
          <cell r="DI800">
            <v>0</v>
          </cell>
          <cell r="DJ800">
            <v>0</v>
          </cell>
          <cell r="DK800">
            <v>0</v>
          </cell>
          <cell r="DL800">
            <v>0</v>
          </cell>
          <cell r="DM800">
            <v>0</v>
          </cell>
          <cell r="DN800">
            <v>0</v>
          </cell>
          <cell r="DO800">
            <v>0</v>
          </cell>
          <cell r="DP800">
            <v>0</v>
          </cell>
          <cell r="DQ800">
            <v>0</v>
          </cell>
          <cell r="DR800">
            <v>0</v>
          </cell>
          <cell r="DS800">
            <v>0</v>
          </cell>
          <cell r="DT800">
            <v>0</v>
          </cell>
          <cell r="DU800">
            <v>0</v>
          </cell>
          <cell r="DV800">
            <v>0</v>
          </cell>
          <cell r="DW800">
            <v>0</v>
          </cell>
          <cell r="DX800">
            <v>0</v>
          </cell>
          <cell r="DY800">
            <v>0</v>
          </cell>
          <cell r="DZ800">
            <v>0</v>
          </cell>
          <cell r="EA800">
            <v>0</v>
          </cell>
          <cell r="EB800">
            <v>0</v>
          </cell>
          <cell r="EC800">
            <v>0</v>
          </cell>
          <cell r="ED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cell r="DA801">
            <v>0</v>
          </cell>
          <cell r="DB801">
            <v>0</v>
          </cell>
          <cell r="DC801">
            <v>0</v>
          </cell>
          <cell r="DD801">
            <v>0</v>
          </cell>
          <cell r="DE801">
            <v>0</v>
          </cell>
          <cell r="DF801">
            <v>0</v>
          </cell>
          <cell r="DG801">
            <v>0</v>
          </cell>
          <cell r="DH801">
            <v>0</v>
          </cell>
          <cell r="DI801">
            <v>0</v>
          </cell>
          <cell r="DJ801">
            <v>0</v>
          </cell>
          <cell r="DK801">
            <v>0</v>
          </cell>
          <cell r="DL801">
            <v>0</v>
          </cell>
          <cell r="DM801">
            <v>0</v>
          </cell>
          <cell r="DN801">
            <v>0</v>
          </cell>
          <cell r="DO801">
            <v>0</v>
          </cell>
          <cell r="DP801">
            <v>0</v>
          </cell>
          <cell r="DQ801">
            <v>0</v>
          </cell>
          <cell r="DR801">
            <v>0</v>
          </cell>
          <cell r="DS801">
            <v>0</v>
          </cell>
          <cell r="DT801">
            <v>0</v>
          </cell>
          <cell r="DU801">
            <v>0</v>
          </cell>
          <cell r="DV801">
            <v>0</v>
          </cell>
          <cell r="DW801">
            <v>0</v>
          </cell>
          <cell r="DX801">
            <v>0</v>
          </cell>
          <cell r="DY801">
            <v>0</v>
          </cell>
          <cell r="DZ801">
            <v>0</v>
          </cell>
          <cell r="EA801">
            <v>0</v>
          </cell>
          <cell r="EB801">
            <v>0</v>
          </cell>
          <cell r="EC801">
            <v>0</v>
          </cell>
          <cell r="ED801">
            <v>0</v>
          </cell>
        </row>
        <row r="802">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v>
          </cell>
          <cell r="CB802">
            <v>0</v>
          </cell>
          <cell r="CC802">
            <v>0</v>
          </cell>
          <cell r="CD802">
            <v>0</v>
          </cell>
          <cell r="CE802">
            <v>0</v>
          </cell>
          <cell r="CF802">
            <v>0</v>
          </cell>
          <cell r="CG802">
            <v>0</v>
          </cell>
          <cell r="CH802">
            <v>0</v>
          </cell>
          <cell r="CI802">
            <v>0</v>
          </cell>
          <cell r="CJ802">
            <v>0</v>
          </cell>
          <cell r="CK802">
            <v>0</v>
          </cell>
          <cell r="CL802">
            <v>0</v>
          </cell>
          <cell r="CM802">
            <v>0</v>
          </cell>
          <cell r="CN802">
            <v>0</v>
          </cell>
          <cell r="CO802">
            <v>0</v>
          </cell>
          <cell r="CP802">
            <v>0</v>
          </cell>
          <cell r="CQ802">
            <v>0</v>
          </cell>
          <cell r="CR802">
            <v>0</v>
          </cell>
          <cell r="CS802">
            <v>0</v>
          </cell>
          <cell r="CT802">
            <v>0</v>
          </cell>
          <cell r="CU802">
            <v>0</v>
          </cell>
          <cell r="CV802">
            <v>0</v>
          </cell>
          <cell r="CW802">
            <v>0</v>
          </cell>
          <cell r="CX802">
            <v>0</v>
          </cell>
          <cell r="CY802">
            <v>0</v>
          </cell>
          <cell r="CZ802">
            <v>0</v>
          </cell>
          <cell r="DA802">
            <v>0</v>
          </cell>
          <cell r="DB802">
            <v>0</v>
          </cell>
          <cell r="DC802">
            <v>0</v>
          </cell>
          <cell r="DD802">
            <v>0</v>
          </cell>
          <cell r="DE802">
            <v>0</v>
          </cell>
          <cell r="DF802">
            <v>0</v>
          </cell>
          <cell r="DG802">
            <v>0</v>
          </cell>
          <cell r="DH802">
            <v>0</v>
          </cell>
          <cell r="DI802">
            <v>0</v>
          </cell>
          <cell r="DJ802">
            <v>0</v>
          </cell>
          <cell r="DK802">
            <v>0</v>
          </cell>
          <cell r="DL802">
            <v>0</v>
          </cell>
          <cell r="DM802">
            <v>0</v>
          </cell>
          <cell r="DN802">
            <v>0</v>
          </cell>
          <cell r="DO802">
            <v>0</v>
          </cell>
          <cell r="DP802">
            <v>0</v>
          </cell>
          <cell r="DQ802">
            <v>0</v>
          </cell>
          <cell r="DR802">
            <v>0</v>
          </cell>
          <cell r="DS802">
            <v>0</v>
          </cell>
          <cell r="DT802">
            <v>0</v>
          </cell>
          <cell r="DU802">
            <v>0</v>
          </cell>
          <cell r="DV802">
            <v>0</v>
          </cell>
          <cell r="DW802">
            <v>0</v>
          </cell>
          <cell r="DX802">
            <v>0</v>
          </cell>
          <cell r="DY802">
            <v>0</v>
          </cell>
          <cell r="DZ802">
            <v>0</v>
          </cell>
          <cell r="EA802">
            <v>0</v>
          </cell>
          <cell r="EB802">
            <v>0</v>
          </cell>
          <cell r="EC802">
            <v>0</v>
          </cell>
          <cell r="ED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0</v>
          </cell>
          <cell r="CG803">
            <v>0</v>
          </cell>
          <cell r="CH803">
            <v>0</v>
          </cell>
          <cell r="CI803">
            <v>0</v>
          </cell>
          <cell r="CJ803">
            <v>0</v>
          </cell>
          <cell r="CK803">
            <v>0</v>
          </cell>
          <cell r="CL803">
            <v>0</v>
          </cell>
          <cell r="CM803">
            <v>0</v>
          </cell>
          <cell r="CN803">
            <v>0</v>
          </cell>
          <cell r="CO803">
            <v>0</v>
          </cell>
          <cell r="CP803">
            <v>0</v>
          </cell>
          <cell r="CQ803">
            <v>0</v>
          </cell>
          <cell r="CR803">
            <v>0</v>
          </cell>
          <cell r="CS803">
            <v>0</v>
          </cell>
          <cell r="CT803">
            <v>0</v>
          </cell>
          <cell r="CU803">
            <v>0</v>
          </cell>
          <cell r="CV803">
            <v>0</v>
          </cell>
          <cell r="CW803">
            <v>0</v>
          </cell>
          <cell r="CX803">
            <v>0</v>
          </cell>
          <cell r="CY803">
            <v>0</v>
          </cell>
          <cell r="CZ803">
            <v>0</v>
          </cell>
          <cell r="DA803">
            <v>0</v>
          </cell>
          <cell r="DB803">
            <v>0</v>
          </cell>
          <cell r="DC803">
            <v>0</v>
          </cell>
          <cell r="DD803">
            <v>0</v>
          </cell>
          <cell r="DE803">
            <v>0</v>
          </cell>
          <cell r="DF803">
            <v>0</v>
          </cell>
          <cell r="DG803">
            <v>0</v>
          </cell>
          <cell r="DH803">
            <v>0</v>
          </cell>
          <cell r="DI803">
            <v>0</v>
          </cell>
          <cell r="DJ803">
            <v>0</v>
          </cell>
          <cell r="DK803">
            <v>0</v>
          </cell>
          <cell r="DL803">
            <v>0</v>
          </cell>
          <cell r="DM803">
            <v>0</v>
          </cell>
          <cell r="DN803">
            <v>0</v>
          </cell>
          <cell r="DO803">
            <v>0</v>
          </cell>
          <cell r="DP803">
            <v>0</v>
          </cell>
          <cell r="DQ803">
            <v>0</v>
          </cell>
          <cell r="DR803">
            <v>0</v>
          </cell>
          <cell r="DS803">
            <v>0</v>
          </cell>
          <cell r="DT803">
            <v>0</v>
          </cell>
          <cell r="DU803">
            <v>0</v>
          </cell>
          <cell r="DV803">
            <v>0</v>
          </cell>
          <cell r="DW803">
            <v>0</v>
          </cell>
          <cell r="DX803">
            <v>0</v>
          </cell>
          <cell r="DY803">
            <v>0</v>
          </cell>
          <cell r="DZ803">
            <v>0</v>
          </cell>
          <cell r="EA803">
            <v>0</v>
          </cell>
          <cell r="EB803">
            <v>0</v>
          </cell>
          <cell r="EC803">
            <v>0</v>
          </cell>
          <cell r="ED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0</v>
          </cell>
          <cell r="CB804">
            <v>0</v>
          </cell>
          <cell r="CC804">
            <v>0</v>
          </cell>
          <cell r="CD804">
            <v>0</v>
          </cell>
          <cell r="CE804">
            <v>0</v>
          </cell>
          <cell r="CF804">
            <v>0</v>
          </cell>
          <cell r="CG804">
            <v>0</v>
          </cell>
          <cell r="CH804">
            <v>0</v>
          </cell>
          <cell r="CI804">
            <v>0</v>
          </cell>
          <cell r="CJ804">
            <v>0</v>
          </cell>
          <cell r="CK804">
            <v>0</v>
          </cell>
          <cell r="CL804">
            <v>0</v>
          </cell>
          <cell r="CM804">
            <v>0</v>
          </cell>
          <cell r="CN804">
            <v>0</v>
          </cell>
          <cell r="CO804">
            <v>0</v>
          </cell>
          <cell r="CP804">
            <v>0</v>
          </cell>
          <cell r="CQ804">
            <v>0</v>
          </cell>
          <cell r="CR804">
            <v>0</v>
          </cell>
          <cell r="CS804">
            <v>0</v>
          </cell>
          <cell r="CT804">
            <v>0</v>
          </cell>
          <cell r="CU804">
            <v>0</v>
          </cell>
          <cell r="CV804">
            <v>0</v>
          </cell>
          <cell r="CW804">
            <v>0</v>
          </cell>
          <cell r="CX804">
            <v>0</v>
          </cell>
          <cell r="CY804">
            <v>0</v>
          </cell>
          <cell r="CZ804">
            <v>0</v>
          </cell>
          <cell r="DA804">
            <v>0</v>
          </cell>
          <cell r="DB804">
            <v>0</v>
          </cell>
          <cell r="DC804">
            <v>0</v>
          </cell>
          <cell r="DD804">
            <v>0</v>
          </cell>
          <cell r="DE804">
            <v>0</v>
          </cell>
          <cell r="DF804">
            <v>0</v>
          </cell>
          <cell r="DG804">
            <v>0</v>
          </cell>
          <cell r="DH804">
            <v>0</v>
          </cell>
          <cell r="DI804">
            <v>0</v>
          </cell>
          <cell r="DJ804">
            <v>0</v>
          </cell>
          <cell r="DK804">
            <v>0</v>
          </cell>
          <cell r="DL804">
            <v>0</v>
          </cell>
          <cell r="DM804">
            <v>0</v>
          </cell>
          <cell r="DN804">
            <v>0</v>
          </cell>
          <cell r="DO804">
            <v>0</v>
          </cell>
          <cell r="DP804">
            <v>0</v>
          </cell>
          <cell r="DQ804">
            <v>0</v>
          </cell>
          <cell r="DR804">
            <v>0</v>
          </cell>
          <cell r="DS804">
            <v>0</v>
          </cell>
          <cell r="DT804">
            <v>0</v>
          </cell>
          <cell r="DU804">
            <v>0</v>
          </cell>
          <cell r="DV804">
            <v>0</v>
          </cell>
          <cell r="DW804">
            <v>0</v>
          </cell>
          <cell r="DX804">
            <v>0</v>
          </cell>
          <cell r="DY804">
            <v>0</v>
          </cell>
          <cell r="DZ804">
            <v>0</v>
          </cell>
          <cell r="EA804">
            <v>0</v>
          </cell>
          <cell r="EB804">
            <v>0</v>
          </cell>
          <cell r="EC804">
            <v>0</v>
          </cell>
          <cell r="ED804">
            <v>0</v>
          </cell>
        </row>
        <row r="805">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cell r="CJ805">
            <v>0</v>
          </cell>
          <cell r="CK805">
            <v>0</v>
          </cell>
          <cell r="CL805">
            <v>0</v>
          </cell>
          <cell r="CM805">
            <v>0</v>
          </cell>
          <cell r="CN805">
            <v>0</v>
          </cell>
          <cell r="CO805">
            <v>0</v>
          </cell>
          <cell r="CP805">
            <v>0</v>
          </cell>
          <cell r="CQ805">
            <v>0</v>
          </cell>
          <cell r="CR805">
            <v>0</v>
          </cell>
          <cell r="CS805">
            <v>0</v>
          </cell>
          <cell r="CT805">
            <v>0</v>
          </cell>
          <cell r="CU805">
            <v>0</v>
          </cell>
          <cell r="CV805">
            <v>0</v>
          </cell>
          <cell r="CW805">
            <v>0</v>
          </cell>
          <cell r="CX805">
            <v>0</v>
          </cell>
          <cell r="CY805">
            <v>0</v>
          </cell>
          <cell r="CZ805">
            <v>0</v>
          </cell>
          <cell r="DA805">
            <v>0</v>
          </cell>
          <cell r="DB805">
            <v>0</v>
          </cell>
          <cell r="DC805">
            <v>0</v>
          </cell>
          <cell r="DD805">
            <v>0</v>
          </cell>
          <cell r="DE805">
            <v>0</v>
          </cell>
          <cell r="DF805">
            <v>0</v>
          </cell>
          <cell r="DG805">
            <v>0</v>
          </cell>
          <cell r="DH805">
            <v>0</v>
          </cell>
          <cell r="DI805">
            <v>0</v>
          </cell>
          <cell r="DJ805">
            <v>0</v>
          </cell>
          <cell r="DK805">
            <v>0</v>
          </cell>
          <cell r="DL805">
            <v>0</v>
          </cell>
          <cell r="DM805">
            <v>0</v>
          </cell>
          <cell r="DN805">
            <v>0</v>
          </cell>
          <cell r="DO805">
            <v>0</v>
          </cell>
          <cell r="DP805">
            <v>0</v>
          </cell>
          <cell r="DQ805">
            <v>0</v>
          </cell>
          <cell r="DR805">
            <v>0</v>
          </cell>
          <cell r="DS805">
            <v>0</v>
          </cell>
          <cell r="DT805">
            <v>0</v>
          </cell>
          <cell r="DU805">
            <v>0</v>
          </cell>
          <cell r="DV805">
            <v>0</v>
          </cell>
          <cell r="DW805">
            <v>0</v>
          </cell>
          <cell r="DX805">
            <v>0</v>
          </cell>
          <cell r="DY805">
            <v>0</v>
          </cell>
          <cell r="DZ805">
            <v>0</v>
          </cell>
          <cell r="EA805">
            <v>0</v>
          </cell>
          <cell r="EB805">
            <v>0</v>
          </cell>
          <cell r="EC805">
            <v>0</v>
          </cell>
          <cell r="ED805">
            <v>0</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cell r="CJ806">
            <v>0</v>
          </cell>
          <cell r="CK806">
            <v>0</v>
          </cell>
          <cell r="CL806">
            <v>0</v>
          </cell>
          <cell r="CM806">
            <v>0</v>
          </cell>
          <cell r="CN806">
            <v>0</v>
          </cell>
          <cell r="CO806">
            <v>0</v>
          </cell>
          <cell r="CP806">
            <v>0</v>
          </cell>
          <cell r="CQ806">
            <v>0</v>
          </cell>
          <cell r="CR806">
            <v>0</v>
          </cell>
          <cell r="CS806">
            <v>0</v>
          </cell>
          <cell r="CT806">
            <v>0</v>
          </cell>
          <cell r="CU806">
            <v>0</v>
          </cell>
          <cell r="CV806">
            <v>0</v>
          </cell>
          <cell r="CW806">
            <v>0</v>
          </cell>
          <cell r="CX806">
            <v>0</v>
          </cell>
          <cell r="CY806">
            <v>0</v>
          </cell>
          <cell r="CZ806">
            <v>0</v>
          </cell>
          <cell r="DA806">
            <v>0</v>
          </cell>
          <cell r="DB806">
            <v>0</v>
          </cell>
          <cell r="DC806">
            <v>0</v>
          </cell>
          <cell r="DD806">
            <v>0</v>
          </cell>
          <cell r="DE806">
            <v>0</v>
          </cell>
          <cell r="DF806">
            <v>0</v>
          </cell>
          <cell r="DG806">
            <v>0</v>
          </cell>
          <cell r="DH806">
            <v>0</v>
          </cell>
          <cell r="DI806">
            <v>0</v>
          </cell>
          <cell r="DJ806">
            <v>0</v>
          </cell>
          <cell r="DK806">
            <v>0</v>
          </cell>
          <cell r="DL806">
            <v>0</v>
          </cell>
          <cell r="DM806">
            <v>0</v>
          </cell>
          <cell r="DN806">
            <v>0</v>
          </cell>
          <cell r="DO806">
            <v>0</v>
          </cell>
          <cell r="DP806">
            <v>0</v>
          </cell>
          <cell r="DQ806">
            <v>0</v>
          </cell>
          <cell r="DR806">
            <v>0</v>
          </cell>
          <cell r="DS806">
            <v>0</v>
          </cell>
          <cell r="DT806">
            <v>0</v>
          </cell>
          <cell r="DU806">
            <v>0</v>
          </cell>
          <cell r="DV806">
            <v>0</v>
          </cell>
          <cell r="DW806">
            <v>0</v>
          </cell>
          <cell r="DX806">
            <v>0</v>
          </cell>
          <cell r="DY806">
            <v>0</v>
          </cell>
          <cell r="DZ806">
            <v>0</v>
          </cell>
          <cell r="EA806">
            <v>0</v>
          </cell>
          <cell r="EB806">
            <v>0</v>
          </cell>
          <cell r="EC806">
            <v>0</v>
          </cell>
          <cell r="ED806">
            <v>0</v>
          </cell>
        </row>
        <row r="807">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v>
          </cell>
          <cell r="CB807">
            <v>0</v>
          </cell>
          <cell r="CC807">
            <v>0</v>
          </cell>
          <cell r="CD807">
            <v>0</v>
          </cell>
          <cell r="CE807">
            <v>0</v>
          </cell>
          <cell r="CF807">
            <v>0</v>
          </cell>
          <cell r="CG807">
            <v>0</v>
          </cell>
          <cell r="CH807">
            <v>0</v>
          </cell>
          <cell r="CI807">
            <v>0</v>
          </cell>
          <cell r="CJ807">
            <v>0</v>
          </cell>
          <cell r="CK807">
            <v>0</v>
          </cell>
          <cell r="CL807">
            <v>0</v>
          </cell>
          <cell r="CM807">
            <v>0</v>
          </cell>
          <cell r="CN807">
            <v>0</v>
          </cell>
          <cell r="CO807">
            <v>0</v>
          </cell>
          <cell r="CP807">
            <v>0</v>
          </cell>
          <cell r="CQ807">
            <v>0</v>
          </cell>
          <cell r="CR807">
            <v>0</v>
          </cell>
          <cell r="CS807">
            <v>0</v>
          </cell>
          <cell r="CT807">
            <v>0</v>
          </cell>
          <cell r="CU807">
            <v>0</v>
          </cell>
          <cell r="CV807">
            <v>0</v>
          </cell>
          <cell r="CW807">
            <v>0</v>
          </cell>
          <cell r="CX807">
            <v>0</v>
          </cell>
          <cell r="CY807">
            <v>0</v>
          </cell>
          <cell r="CZ807">
            <v>0</v>
          </cell>
          <cell r="DA807">
            <v>0</v>
          </cell>
          <cell r="DB807">
            <v>0</v>
          </cell>
          <cell r="DC807">
            <v>0</v>
          </cell>
          <cell r="DD807">
            <v>0</v>
          </cell>
          <cell r="DE807">
            <v>0</v>
          </cell>
          <cell r="DF807">
            <v>0</v>
          </cell>
          <cell r="DG807">
            <v>0</v>
          </cell>
          <cell r="DH807">
            <v>0</v>
          </cell>
          <cell r="DI807">
            <v>0</v>
          </cell>
          <cell r="DJ807">
            <v>0</v>
          </cell>
          <cell r="DK807">
            <v>0</v>
          </cell>
          <cell r="DL807">
            <v>0</v>
          </cell>
          <cell r="DM807">
            <v>0</v>
          </cell>
          <cell r="DN807">
            <v>0</v>
          </cell>
          <cell r="DO807">
            <v>0</v>
          </cell>
          <cell r="DP807">
            <v>0</v>
          </cell>
          <cell r="DQ807">
            <v>0</v>
          </cell>
          <cell r="DR807">
            <v>0</v>
          </cell>
          <cell r="DS807">
            <v>0</v>
          </cell>
          <cell r="DT807">
            <v>0</v>
          </cell>
          <cell r="DU807">
            <v>0</v>
          </cell>
          <cell r="DV807">
            <v>0</v>
          </cell>
          <cell r="DW807">
            <v>0</v>
          </cell>
          <cell r="DX807">
            <v>0</v>
          </cell>
          <cell r="DY807">
            <v>0</v>
          </cell>
          <cell r="DZ807">
            <v>0</v>
          </cell>
          <cell r="EA807">
            <v>0</v>
          </cell>
          <cell r="EB807">
            <v>0</v>
          </cell>
          <cell r="EC807">
            <v>0</v>
          </cell>
          <cell r="ED807">
            <v>0</v>
          </cell>
        </row>
        <row r="808">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0</v>
          </cell>
          <cell r="CB808">
            <v>0</v>
          </cell>
          <cell r="CC808">
            <v>0</v>
          </cell>
          <cell r="CD808">
            <v>0</v>
          </cell>
          <cell r="CE808">
            <v>0</v>
          </cell>
          <cell r="CF808">
            <v>0</v>
          </cell>
          <cell r="CG808">
            <v>0</v>
          </cell>
          <cell r="CH808">
            <v>0</v>
          </cell>
          <cell r="CI808">
            <v>0</v>
          </cell>
          <cell r="CJ808">
            <v>0</v>
          </cell>
          <cell r="CK808">
            <v>0</v>
          </cell>
          <cell r="CL808">
            <v>0</v>
          </cell>
          <cell r="CM808">
            <v>0</v>
          </cell>
          <cell r="CN808">
            <v>0</v>
          </cell>
          <cell r="CO808">
            <v>0</v>
          </cell>
          <cell r="CP808">
            <v>0</v>
          </cell>
          <cell r="CQ808">
            <v>0</v>
          </cell>
          <cell r="CR808">
            <v>0</v>
          </cell>
          <cell r="CS808">
            <v>0</v>
          </cell>
          <cell r="CT808">
            <v>0</v>
          </cell>
          <cell r="CU808">
            <v>0</v>
          </cell>
          <cell r="CV808">
            <v>0</v>
          </cell>
          <cell r="CW808">
            <v>0</v>
          </cell>
          <cell r="CX808">
            <v>0</v>
          </cell>
          <cell r="CY808">
            <v>0</v>
          </cell>
          <cell r="CZ808">
            <v>0</v>
          </cell>
          <cell r="DA808">
            <v>0</v>
          </cell>
          <cell r="DB808">
            <v>0</v>
          </cell>
          <cell r="DC808">
            <v>0</v>
          </cell>
          <cell r="DD808">
            <v>0</v>
          </cell>
          <cell r="DE808">
            <v>0</v>
          </cell>
          <cell r="DF808">
            <v>0</v>
          </cell>
          <cell r="DG808">
            <v>0</v>
          </cell>
          <cell r="DH808">
            <v>0</v>
          </cell>
          <cell r="DI808">
            <v>0</v>
          </cell>
          <cell r="DJ808">
            <v>0</v>
          </cell>
          <cell r="DK808">
            <v>0</v>
          </cell>
          <cell r="DL808">
            <v>0</v>
          </cell>
          <cell r="DM808">
            <v>0</v>
          </cell>
          <cell r="DN808">
            <v>0</v>
          </cell>
          <cell r="DO808">
            <v>0</v>
          </cell>
          <cell r="DP808">
            <v>0</v>
          </cell>
          <cell r="DQ808">
            <v>0</v>
          </cell>
          <cell r="DR808">
            <v>0</v>
          </cell>
          <cell r="DS808">
            <v>0</v>
          </cell>
          <cell r="DT808">
            <v>0</v>
          </cell>
          <cell r="DU808">
            <v>0</v>
          </cell>
          <cell r="DV808">
            <v>0</v>
          </cell>
          <cell r="DW808">
            <v>0</v>
          </cell>
          <cell r="DX808">
            <v>0</v>
          </cell>
          <cell r="DY808">
            <v>0</v>
          </cell>
          <cell r="DZ808">
            <v>0</v>
          </cell>
          <cell r="EA808">
            <v>0</v>
          </cell>
          <cell r="EB808">
            <v>0</v>
          </cell>
          <cell r="EC808">
            <v>0</v>
          </cell>
          <cell r="ED808">
            <v>0</v>
          </cell>
        </row>
        <row r="809">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0</v>
          </cell>
          <cell r="CB809">
            <v>0</v>
          </cell>
          <cell r="CC809">
            <v>0</v>
          </cell>
          <cell r="CD809">
            <v>0</v>
          </cell>
          <cell r="CE809">
            <v>0</v>
          </cell>
          <cell r="CF809">
            <v>0</v>
          </cell>
          <cell r="CG809">
            <v>0</v>
          </cell>
          <cell r="CH809">
            <v>0</v>
          </cell>
          <cell r="CI809">
            <v>0</v>
          </cell>
          <cell r="CJ809">
            <v>0</v>
          </cell>
          <cell r="CK809">
            <v>0</v>
          </cell>
          <cell r="CL809">
            <v>0</v>
          </cell>
          <cell r="CM809">
            <v>0</v>
          </cell>
          <cell r="CN809">
            <v>0</v>
          </cell>
          <cell r="CO809">
            <v>0</v>
          </cell>
          <cell r="CP809">
            <v>0</v>
          </cell>
          <cell r="CQ809">
            <v>0</v>
          </cell>
          <cell r="CR809">
            <v>0</v>
          </cell>
          <cell r="CS809">
            <v>0</v>
          </cell>
          <cell r="CT809">
            <v>0</v>
          </cell>
          <cell r="CU809">
            <v>0</v>
          </cell>
          <cell r="CV809">
            <v>0</v>
          </cell>
          <cell r="CW809">
            <v>0</v>
          </cell>
          <cell r="CX809">
            <v>0</v>
          </cell>
          <cell r="CY809">
            <v>0</v>
          </cell>
          <cell r="CZ809">
            <v>0</v>
          </cell>
          <cell r="DA809">
            <v>0</v>
          </cell>
          <cell r="DB809">
            <v>0</v>
          </cell>
          <cell r="DC809">
            <v>0</v>
          </cell>
          <cell r="DD809">
            <v>0</v>
          </cell>
          <cell r="DE809">
            <v>0</v>
          </cell>
          <cell r="DF809">
            <v>0</v>
          </cell>
          <cell r="DG809">
            <v>0</v>
          </cell>
          <cell r="DH809">
            <v>0</v>
          </cell>
          <cell r="DI809">
            <v>0</v>
          </cell>
          <cell r="DJ809">
            <v>0</v>
          </cell>
          <cell r="DK809">
            <v>0</v>
          </cell>
          <cell r="DL809">
            <v>0</v>
          </cell>
          <cell r="DM809">
            <v>0</v>
          </cell>
          <cell r="DN809">
            <v>0</v>
          </cell>
          <cell r="DO809">
            <v>0</v>
          </cell>
          <cell r="DP809">
            <v>0</v>
          </cell>
          <cell r="DQ809">
            <v>0</v>
          </cell>
          <cell r="DR809">
            <v>0</v>
          </cell>
          <cell r="DS809">
            <v>0</v>
          </cell>
          <cell r="DT809">
            <v>0</v>
          </cell>
          <cell r="DU809">
            <v>0</v>
          </cell>
          <cell r="DV809">
            <v>0</v>
          </cell>
          <cell r="DW809">
            <v>0</v>
          </cell>
          <cell r="DX809">
            <v>0</v>
          </cell>
          <cell r="DY809">
            <v>0</v>
          </cell>
          <cell r="DZ809">
            <v>0</v>
          </cell>
          <cell r="EA809">
            <v>0</v>
          </cell>
          <cell r="EB809">
            <v>0</v>
          </cell>
          <cell r="EC809">
            <v>0</v>
          </cell>
          <cell r="ED809">
            <v>0</v>
          </cell>
        </row>
        <row r="810">
          <cell r="F810">
            <v>-17924.494639999699</v>
          </cell>
          <cell r="G810">
            <v>-14493.933289999841</v>
          </cell>
          <cell r="H810">
            <v>-14274.600078999996</v>
          </cell>
          <cell r="I810">
            <v>-11930.823756000027</v>
          </cell>
          <cell r="J810">
            <v>-8551.5550800000783</v>
          </cell>
          <cell r="K810">
            <v>-7956.1412860000273</v>
          </cell>
          <cell r="L810">
            <v>-6182.3207361998502</v>
          </cell>
          <cell r="M810">
            <v>-6458.7956620000768</v>
          </cell>
          <cell r="N810">
            <v>-8080.735150200082</v>
          </cell>
          <cell r="O810">
            <v>-11372.59759800008</v>
          </cell>
          <cell r="P810">
            <v>-16610.18918999983</v>
          </cell>
          <cell r="Q810">
            <v>-16813.25969000021</v>
          </cell>
          <cell r="R810">
            <v>-140149.65567740053</v>
          </cell>
          <cell r="S810">
            <v>-17924.494639999699</v>
          </cell>
          <cell r="T810">
            <v>-13994.142810000107</v>
          </cell>
          <cell r="U810">
            <v>-14274.600078999996</v>
          </cell>
          <cell r="V810">
            <v>-11930.823755999794</v>
          </cell>
          <cell r="W810">
            <v>-8551.5550800000783</v>
          </cell>
          <cell r="X810">
            <v>-7956.1412859999109</v>
          </cell>
          <cell r="Y810">
            <v>-6182.320736200083</v>
          </cell>
          <cell r="Z810">
            <v>-6458.7956619999604</v>
          </cell>
          <cell r="AA810">
            <v>-8080.7351501999656</v>
          </cell>
          <cell r="AB810">
            <v>-11372.59759800008</v>
          </cell>
          <cell r="AC810">
            <v>-16610.189190000063</v>
          </cell>
          <cell r="AD810">
            <v>-16813.259689999977</v>
          </cell>
          <cell r="AE810">
            <v>-140149.65567740053</v>
          </cell>
          <cell r="AF810">
            <v>-17924.494639999699</v>
          </cell>
          <cell r="AG810">
            <v>-13994.142810000107</v>
          </cell>
          <cell r="AH810">
            <v>-14274.600078999996</v>
          </cell>
          <cell r="AI810">
            <v>-11930.823756000027</v>
          </cell>
          <cell r="AJ810">
            <v>-8551.5550800000783</v>
          </cell>
          <cell r="AK810">
            <v>-7956.1412860000273</v>
          </cell>
          <cell r="AL810">
            <v>-6182.320736200083</v>
          </cell>
          <cell r="AM810">
            <v>-6458.795661999844</v>
          </cell>
          <cell r="AN810">
            <v>-8080.735150200082</v>
          </cell>
          <cell r="AO810">
            <v>-11372.59759800008</v>
          </cell>
          <cell r="AP810">
            <v>-16610.189190000063</v>
          </cell>
          <cell r="AQ810">
            <v>-16813.259689999861</v>
          </cell>
          <cell r="AR810">
            <v>-140149.65567740053</v>
          </cell>
          <cell r="AS810">
            <v>-17924.494639999932</v>
          </cell>
          <cell r="AT810">
            <v>-13994.142810000107</v>
          </cell>
          <cell r="AU810">
            <v>-14274.600078999996</v>
          </cell>
          <cell r="AV810">
            <v>-11930.823755999794</v>
          </cell>
          <cell r="AW810">
            <v>-8551.5550800000783</v>
          </cell>
          <cell r="AX810">
            <v>-7956.1412859999109</v>
          </cell>
          <cell r="AY810">
            <v>-6182.320736200083</v>
          </cell>
          <cell r="AZ810">
            <v>-6458.7956620000768</v>
          </cell>
          <cell r="BA810">
            <v>-8080.735150200082</v>
          </cell>
          <cell r="BB810">
            <v>-11372.59759800008</v>
          </cell>
          <cell r="BC810">
            <v>-16610.189190000063</v>
          </cell>
          <cell r="BD810">
            <v>-16813.259689999977</v>
          </cell>
          <cell r="BE810">
            <v>-140649.44615739956</v>
          </cell>
          <cell r="BF810">
            <v>-17924.494639999699</v>
          </cell>
          <cell r="BG810">
            <v>-14493.933289999841</v>
          </cell>
          <cell r="BH810">
            <v>-14274.600078999996</v>
          </cell>
          <cell r="BI810">
            <v>-11930.823755999794</v>
          </cell>
          <cell r="BJ810">
            <v>-8551.5550800000783</v>
          </cell>
          <cell r="BK810">
            <v>-7956.1412860000273</v>
          </cell>
          <cell r="BL810">
            <v>-6182.320736200083</v>
          </cell>
          <cell r="BM810">
            <v>-6458.7956620000768</v>
          </cell>
          <cell r="BN810">
            <v>-8080.7351501999656</v>
          </cell>
          <cell r="BO810">
            <v>-11372.597597999964</v>
          </cell>
          <cell r="BP810">
            <v>-16610.189190000063</v>
          </cell>
          <cell r="BQ810">
            <v>-16813.259689999977</v>
          </cell>
          <cell r="BR810">
            <v>-140149.65567740053</v>
          </cell>
          <cell r="BS810">
            <v>-17924.494639999932</v>
          </cell>
          <cell r="BT810">
            <v>-13994.142809999874</v>
          </cell>
          <cell r="BU810">
            <v>-14274.600078999996</v>
          </cell>
          <cell r="BV810">
            <v>-11930.823755999794</v>
          </cell>
          <cell r="BW810">
            <v>-8551.5550800000783</v>
          </cell>
          <cell r="BX810">
            <v>-7956.1412859999109</v>
          </cell>
          <cell r="BY810">
            <v>-6182.3207361999666</v>
          </cell>
          <cell r="BZ810">
            <v>-6458.7956620000768</v>
          </cell>
          <cell r="CA810">
            <v>-8080.735150200082</v>
          </cell>
          <cell r="CB810">
            <v>-11372.59759800008</v>
          </cell>
          <cell r="CC810">
            <v>-16610.189190000063</v>
          </cell>
          <cell r="CD810">
            <v>-16813.259689999744</v>
          </cell>
          <cell r="CE810">
            <v>-140149.65567740239</v>
          </cell>
          <cell r="CF810">
            <v>-17924.494639999932</v>
          </cell>
          <cell r="CG810">
            <v>-13994.142809999874</v>
          </cell>
          <cell r="CH810">
            <v>-14274.600078999996</v>
          </cell>
          <cell r="CI810">
            <v>-11930.823755999794</v>
          </cell>
          <cell r="CJ810">
            <v>-8551.5550799999619</v>
          </cell>
          <cell r="CK810">
            <v>-7956.1412859999109</v>
          </cell>
          <cell r="CL810">
            <v>-6182.320736200083</v>
          </cell>
          <cell r="CM810">
            <v>-6458.7956620000768</v>
          </cell>
          <cell r="CN810">
            <v>-8080.735150200082</v>
          </cell>
          <cell r="CO810">
            <v>-11372.597598000197</v>
          </cell>
          <cell r="CP810">
            <v>-16610.189190000063</v>
          </cell>
          <cell r="CQ810">
            <v>-16813.259689999977</v>
          </cell>
          <cell r="CR810">
            <v>-140149.65567740053</v>
          </cell>
          <cell r="CS810">
            <v>-17924.494639999932</v>
          </cell>
          <cell r="CT810">
            <v>-13994.142810000107</v>
          </cell>
          <cell r="CU810">
            <v>-14274.600078999996</v>
          </cell>
          <cell r="CV810">
            <v>-11930.823755999794</v>
          </cell>
          <cell r="CW810">
            <v>-8551.5550800000783</v>
          </cell>
          <cell r="CX810">
            <v>-7956.1412859999109</v>
          </cell>
          <cell r="CY810">
            <v>-6182.3207361999666</v>
          </cell>
          <cell r="CZ810">
            <v>-6458.7956620000768</v>
          </cell>
          <cell r="DA810">
            <v>-8080.735150200082</v>
          </cell>
          <cell r="DB810">
            <v>-11372.597597999964</v>
          </cell>
          <cell r="DC810">
            <v>-16610.18918999983</v>
          </cell>
          <cell r="DD810">
            <v>-16813.259689999977</v>
          </cell>
          <cell r="DE810">
            <v>-140649.44615739956</v>
          </cell>
          <cell r="DF810">
            <v>-17924.494639999932</v>
          </cell>
          <cell r="DG810">
            <v>-14493.933290000074</v>
          </cell>
          <cell r="DH810">
            <v>-14274.600078999996</v>
          </cell>
          <cell r="DI810">
            <v>-11930.823756000027</v>
          </cell>
          <cell r="DJ810">
            <v>-8551.5550800000783</v>
          </cell>
          <cell r="DK810">
            <v>-7956.1412859999109</v>
          </cell>
          <cell r="DL810">
            <v>-6182.320736200083</v>
          </cell>
          <cell r="DM810">
            <v>-6458.7956620000768</v>
          </cell>
          <cell r="DN810">
            <v>-8080.7351501999656</v>
          </cell>
          <cell r="DO810">
            <v>-11372.597597999964</v>
          </cell>
          <cell r="DP810">
            <v>-16610.189190000063</v>
          </cell>
          <cell r="DQ810">
            <v>-16813.259689999977</v>
          </cell>
          <cell r="DR810">
            <v>-140149.65567740053</v>
          </cell>
          <cell r="DS810">
            <v>-17924.494639999932</v>
          </cell>
          <cell r="DT810">
            <v>-13994.142810000107</v>
          </cell>
          <cell r="DU810">
            <v>-14274.600078999996</v>
          </cell>
          <cell r="DV810">
            <v>-11930.823756000027</v>
          </cell>
          <cell r="DW810">
            <v>-8551.5550800000783</v>
          </cell>
          <cell r="DX810">
            <v>-7956.1412859999109</v>
          </cell>
          <cell r="DY810">
            <v>-6182.320736200083</v>
          </cell>
          <cell r="DZ810">
            <v>-6458.7956619999604</v>
          </cell>
          <cell r="EA810">
            <v>-8080.7351501999656</v>
          </cell>
          <cell r="EB810">
            <v>-11372.597597999964</v>
          </cell>
          <cell r="EC810">
            <v>-16610.189190000296</v>
          </cell>
          <cell r="ED810">
            <v>-16813.259689999744</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0</v>
          </cell>
          <cell r="CB811">
            <v>0</v>
          </cell>
          <cell r="CC811">
            <v>0</v>
          </cell>
          <cell r="CD811">
            <v>0</v>
          </cell>
          <cell r="CE811">
            <v>0</v>
          </cell>
          <cell r="CF811">
            <v>0</v>
          </cell>
          <cell r="CG811">
            <v>0</v>
          </cell>
          <cell r="CH811">
            <v>0</v>
          </cell>
          <cell r="CI811">
            <v>0</v>
          </cell>
          <cell r="CJ811">
            <v>0</v>
          </cell>
          <cell r="CK811">
            <v>0</v>
          </cell>
          <cell r="CL811">
            <v>0</v>
          </cell>
          <cell r="CM811">
            <v>0</v>
          </cell>
          <cell r="CN811">
            <v>0</v>
          </cell>
          <cell r="CO811">
            <v>0</v>
          </cell>
          <cell r="CP811">
            <v>0</v>
          </cell>
          <cell r="CQ811">
            <v>0</v>
          </cell>
          <cell r="CR811">
            <v>0</v>
          </cell>
          <cell r="CS811">
            <v>0</v>
          </cell>
          <cell r="CT811">
            <v>0</v>
          </cell>
          <cell r="CU811">
            <v>0</v>
          </cell>
          <cell r="CV811">
            <v>0</v>
          </cell>
          <cell r="CW811">
            <v>0</v>
          </cell>
          <cell r="CX811">
            <v>0</v>
          </cell>
          <cell r="CY811">
            <v>0</v>
          </cell>
          <cell r="CZ811">
            <v>0</v>
          </cell>
          <cell r="DA811">
            <v>0</v>
          </cell>
          <cell r="DB811">
            <v>0</v>
          </cell>
          <cell r="DC811">
            <v>0</v>
          </cell>
          <cell r="DD811">
            <v>0</v>
          </cell>
          <cell r="DE811">
            <v>0</v>
          </cell>
          <cell r="DF811">
            <v>0</v>
          </cell>
          <cell r="DG811">
            <v>0</v>
          </cell>
          <cell r="DH811">
            <v>0</v>
          </cell>
          <cell r="DI811">
            <v>0</v>
          </cell>
          <cell r="DJ811">
            <v>0</v>
          </cell>
          <cell r="DK811">
            <v>0</v>
          </cell>
          <cell r="DL811">
            <v>0</v>
          </cell>
          <cell r="DM811">
            <v>0</v>
          </cell>
          <cell r="DN811">
            <v>0</v>
          </cell>
          <cell r="DO811">
            <v>0</v>
          </cell>
          <cell r="DP811">
            <v>0</v>
          </cell>
          <cell r="DQ811">
            <v>0</v>
          </cell>
          <cell r="DR811">
            <v>0</v>
          </cell>
          <cell r="DS811">
            <v>0</v>
          </cell>
          <cell r="DT811">
            <v>0</v>
          </cell>
          <cell r="DU811">
            <v>0</v>
          </cell>
          <cell r="DV811">
            <v>0</v>
          </cell>
          <cell r="DW811">
            <v>0</v>
          </cell>
          <cell r="DX811">
            <v>0</v>
          </cell>
          <cell r="DY811">
            <v>0</v>
          </cell>
          <cell r="DZ811">
            <v>0</v>
          </cell>
          <cell r="EA811">
            <v>0</v>
          </cell>
          <cell r="EB811">
            <v>0</v>
          </cell>
          <cell r="EC811">
            <v>0</v>
          </cell>
          <cell r="ED811">
            <v>0</v>
          </cell>
        </row>
        <row r="812">
          <cell r="F812">
            <v>-3405.6539815999276</v>
          </cell>
          <cell r="G812">
            <v>-2753.8473250999814</v>
          </cell>
          <cell r="H812">
            <v>-2712.1740150100086</v>
          </cell>
          <cell r="I812">
            <v>-2266.8565136399993</v>
          </cell>
          <cell r="J812">
            <v>-1624.7954652000335</v>
          </cell>
          <cell r="K812">
            <v>-1511.6668443400122</v>
          </cell>
          <cell r="L812">
            <v>-1174.6409398779506</v>
          </cell>
          <cell r="M812">
            <v>-1227.1711757800076</v>
          </cell>
          <cell r="N812">
            <v>-1535.3396785380319</v>
          </cell>
          <cell r="O812">
            <v>-2160.7935436200059</v>
          </cell>
          <cell r="P812">
            <v>-3155.9359460999549</v>
          </cell>
          <cell r="Q812">
            <v>-3194.5193411000364</v>
          </cell>
          <cell r="R812">
            <v>-26628.434578706045</v>
          </cell>
          <cell r="S812">
            <v>-3405.6539815999568</v>
          </cell>
          <cell r="T812">
            <v>-2658.8871339000179</v>
          </cell>
          <cell r="U812">
            <v>-2712.1740150100086</v>
          </cell>
          <cell r="V812">
            <v>-2266.8565136399702</v>
          </cell>
          <cell r="W812">
            <v>-1624.7954652000044</v>
          </cell>
          <cell r="X812">
            <v>-1511.6668443399831</v>
          </cell>
          <cell r="Y812">
            <v>-1174.6409398780088</v>
          </cell>
          <cell r="Z812">
            <v>-1227.1711757800076</v>
          </cell>
          <cell r="AA812">
            <v>-1535.3396785379737</v>
          </cell>
          <cell r="AB812">
            <v>-2160.7935436200351</v>
          </cell>
          <cell r="AC812">
            <v>-3155.9359461000131</v>
          </cell>
          <cell r="AD812">
            <v>-3194.5193411000073</v>
          </cell>
          <cell r="AE812">
            <v>-28029.931135480292</v>
          </cell>
          <cell r="AF812">
            <v>-3584.8989279999223</v>
          </cell>
          <cell r="AG812">
            <v>-2798.8285620000097</v>
          </cell>
          <cell r="AH812">
            <v>-2854.9200158000167</v>
          </cell>
          <cell r="AI812">
            <v>-2386.1647512000054</v>
          </cell>
          <cell r="AJ812">
            <v>-1710.3110160000215</v>
          </cell>
          <cell r="AK812">
            <v>-1591.2282572000113</v>
          </cell>
          <cell r="AL812">
            <v>-1236.4641472400108</v>
          </cell>
          <cell r="AM812">
            <v>-1291.7591323999804</v>
          </cell>
          <cell r="AN812">
            <v>-1616.1470300400106</v>
          </cell>
          <cell r="AO812">
            <v>-2274.5195196000277</v>
          </cell>
          <cell r="AP812">
            <v>-3322.0378380000184</v>
          </cell>
          <cell r="AQ812">
            <v>-3362.6519379999663</v>
          </cell>
          <cell r="AR812">
            <v>-28029.931135479826</v>
          </cell>
          <cell r="AS812">
            <v>-3584.8989279999805</v>
          </cell>
          <cell r="AT812">
            <v>-2798.8285620000097</v>
          </cell>
          <cell r="AU812">
            <v>-2854.9200158000167</v>
          </cell>
          <cell r="AV812">
            <v>-2386.1647511999472</v>
          </cell>
          <cell r="AW812">
            <v>-1710.3110160000215</v>
          </cell>
          <cell r="AX812">
            <v>-1591.2282571999822</v>
          </cell>
          <cell r="AY812">
            <v>-1236.4641472400399</v>
          </cell>
          <cell r="AZ812">
            <v>-1291.7591324000095</v>
          </cell>
          <cell r="BA812">
            <v>-1616.1470300400106</v>
          </cell>
          <cell r="BB812">
            <v>-2274.5195196000277</v>
          </cell>
          <cell r="BC812">
            <v>-3322.0378380000184</v>
          </cell>
          <cell r="BD812">
            <v>-3362.6519379999954</v>
          </cell>
          <cell r="BE812">
            <v>-29536.383693053853</v>
          </cell>
          <cell r="BF812">
            <v>-3764.1438743999461</v>
          </cell>
          <cell r="BG812">
            <v>-3043.7259908999549</v>
          </cell>
          <cell r="BH812">
            <v>-2997.6660165900248</v>
          </cell>
          <cell r="BI812">
            <v>-2505.4729887599533</v>
          </cell>
          <cell r="BJ812">
            <v>-1795.8265668000095</v>
          </cell>
          <cell r="BK812">
            <v>-1670.7896700600104</v>
          </cell>
          <cell r="BL812">
            <v>-1298.2873546020128</v>
          </cell>
          <cell r="BM812">
            <v>-1356.3470890200115</v>
          </cell>
          <cell r="BN812">
            <v>-1696.9543815419893</v>
          </cell>
          <cell r="BO812">
            <v>-2388.2454955799913</v>
          </cell>
          <cell r="BP812">
            <v>-3488.1397298999946</v>
          </cell>
          <cell r="BQ812">
            <v>-3530.7845348999836</v>
          </cell>
          <cell r="BR812">
            <v>-29431.427692254074</v>
          </cell>
          <cell r="BS812">
            <v>-3764.1438744000043</v>
          </cell>
          <cell r="BT812">
            <v>-2938.7699900999723</v>
          </cell>
          <cell r="BU812">
            <v>-2997.6660165899957</v>
          </cell>
          <cell r="BV812">
            <v>-2505.4729887599533</v>
          </cell>
          <cell r="BW812">
            <v>-1795.8265668000095</v>
          </cell>
          <cell r="BX812">
            <v>-1670.7896700599813</v>
          </cell>
          <cell r="BY812">
            <v>-1298.2873546020128</v>
          </cell>
          <cell r="BZ812">
            <v>-1356.3470890200115</v>
          </cell>
          <cell r="CA812">
            <v>-1696.9543815420184</v>
          </cell>
          <cell r="CB812">
            <v>-2388.2454955800204</v>
          </cell>
          <cell r="CC812">
            <v>-3488.1397299000237</v>
          </cell>
          <cell r="CD812">
            <v>-3530.7845348999545</v>
          </cell>
          <cell r="CE812">
            <v>-30832.924249028787</v>
          </cell>
          <cell r="CF812">
            <v>-3943.3888207999989</v>
          </cell>
          <cell r="CG812">
            <v>-3078.7114181999641</v>
          </cell>
          <cell r="CH812">
            <v>-3140.4120173799747</v>
          </cell>
          <cell r="CI812">
            <v>-2624.7812263199303</v>
          </cell>
          <cell r="CJ812">
            <v>-1881.3421175999683</v>
          </cell>
          <cell r="CK812">
            <v>-1750.3510829199804</v>
          </cell>
          <cell r="CL812">
            <v>-1360.1105619640148</v>
          </cell>
          <cell r="CM812">
            <v>-1420.9350456400134</v>
          </cell>
          <cell r="CN812">
            <v>-1777.7617330439971</v>
          </cell>
          <cell r="CO812">
            <v>-2501.9714715600421</v>
          </cell>
          <cell r="CP812">
            <v>-3654.2416217999998</v>
          </cell>
          <cell r="CQ812">
            <v>-3698.9171318000008</v>
          </cell>
          <cell r="CR812">
            <v>-30832.924249028321</v>
          </cell>
          <cell r="CS812">
            <v>-3943.3888207999989</v>
          </cell>
          <cell r="CT812">
            <v>-3078.7114182000223</v>
          </cell>
          <cell r="CU812">
            <v>-3140.4120173800329</v>
          </cell>
          <cell r="CV812">
            <v>-2624.7812263199303</v>
          </cell>
          <cell r="CW812">
            <v>-1881.3421176000265</v>
          </cell>
          <cell r="CX812">
            <v>-1750.3510829199804</v>
          </cell>
          <cell r="CY812">
            <v>-1360.1105619640148</v>
          </cell>
          <cell r="CZ812">
            <v>-1420.9350456400134</v>
          </cell>
          <cell r="DA812">
            <v>-1777.7617330440262</v>
          </cell>
          <cell r="DB812">
            <v>-2501.9714715599839</v>
          </cell>
          <cell r="DC812">
            <v>-3654.2416217999707</v>
          </cell>
          <cell r="DD812">
            <v>-3698.9171318000008</v>
          </cell>
          <cell r="DE812">
            <v>-32349.372616201639</v>
          </cell>
          <cell r="DF812">
            <v>-4122.6337671999936</v>
          </cell>
          <cell r="DG812">
            <v>-3333.6046566999867</v>
          </cell>
          <cell r="DH812">
            <v>-3283.1580181699828</v>
          </cell>
          <cell r="DI812">
            <v>-2744.0894638799946</v>
          </cell>
          <cell r="DJ812">
            <v>-1966.8576683999854</v>
          </cell>
          <cell r="DK812">
            <v>-1829.9124957799795</v>
          </cell>
          <cell r="DL812">
            <v>-1421.9337693260168</v>
          </cell>
          <cell r="DM812">
            <v>-1485.5230022600153</v>
          </cell>
          <cell r="DN812">
            <v>-1858.5690845460049</v>
          </cell>
          <cell r="DO812">
            <v>-2615.6974475400057</v>
          </cell>
          <cell r="DP812">
            <v>-3820.3435137000051</v>
          </cell>
          <cell r="DQ812">
            <v>-3867.049728700018</v>
          </cell>
          <cell r="DR812">
            <v>-32234.420805802103</v>
          </cell>
          <cell r="DS812">
            <v>-4122.6337671999936</v>
          </cell>
          <cell r="DT812">
            <v>-3218.6528463000141</v>
          </cell>
          <cell r="DU812">
            <v>-3283.158018170041</v>
          </cell>
          <cell r="DV812">
            <v>-2744.0894638799946</v>
          </cell>
          <cell r="DW812">
            <v>-1966.8576684000145</v>
          </cell>
          <cell r="DX812">
            <v>-1829.9124957799795</v>
          </cell>
          <cell r="DY812">
            <v>-1421.9337693260168</v>
          </cell>
          <cell r="DZ812">
            <v>-1485.5230022600153</v>
          </cell>
          <cell r="EA812">
            <v>-1858.5690845460049</v>
          </cell>
          <cell r="EB812">
            <v>-2615.6974475399766</v>
          </cell>
          <cell r="EC812">
            <v>-3820.3435137000633</v>
          </cell>
          <cell r="ED812">
            <v>-3867.0497286999016</v>
          </cell>
        </row>
        <row r="815">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0</v>
          </cell>
          <cell r="CB815">
            <v>0</v>
          </cell>
          <cell r="CC815">
            <v>0</v>
          </cell>
          <cell r="CD815">
            <v>0</v>
          </cell>
          <cell r="CE815">
            <v>0</v>
          </cell>
          <cell r="CF815">
            <v>0</v>
          </cell>
          <cell r="CG815">
            <v>0</v>
          </cell>
          <cell r="CH815">
            <v>0</v>
          </cell>
          <cell r="CI815">
            <v>0</v>
          </cell>
          <cell r="CJ815">
            <v>0</v>
          </cell>
          <cell r="CK815">
            <v>0</v>
          </cell>
          <cell r="CL815">
            <v>0</v>
          </cell>
          <cell r="CM815">
            <v>0</v>
          </cell>
          <cell r="CN815">
            <v>0</v>
          </cell>
          <cell r="CO815">
            <v>0</v>
          </cell>
          <cell r="CP815">
            <v>0</v>
          </cell>
          <cell r="CQ815">
            <v>0</v>
          </cell>
          <cell r="CR815">
            <v>0</v>
          </cell>
          <cell r="CS815">
            <v>0</v>
          </cell>
          <cell r="CT815">
            <v>0</v>
          </cell>
          <cell r="CU815">
            <v>0</v>
          </cell>
          <cell r="CV815">
            <v>0</v>
          </cell>
          <cell r="CW815">
            <v>0</v>
          </cell>
          <cell r="CX815">
            <v>0</v>
          </cell>
          <cell r="CY815">
            <v>0</v>
          </cell>
          <cell r="CZ815">
            <v>0</v>
          </cell>
          <cell r="DA815">
            <v>0</v>
          </cell>
          <cell r="DB815">
            <v>0</v>
          </cell>
          <cell r="DC815">
            <v>0</v>
          </cell>
          <cell r="DD815">
            <v>0</v>
          </cell>
          <cell r="DE815">
            <v>0</v>
          </cell>
          <cell r="DF815">
            <v>0</v>
          </cell>
          <cell r="DG815">
            <v>0</v>
          </cell>
          <cell r="DH815">
            <v>0</v>
          </cell>
          <cell r="DI815">
            <v>0</v>
          </cell>
          <cell r="DJ815">
            <v>0</v>
          </cell>
          <cell r="DK815">
            <v>0</v>
          </cell>
          <cell r="DL815">
            <v>0</v>
          </cell>
          <cell r="DM815">
            <v>0</v>
          </cell>
          <cell r="DN815">
            <v>0</v>
          </cell>
          <cell r="DO815">
            <v>0</v>
          </cell>
          <cell r="DP815">
            <v>0</v>
          </cell>
          <cell r="DQ815">
            <v>0</v>
          </cell>
          <cell r="DR815">
            <v>0</v>
          </cell>
          <cell r="DS815">
            <v>0</v>
          </cell>
          <cell r="DT815">
            <v>0</v>
          </cell>
          <cell r="DU815">
            <v>0</v>
          </cell>
          <cell r="DV815">
            <v>0</v>
          </cell>
          <cell r="DW815">
            <v>0</v>
          </cell>
          <cell r="DX815">
            <v>0</v>
          </cell>
          <cell r="DY815">
            <v>0</v>
          </cell>
          <cell r="DZ815">
            <v>0</v>
          </cell>
          <cell r="EA815">
            <v>0</v>
          </cell>
          <cell r="EB815">
            <v>0</v>
          </cell>
          <cell r="EC815">
            <v>0</v>
          </cell>
          <cell r="ED815">
            <v>0</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v>
          </cell>
          <cell r="CB816">
            <v>0</v>
          </cell>
          <cell r="CC816">
            <v>0</v>
          </cell>
          <cell r="CD816">
            <v>0</v>
          </cell>
          <cell r="CE816">
            <v>0</v>
          </cell>
          <cell r="CF816">
            <v>0</v>
          </cell>
          <cell r="CG816">
            <v>0</v>
          </cell>
          <cell r="CH816">
            <v>0</v>
          </cell>
          <cell r="CI816">
            <v>0</v>
          </cell>
          <cell r="CJ816">
            <v>0</v>
          </cell>
          <cell r="CK816">
            <v>0</v>
          </cell>
          <cell r="CL816">
            <v>0</v>
          </cell>
          <cell r="CM816">
            <v>0</v>
          </cell>
          <cell r="CN816">
            <v>0</v>
          </cell>
          <cell r="CO816">
            <v>0</v>
          </cell>
          <cell r="CP816">
            <v>0</v>
          </cell>
          <cell r="CQ816">
            <v>0</v>
          </cell>
          <cell r="CR816">
            <v>0</v>
          </cell>
          <cell r="CS816">
            <v>0</v>
          </cell>
          <cell r="CT816">
            <v>0</v>
          </cell>
          <cell r="CU816">
            <v>0</v>
          </cell>
          <cell r="CV816">
            <v>0</v>
          </cell>
          <cell r="CW816">
            <v>0</v>
          </cell>
          <cell r="CX816">
            <v>0</v>
          </cell>
          <cell r="CY816">
            <v>0</v>
          </cell>
          <cell r="CZ816">
            <v>0</v>
          </cell>
          <cell r="DA816">
            <v>0</v>
          </cell>
          <cell r="DB816">
            <v>0</v>
          </cell>
          <cell r="DC816">
            <v>0</v>
          </cell>
          <cell r="DD816">
            <v>0</v>
          </cell>
          <cell r="DE816">
            <v>0</v>
          </cell>
          <cell r="DF816">
            <v>0</v>
          </cell>
          <cell r="DG816">
            <v>0</v>
          </cell>
          <cell r="DH816">
            <v>0</v>
          </cell>
          <cell r="DI816">
            <v>0</v>
          </cell>
          <cell r="DJ816">
            <v>0</v>
          </cell>
          <cell r="DK816">
            <v>0</v>
          </cell>
          <cell r="DL816">
            <v>0</v>
          </cell>
          <cell r="DM816">
            <v>0</v>
          </cell>
          <cell r="DN816">
            <v>0</v>
          </cell>
          <cell r="DO816">
            <v>0</v>
          </cell>
          <cell r="DP816">
            <v>0</v>
          </cell>
          <cell r="DQ816">
            <v>0</v>
          </cell>
          <cell r="DR816">
            <v>0</v>
          </cell>
          <cell r="DS816">
            <v>0</v>
          </cell>
          <cell r="DT816">
            <v>0</v>
          </cell>
          <cell r="DU816">
            <v>0</v>
          </cell>
          <cell r="DV816">
            <v>0</v>
          </cell>
          <cell r="DW816">
            <v>0</v>
          </cell>
          <cell r="DX816">
            <v>0</v>
          </cell>
          <cell r="DY816">
            <v>0</v>
          </cell>
          <cell r="DZ816">
            <v>0</v>
          </cell>
          <cell r="EA816">
            <v>0</v>
          </cell>
          <cell r="EB816">
            <v>0</v>
          </cell>
          <cell r="EC816">
            <v>0</v>
          </cell>
          <cell r="ED816">
            <v>0</v>
          </cell>
        </row>
        <row r="817">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0</v>
          </cell>
          <cell r="CB817">
            <v>0</v>
          </cell>
          <cell r="CC817">
            <v>0</v>
          </cell>
          <cell r="CD817">
            <v>0</v>
          </cell>
          <cell r="CE817">
            <v>0</v>
          </cell>
          <cell r="CF817">
            <v>0</v>
          </cell>
          <cell r="CG817">
            <v>0</v>
          </cell>
          <cell r="CH817">
            <v>0</v>
          </cell>
          <cell r="CI817">
            <v>0</v>
          </cell>
          <cell r="CJ817">
            <v>0</v>
          </cell>
          <cell r="CK817">
            <v>0</v>
          </cell>
          <cell r="CL817">
            <v>0</v>
          </cell>
          <cell r="CM817">
            <v>0</v>
          </cell>
          <cell r="CN817">
            <v>0</v>
          </cell>
          <cell r="CO817">
            <v>0</v>
          </cell>
          <cell r="CP817">
            <v>0</v>
          </cell>
          <cell r="CQ817">
            <v>0</v>
          </cell>
          <cell r="CR817">
            <v>0</v>
          </cell>
          <cell r="CS817">
            <v>0</v>
          </cell>
          <cell r="CT817">
            <v>0</v>
          </cell>
          <cell r="CU817">
            <v>0</v>
          </cell>
          <cell r="CV817">
            <v>0</v>
          </cell>
          <cell r="CW817">
            <v>0</v>
          </cell>
          <cell r="CX817">
            <v>0</v>
          </cell>
          <cell r="CY817">
            <v>0</v>
          </cell>
          <cell r="CZ817">
            <v>0</v>
          </cell>
          <cell r="DA817">
            <v>0</v>
          </cell>
          <cell r="DB817">
            <v>0</v>
          </cell>
          <cell r="DC817">
            <v>0</v>
          </cell>
          <cell r="DD817">
            <v>0</v>
          </cell>
          <cell r="DE817">
            <v>0</v>
          </cell>
          <cell r="DF817">
            <v>0</v>
          </cell>
          <cell r="DG817">
            <v>0</v>
          </cell>
          <cell r="DH817">
            <v>0</v>
          </cell>
          <cell r="DI817">
            <v>0</v>
          </cell>
          <cell r="DJ817">
            <v>0</v>
          </cell>
          <cell r="DK817">
            <v>0</v>
          </cell>
          <cell r="DL817">
            <v>0</v>
          </cell>
          <cell r="DM817">
            <v>0</v>
          </cell>
          <cell r="DN817">
            <v>0</v>
          </cell>
          <cell r="DO817">
            <v>0</v>
          </cell>
          <cell r="DP817">
            <v>0</v>
          </cell>
          <cell r="DQ817">
            <v>0</v>
          </cell>
          <cell r="DR817">
            <v>0</v>
          </cell>
          <cell r="DS817">
            <v>0</v>
          </cell>
          <cell r="DT817">
            <v>0</v>
          </cell>
          <cell r="DU817">
            <v>0</v>
          </cell>
          <cell r="DV817">
            <v>0</v>
          </cell>
          <cell r="DW817">
            <v>0</v>
          </cell>
          <cell r="DX817">
            <v>0</v>
          </cell>
          <cell r="DY817">
            <v>0</v>
          </cell>
          <cell r="DZ817">
            <v>0</v>
          </cell>
          <cell r="EA817">
            <v>0</v>
          </cell>
          <cell r="EB817">
            <v>0</v>
          </cell>
          <cell r="EC817">
            <v>0</v>
          </cell>
          <cell r="ED817">
            <v>0</v>
          </cell>
        </row>
        <row r="818">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0</v>
          </cell>
          <cell r="CM818">
            <v>0</v>
          </cell>
          <cell r="CN818">
            <v>0</v>
          </cell>
          <cell r="CO818">
            <v>0</v>
          </cell>
          <cell r="CP818">
            <v>0</v>
          </cell>
          <cell r="CQ818">
            <v>0</v>
          </cell>
          <cell r="CR818">
            <v>0</v>
          </cell>
          <cell r="CS818">
            <v>0</v>
          </cell>
          <cell r="CT818">
            <v>0</v>
          </cell>
          <cell r="CU818">
            <v>0</v>
          </cell>
          <cell r="CV818">
            <v>0</v>
          </cell>
          <cell r="CW818">
            <v>0</v>
          </cell>
          <cell r="CX818">
            <v>0</v>
          </cell>
          <cell r="CY818">
            <v>0</v>
          </cell>
          <cell r="CZ818">
            <v>0</v>
          </cell>
          <cell r="DA818">
            <v>0</v>
          </cell>
          <cell r="DB818">
            <v>0</v>
          </cell>
          <cell r="DC818">
            <v>0</v>
          </cell>
          <cell r="DD818">
            <v>0</v>
          </cell>
          <cell r="DE818">
            <v>0</v>
          </cell>
          <cell r="DF818">
            <v>0</v>
          </cell>
          <cell r="DG818">
            <v>0</v>
          </cell>
          <cell r="DH818">
            <v>0</v>
          </cell>
          <cell r="DI818">
            <v>0</v>
          </cell>
          <cell r="DJ818">
            <v>0</v>
          </cell>
          <cell r="DK818">
            <v>0</v>
          </cell>
          <cell r="DL818">
            <v>0</v>
          </cell>
          <cell r="DM818">
            <v>0</v>
          </cell>
          <cell r="DN818">
            <v>0</v>
          </cell>
          <cell r="DO818">
            <v>0</v>
          </cell>
          <cell r="DP818">
            <v>0</v>
          </cell>
          <cell r="DQ818">
            <v>0</v>
          </cell>
          <cell r="DR818">
            <v>0</v>
          </cell>
          <cell r="DS818">
            <v>0</v>
          </cell>
          <cell r="DT818">
            <v>0</v>
          </cell>
          <cell r="DU818">
            <v>0</v>
          </cell>
          <cell r="DV818">
            <v>0</v>
          </cell>
          <cell r="DW818">
            <v>0</v>
          </cell>
          <cell r="DX818">
            <v>0</v>
          </cell>
          <cell r="DY818">
            <v>0</v>
          </cell>
          <cell r="DZ818">
            <v>0</v>
          </cell>
          <cell r="EA818">
            <v>0</v>
          </cell>
          <cell r="EB818">
            <v>0</v>
          </cell>
          <cell r="EC818">
            <v>0</v>
          </cell>
          <cell r="ED818">
            <v>0</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0</v>
          </cell>
          <cell r="CB819">
            <v>0</v>
          </cell>
          <cell r="CC819">
            <v>0</v>
          </cell>
          <cell r="CD819">
            <v>0</v>
          </cell>
          <cell r="CE819">
            <v>0</v>
          </cell>
          <cell r="CF819">
            <v>0</v>
          </cell>
          <cell r="CG819">
            <v>0</v>
          </cell>
          <cell r="CH819">
            <v>0</v>
          </cell>
          <cell r="CI819">
            <v>0</v>
          </cell>
          <cell r="CJ819">
            <v>0</v>
          </cell>
          <cell r="CK819">
            <v>0</v>
          </cell>
          <cell r="CL819">
            <v>0</v>
          </cell>
          <cell r="CM819">
            <v>0</v>
          </cell>
          <cell r="CN819">
            <v>0</v>
          </cell>
          <cell r="CO819">
            <v>0</v>
          </cell>
          <cell r="CP819">
            <v>0</v>
          </cell>
          <cell r="CQ819">
            <v>0</v>
          </cell>
          <cell r="CR819">
            <v>0</v>
          </cell>
          <cell r="CS819">
            <v>0</v>
          </cell>
          <cell r="CT819">
            <v>0</v>
          </cell>
          <cell r="CU819">
            <v>0</v>
          </cell>
          <cell r="CV819">
            <v>0</v>
          </cell>
          <cell r="CW819">
            <v>0</v>
          </cell>
          <cell r="CX819">
            <v>0</v>
          </cell>
          <cell r="CY819">
            <v>0</v>
          </cell>
          <cell r="CZ819">
            <v>0</v>
          </cell>
          <cell r="DA819">
            <v>0</v>
          </cell>
          <cell r="DB819">
            <v>0</v>
          </cell>
          <cell r="DC819">
            <v>0</v>
          </cell>
          <cell r="DD819">
            <v>0</v>
          </cell>
          <cell r="DE819">
            <v>0</v>
          </cell>
          <cell r="DF819">
            <v>0</v>
          </cell>
          <cell r="DG819">
            <v>0</v>
          </cell>
          <cell r="DH819">
            <v>0</v>
          </cell>
          <cell r="DI819">
            <v>0</v>
          </cell>
          <cell r="DJ819">
            <v>0</v>
          </cell>
          <cell r="DK819">
            <v>0</v>
          </cell>
          <cell r="DL819">
            <v>0</v>
          </cell>
          <cell r="DM819">
            <v>0</v>
          </cell>
          <cell r="DN819">
            <v>0</v>
          </cell>
          <cell r="DO819">
            <v>0</v>
          </cell>
          <cell r="DP819">
            <v>0</v>
          </cell>
          <cell r="DQ819">
            <v>0</v>
          </cell>
          <cell r="DR819">
            <v>0</v>
          </cell>
          <cell r="DS819">
            <v>0</v>
          </cell>
          <cell r="DT819">
            <v>0</v>
          </cell>
          <cell r="DU819">
            <v>0</v>
          </cell>
          <cell r="DV819">
            <v>0</v>
          </cell>
          <cell r="DW819">
            <v>0</v>
          </cell>
          <cell r="DX819">
            <v>0</v>
          </cell>
          <cell r="DY819">
            <v>0</v>
          </cell>
          <cell r="DZ819">
            <v>0</v>
          </cell>
          <cell r="EA819">
            <v>0</v>
          </cell>
          <cell r="EB819">
            <v>0</v>
          </cell>
          <cell r="EC819">
            <v>0</v>
          </cell>
          <cell r="ED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0</v>
          </cell>
          <cell r="CB820">
            <v>0</v>
          </cell>
          <cell r="CC820">
            <v>0</v>
          </cell>
          <cell r="CD820">
            <v>0</v>
          </cell>
          <cell r="CE820">
            <v>0</v>
          </cell>
          <cell r="CF820">
            <v>0</v>
          </cell>
          <cell r="CG820">
            <v>0</v>
          </cell>
          <cell r="CH820">
            <v>0</v>
          </cell>
          <cell r="CI820">
            <v>0</v>
          </cell>
          <cell r="CJ820">
            <v>0</v>
          </cell>
          <cell r="CK820">
            <v>0</v>
          </cell>
          <cell r="CL820">
            <v>0</v>
          </cell>
          <cell r="CM820">
            <v>0</v>
          </cell>
          <cell r="CN820">
            <v>0</v>
          </cell>
          <cell r="CO820">
            <v>0</v>
          </cell>
          <cell r="CP820">
            <v>0</v>
          </cell>
          <cell r="CQ820">
            <v>0</v>
          </cell>
          <cell r="CR820">
            <v>0</v>
          </cell>
          <cell r="CS820">
            <v>0</v>
          </cell>
          <cell r="CT820">
            <v>0</v>
          </cell>
          <cell r="CU820">
            <v>0</v>
          </cell>
          <cell r="CV820">
            <v>0</v>
          </cell>
          <cell r="CW820">
            <v>0</v>
          </cell>
          <cell r="CX820">
            <v>0</v>
          </cell>
          <cell r="CY820">
            <v>0</v>
          </cell>
          <cell r="CZ820">
            <v>0</v>
          </cell>
          <cell r="DA820">
            <v>0</v>
          </cell>
          <cell r="DB820">
            <v>0</v>
          </cell>
          <cell r="DC820">
            <v>0</v>
          </cell>
          <cell r="DD820">
            <v>0</v>
          </cell>
          <cell r="DE820">
            <v>0</v>
          </cell>
          <cell r="DF820">
            <v>0</v>
          </cell>
          <cell r="DG820">
            <v>0</v>
          </cell>
          <cell r="DH820">
            <v>0</v>
          </cell>
          <cell r="DI820">
            <v>0</v>
          </cell>
          <cell r="DJ820">
            <v>0</v>
          </cell>
          <cell r="DK820">
            <v>0</v>
          </cell>
          <cell r="DL820">
            <v>0</v>
          </cell>
          <cell r="DM820">
            <v>0</v>
          </cell>
          <cell r="DN820">
            <v>0</v>
          </cell>
          <cell r="DO820">
            <v>0</v>
          </cell>
          <cell r="DP820">
            <v>0</v>
          </cell>
          <cell r="DQ820">
            <v>0</v>
          </cell>
          <cell r="DR820">
            <v>0</v>
          </cell>
          <cell r="DS820">
            <v>0</v>
          </cell>
          <cell r="DT820">
            <v>0</v>
          </cell>
          <cell r="DU820">
            <v>0</v>
          </cell>
          <cell r="DV820">
            <v>0</v>
          </cell>
          <cell r="DW820">
            <v>0</v>
          </cell>
          <cell r="DX820">
            <v>0</v>
          </cell>
          <cell r="DY820">
            <v>0</v>
          </cell>
          <cell r="DZ820">
            <v>0</v>
          </cell>
          <cell r="EA820">
            <v>0</v>
          </cell>
          <cell r="EB820">
            <v>0</v>
          </cell>
          <cell r="EC820">
            <v>0</v>
          </cell>
          <cell r="ED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0</v>
          </cell>
          <cell r="CB821">
            <v>0</v>
          </cell>
          <cell r="CC821">
            <v>0</v>
          </cell>
          <cell r="CD821">
            <v>0</v>
          </cell>
          <cell r="CE821">
            <v>0</v>
          </cell>
          <cell r="CF821">
            <v>0</v>
          </cell>
          <cell r="CG821">
            <v>0</v>
          </cell>
          <cell r="CH821">
            <v>0</v>
          </cell>
          <cell r="CI821">
            <v>0</v>
          </cell>
          <cell r="CJ821">
            <v>0</v>
          </cell>
          <cell r="CK821">
            <v>0</v>
          </cell>
          <cell r="CL821">
            <v>0</v>
          </cell>
          <cell r="CM821">
            <v>0</v>
          </cell>
          <cell r="CN821">
            <v>0</v>
          </cell>
          <cell r="CO821">
            <v>0</v>
          </cell>
          <cell r="CP821">
            <v>0</v>
          </cell>
          <cell r="CQ821">
            <v>0</v>
          </cell>
          <cell r="CR821">
            <v>0</v>
          </cell>
          <cell r="CS821">
            <v>0</v>
          </cell>
          <cell r="CT821">
            <v>0</v>
          </cell>
          <cell r="CU821">
            <v>0</v>
          </cell>
          <cell r="CV821">
            <v>0</v>
          </cell>
          <cell r="CW821">
            <v>0</v>
          </cell>
          <cell r="CX821">
            <v>0</v>
          </cell>
          <cell r="CY821">
            <v>0</v>
          </cell>
          <cell r="CZ821">
            <v>0</v>
          </cell>
          <cell r="DA821">
            <v>0</v>
          </cell>
          <cell r="DB821">
            <v>0</v>
          </cell>
          <cell r="DC821">
            <v>0</v>
          </cell>
          <cell r="DD821">
            <v>0</v>
          </cell>
          <cell r="DE821">
            <v>0</v>
          </cell>
          <cell r="DF821">
            <v>0</v>
          </cell>
          <cell r="DG821">
            <v>0</v>
          </cell>
          <cell r="DH821">
            <v>0</v>
          </cell>
          <cell r="DI821">
            <v>0</v>
          </cell>
          <cell r="DJ821">
            <v>0</v>
          </cell>
          <cell r="DK821">
            <v>0</v>
          </cell>
          <cell r="DL821">
            <v>0</v>
          </cell>
          <cell r="DM821">
            <v>0</v>
          </cell>
          <cell r="DN821">
            <v>0</v>
          </cell>
          <cell r="DO821">
            <v>0</v>
          </cell>
          <cell r="DP821">
            <v>0</v>
          </cell>
          <cell r="DQ821">
            <v>0</v>
          </cell>
          <cell r="DR821">
            <v>0</v>
          </cell>
          <cell r="DS821">
            <v>0</v>
          </cell>
          <cell r="DT821">
            <v>0</v>
          </cell>
          <cell r="DU821">
            <v>0</v>
          </cell>
          <cell r="DV821">
            <v>0</v>
          </cell>
          <cell r="DW821">
            <v>0</v>
          </cell>
          <cell r="DX821">
            <v>0</v>
          </cell>
          <cell r="DY821">
            <v>0</v>
          </cell>
          <cell r="DZ821">
            <v>0</v>
          </cell>
          <cell r="EA821">
            <v>0</v>
          </cell>
          <cell r="EB821">
            <v>0</v>
          </cell>
          <cell r="EC821">
            <v>0</v>
          </cell>
          <cell r="ED821">
            <v>0</v>
          </cell>
        </row>
        <row r="822">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v>
          </cell>
          <cell r="CB822">
            <v>0</v>
          </cell>
          <cell r="CC822">
            <v>0</v>
          </cell>
          <cell r="CD822">
            <v>0</v>
          </cell>
          <cell r="CE822">
            <v>0</v>
          </cell>
          <cell r="CF822">
            <v>0</v>
          </cell>
          <cell r="CG822">
            <v>0</v>
          </cell>
          <cell r="CH822">
            <v>0</v>
          </cell>
          <cell r="CI822">
            <v>0</v>
          </cell>
          <cell r="CJ822">
            <v>0</v>
          </cell>
          <cell r="CK822">
            <v>0</v>
          </cell>
          <cell r="CL822">
            <v>0</v>
          </cell>
          <cell r="CM822">
            <v>0</v>
          </cell>
          <cell r="CN822">
            <v>0</v>
          </cell>
          <cell r="CO822">
            <v>0</v>
          </cell>
          <cell r="CP822">
            <v>0</v>
          </cell>
          <cell r="CQ822">
            <v>0</v>
          </cell>
          <cell r="CR822">
            <v>0</v>
          </cell>
          <cell r="CS822">
            <v>0</v>
          </cell>
          <cell r="CT822">
            <v>0</v>
          </cell>
          <cell r="CU822">
            <v>0</v>
          </cell>
          <cell r="CV822">
            <v>0</v>
          </cell>
          <cell r="CW822">
            <v>0</v>
          </cell>
          <cell r="CX822">
            <v>0</v>
          </cell>
          <cell r="CY822">
            <v>0</v>
          </cell>
          <cell r="CZ822">
            <v>0</v>
          </cell>
          <cell r="DA822">
            <v>0</v>
          </cell>
          <cell r="DB822">
            <v>0</v>
          </cell>
          <cell r="DC822">
            <v>0</v>
          </cell>
          <cell r="DD822">
            <v>0</v>
          </cell>
          <cell r="DE822">
            <v>0</v>
          </cell>
          <cell r="DF822">
            <v>0</v>
          </cell>
          <cell r="DG822">
            <v>0</v>
          </cell>
          <cell r="DH822">
            <v>0</v>
          </cell>
          <cell r="DI822">
            <v>0</v>
          </cell>
          <cell r="DJ822">
            <v>0</v>
          </cell>
          <cell r="DK822">
            <v>0</v>
          </cell>
          <cell r="DL822">
            <v>0</v>
          </cell>
          <cell r="DM822">
            <v>0</v>
          </cell>
          <cell r="DN822">
            <v>0</v>
          </cell>
          <cell r="DO822">
            <v>0</v>
          </cell>
          <cell r="DP822">
            <v>0</v>
          </cell>
          <cell r="DQ822">
            <v>0</v>
          </cell>
          <cell r="DR822">
            <v>0</v>
          </cell>
          <cell r="DS822">
            <v>0</v>
          </cell>
          <cell r="DT822">
            <v>0</v>
          </cell>
          <cell r="DU822">
            <v>0</v>
          </cell>
          <cell r="DV822">
            <v>0</v>
          </cell>
          <cell r="DW822">
            <v>0</v>
          </cell>
          <cell r="DX822">
            <v>0</v>
          </cell>
          <cell r="DY822">
            <v>0</v>
          </cell>
          <cell r="DZ822">
            <v>0</v>
          </cell>
          <cell r="EA822">
            <v>0</v>
          </cell>
          <cell r="EB822">
            <v>0</v>
          </cell>
          <cell r="EC822">
            <v>0</v>
          </cell>
          <cell r="ED822">
            <v>0</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0</v>
          </cell>
          <cell r="CB823">
            <v>0</v>
          </cell>
          <cell r="CC823">
            <v>0</v>
          </cell>
          <cell r="CD823">
            <v>0</v>
          </cell>
          <cell r="CE823">
            <v>0</v>
          </cell>
          <cell r="CF823">
            <v>0</v>
          </cell>
          <cell r="CG823">
            <v>0</v>
          </cell>
          <cell r="CH823">
            <v>0</v>
          </cell>
          <cell r="CI823">
            <v>0</v>
          </cell>
          <cell r="CJ823">
            <v>0</v>
          </cell>
          <cell r="CK823">
            <v>0</v>
          </cell>
          <cell r="CL823">
            <v>0</v>
          </cell>
          <cell r="CM823">
            <v>0</v>
          </cell>
          <cell r="CN823">
            <v>0</v>
          </cell>
          <cell r="CO823">
            <v>0</v>
          </cell>
          <cell r="CP823">
            <v>0</v>
          </cell>
          <cell r="CQ823">
            <v>0</v>
          </cell>
          <cell r="CR823">
            <v>0</v>
          </cell>
          <cell r="CS823">
            <v>0</v>
          </cell>
          <cell r="CT823">
            <v>0</v>
          </cell>
          <cell r="CU823">
            <v>0</v>
          </cell>
          <cell r="CV823">
            <v>0</v>
          </cell>
          <cell r="CW823">
            <v>0</v>
          </cell>
          <cell r="CX823">
            <v>0</v>
          </cell>
          <cell r="CY823">
            <v>0</v>
          </cell>
          <cell r="CZ823">
            <v>0</v>
          </cell>
          <cell r="DA823">
            <v>0</v>
          </cell>
          <cell r="DB823">
            <v>0</v>
          </cell>
          <cell r="DC823">
            <v>0</v>
          </cell>
          <cell r="DD823">
            <v>0</v>
          </cell>
          <cell r="DE823">
            <v>0</v>
          </cell>
          <cell r="DF823">
            <v>0</v>
          </cell>
          <cell r="DG823">
            <v>0</v>
          </cell>
          <cell r="DH823">
            <v>0</v>
          </cell>
          <cell r="DI823">
            <v>0</v>
          </cell>
          <cell r="DJ823">
            <v>0</v>
          </cell>
          <cell r="DK823">
            <v>0</v>
          </cell>
          <cell r="DL823">
            <v>0</v>
          </cell>
          <cell r="DM823">
            <v>0</v>
          </cell>
          <cell r="DN823">
            <v>0</v>
          </cell>
          <cell r="DO823">
            <v>0</v>
          </cell>
          <cell r="DP823">
            <v>0</v>
          </cell>
          <cell r="DQ823">
            <v>0</v>
          </cell>
          <cell r="DR823">
            <v>0</v>
          </cell>
          <cell r="DS823">
            <v>0</v>
          </cell>
          <cell r="DT823">
            <v>0</v>
          </cell>
          <cell r="DU823">
            <v>0</v>
          </cell>
          <cell r="DV823">
            <v>0</v>
          </cell>
          <cell r="DW823">
            <v>0</v>
          </cell>
          <cell r="DX823">
            <v>0</v>
          </cell>
          <cell r="DY823">
            <v>0</v>
          </cell>
          <cell r="DZ823">
            <v>0</v>
          </cell>
          <cell r="EA823">
            <v>0</v>
          </cell>
          <cell r="EB823">
            <v>0</v>
          </cell>
          <cell r="EC823">
            <v>0</v>
          </cell>
          <cell r="ED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0</v>
          </cell>
          <cell r="CB824">
            <v>0</v>
          </cell>
          <cell r="CC824">
            <v>0</v>
          </cell>
          <cell r="CD824">
            <v>0</v>
          </cell>
          <cell r="CE824">
            <v>0</v>
          </cell>
          <cell r="CF824">
            <v>0</v>
          </cell>
          <cell r="CG824">
            <v>0</v>
          </cell>
          <cell r="CH824">
            <v>0</v>
          </cell>
          <cell r="CI824">
            <v>0</v>
          </cell>
          <cell r="CJ824">
            <v>0</v>
          </cell>
          <cell r="CK824">
            <v>0</v>
          </cell>
          <cell r="CL824">
            <v>0</v>
          </cell>
          <cell r="CM824">
            <v>0</v>
          </cell>
          <cell r="CN824">
            <v>0</v>
          </cell>
          <cell r="CO824">
            <v>0</v>
          </cell>
          <cell r="CP824">
            <v>0</v>
          </cell>
          <cell r="CQ824">
            <v>0</v>
          </cell>
          <cell r="CR824">
            <v>0</v>
          </cell>
          <cell r="CS824">
            <v>0</v>
          </cell>
          <cell r="CT824">
            <v>0</v>
          </cell>
          <cell r="CU824">
            <v>0</v>
          </cell>
          <cell r="CV824">
            <v>0</v>
          </cell>
          <cell r="CW824">
            <v>0</v>
          </cell>
          <cell r="CX824">
            <v>0</v>
          </cell>
          <cell r="CY824">
            <v>0</v>
          </cell>
          <cell r="CZ824">
            <v>0</v>
          </cell>
          <cell r="DA824">
            <v>0</v>
          </cell>
          <cell r="DB824">
            <v>0</v>
          </cell>
          <cell r="DC824">
            <v>0</v>
          </cell>
          <cell r="DD824">
            <v>0</v>
          </cell>
          <cell r="DE824">
            <v>0</v>
          </cell>
          <cell r="DF824">
            <v>0</v>
          </cell>
          <cell r="DG824">
            <v>0</v>
          </cell>
          <cell r="DH824">
            <v>0</v>
          </cell>
          <cell r="DI824">
            <v>0</v>
          </cell>
          <cell r="DJ824">
            <v>0</v>
          </cell>
          <cell r="DK824">
            <v>0</v>
          </cell>
          <cell r="DL824">
            <v>0</v>
          </cell>
          <cell r="DM824">
            <v>0</v>
          </cell>
          <cell r="DN824">
            <v>0</v>
          </cell>
          <cell r="DO824">
            <v>0</v>
          </cell>
          <cell r="DP824">
            <v>0</v>
          </cell>
          <cell r="DQ824">
            <v>0</v>
          </cell>
          <cell r="DR824">
            <v>0</v>
          </cell>
          <cell r="DS824">
            <v>0</v>
          </cell>
          <cell r="DT824">
            <v>0</v>
          </cell>
          <cell r="DU824">
            <v>0</v>
          </cell>
          <cell r="DV824">
            <v>0</v>
          </cell>
          <cell r="DW824">
            <v>0</v>
          </cell>
          <cell r="DX824">
            <v>0</v>
          </cell>
          <cell r="DY824">
            <v>0</v>
          </cell>
          <cell r="DZ824">
            <v>0</v>
          </cell>
          <cell r="EA824">
            <v>0</v>
          </cell>
          <cell r="EB824">
            <v>0</v>
          </cell>
          <cell r="EC824">
            <v>0</v>
          </cell>
          <cell r="ED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0</v>
          </cell>
          <cell r="CB825">
            <v>0</v>
          </cell>
          <cell r="CC825">
            <v>0</v>
          </cell>
          <cell r="CD825">
            <v>0</v>
          </cell>
          <cell r="CE825">
            <v>0</v>
          </cell>
          <cell r="CF825">
            <v>0</v>
          </cell>
          <cell r="CG825">
            <v>0</v>
          </cell>
          <cell r="CH825">
            <v>0</v>
          </cell>
          <cell r="CI825">
            <v>0</v>
          </cell>
          <cell r="CJ825">
            <v>0</v>
          </cell>
          <cell r="CK825">
            <v>0</v>
          </cell>
          <cell r="CL825">
            <v>0</v>
          </cell>
          <cell r="CM825">
            <v>0</v>
          </cell>
          <cell r="CN825">
            <v>0</v>
          </cell>
          <cell r="CO825">
            <v>0</v>
          </cell>
          <cell r="CP825">
            <v>0</v>
          </cell>
          <cell r="CQ825">
            <v>0</v>
          </cell>
          <cell r="CR825">
            <v>0</v>
          </cell>
          <cell r="CS825">
            <v>0</v>
          </cell>
          <cell r="CT825">
            <v>0</v>
          </cell>
          <cell r="CU825">
            <v>0</v>
          </cell>
          <cell r="CV825">
            <v>0</v>
          </cell>
          <cell r="CW825">
            <v>0</v>
          </cell>
          <cell r="CX825">
            <v>0</v>
          </cell>
          <cell r="CY825">
            <v>0</v>
          </cell>
          <cell r="CZ825">
            <v>0</v>
          </cell>
          <cell r="DA825">
            <v>0</v>
          </cell>
          <cell r="DB825">
            <v>0</v>
          </cell>
          <cell r="DC825">
            <v>0</v>
          </cell>
          <cell r="DD825">
            <v>0</v>
          </cell>
          <cell r="DE825">
            <v>0</v>
          </cell>
          <cell r="DF825">
            <v>0</v>
          </cell>
          <cell r="DG825">
            <v>0</v>
          </cell>
          <cell r="DH825">
            <v>0</v>
          </cell>
          <cell r="DI825">
            <v>0</v>
          </cell>
          <cell r="DJ825">
            <v>0</v>
          </cell>
          <cell r="DK825">
            <v>0</v>
          </cell>
          <cell r="DL825">
            <v>0</v>
          </cell>
          <cell r="DM825">
            <v>0</v>
          </cell>
          <cell r="DN825">
            <v>0</v>
          </cell>
          <cell r="DO825">
            <v>0</v>
          </cell>
          <cell r="DP825">
            <v>0</v>
          </cell>
          <cell r="DQ825">
            <v>0</v>
          </cell>
          <cell r="DR825">
            <v>0</v>
          </cell>
          <cell r="DS825">
            <v>0</v>
          </cell>
          <cell r="DT825">
            <v>0</v>
          </cell>
          <cell r="DU825">
            <v>0</v>
          </cell>
          <cell r="DV825">
            <v>0</v>
          </cell>
          <cell r="DW825">
            <v>0</v>
          </cell>
          <cell r="DX825">
            <v>0</v>
          </cell>
          <cell r="DY825">
            <v>0</v>
          </cell>
          <cell r="DZ825">
            <v>0</v>
          </cell>
          <cell r="EA825">
            <v>0</v>
          </cell>
          <cell r="EB825">
            <v>0</v>
          </cell>
          <cell r="EC825">
            <v>0</v>
          </cell>
          <cell r="ED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0</v>
          </cell>
          <cell r="CB826">
            <v>0</v>
          </cell>
          <cell r="CC826">
            <v>0</v>
          </cell>
          <cell r="CD826">
            <v>0</v>
          </cell>
          <cell r="CE826">
            <v>0</v>
          </cell>
          <cell r="CF826">
            <v>0</v>
          </cell>
          <cell r="CG826">
            <v>0</v>
          </cell>
          <cell r="CH826">
            <v>0</v>
          </cell>
          <cell r="CI826">
            <v>0</v>
          </cell>
          <cell r="CJ826">
            <v>0</v>
          </cell>
          <cell r="CK826">
            <v>0</v>
          </cell>
          <cell r="CL826">
            <v>0</v>
          </cell>
          <cell r="CM826">
            <v>0</v>
          </cell>
          <cell r="CN826">
            <v>0</v>
          </cell>
          <cell r="CO826">
            <v>0</v>
          </cell>
          <cell r="CP826">
            <v>0</v>
          </cell>
          <cell r="CQ826">
            <v>0</v>
          </cell>
          <cell r="CR826">
            <v>0</v>
          </cell>
          <cell r="CS826">
            <v>0</v>
          </cell>
          <cell r="CT826">
            <v>0</v>
          </cell>
          <cell r="CU826">
            <v>0</v>
          </cell>
          <cell r="CV826">
            <v>0</v>
          </cell>
          <cell r="CW826">
            <v>0</v>
          </cell>
          <cell r="CX826">
            <v>0</v>
          </cell>
          <cell r="CY826">
            <v>0</v>
          </cell>
          <cell r="CZ826">
            <v>0</v>
          </cell>
          <cell r="DA826">
            <v>0</v>
          </cell>
          <cell r="DB826">
            <v>0</v>
          </cell>
          <cell r="DC826">
            <v>0</v>
          </cell>
          <cell r="DD826">
            <v>0</v>
          </cell>
          <cell r="DE826">
            <v>0</v>
          </cell>
          <cell r="DF826">
            <v>0</v>
          </cell>
          <cell r="DG826">
            <v>0</v>
          </cell>
          <cell r="DH826">
            <v>0</v>
          </cell>
          <cell r="DI826">
            <v>0</v>
          </cell>
          <cell r="DJ826">
            <v>0</v>
          </cell>
          <cell r="DK826">
            <v>0</v>
          </cell>
          <cell r="DL826">
            <v>0</v>
          </cell>
          <cell r="DM826">
            <v>0</v>
          </cell>
          <cell r="DN826">
            <v>0</v>
          </cell>
          <cell r="DO826">
            <v>0</v>
          </cell>
          <cell r="DP826">
            <v>0</v>
          </cell>
          <cell r="DQ826">
            <v>0</v>
          </cell>
          <cell r="DR826">
            <v>0</v>
          </cell>
          <cell r="DS826">
            <v>0</v>
          </cell>
          <cell r="DT826">
            <v>0</v>
          </cell>
          <cell r="DU826">
            <v>0</v>
          </cell>
          <cell r="DV826">
            <v>0</v>
          </cell>
          <cell r="DW826">
            <v>0</v>
          </cell>
          <cell r="DX826">
            <v>0</v>
          </cell>
          <cell r="DY826">
            <v>0</v>
          </cell>
          <cell r="DZ826">
            <v>0</v>
          </cell>
          <cell r="EA826">
            <v>0</v>
          </cell>
          <cell r="EB826">
            <v>0</v>
          </cell>
          <cell r="EC826">
            <v>0</v>
          </cell>
          <cell r="ED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0</v>
          </cell>
          <cell r="CB827">
            <v>0</v>
          </cell>
          <cell r="CC827">
            <v>0</v>
          </cell>
          <cell r="CD827">
            <v>0</v>
          </cell>
          <cell r="CE827">
            <v>0</v>
          </cell>
          <cell r="CF827">
            <v>0</v>
          </cell>
          <cell r="CG827">
            <v>0</v>
          </cell>
          <cell r="CH827">
            <v>0</v>
          </cell>
          <cell r="CI827">
            <v>0</v>
          </cell>
          <cell r="CJ827">
            <v>0</v>
          </cell>
          <cell r="CK827">
            <v>0</v>
          </cell>
          <cell r="CL827">
            <v>0</v>
          </cell>
          <cell r="CM827">
            <v>0</v>
          </cell>
          <cell r="CN827">
            <v>0</v>
          </cell>
          <cell r="CO827">
            <v>0</v>
          </cell>
          <cell r="CP827">
            <v>0</v>
          </cell>
          <cell r="CQ827">
            <v>0</v>
          </cell>
          <cell r="CR827">
            <v>0</v>
          </cell>
          <cell r="CS827">
            <v>0</v>
          </cell>
          <cell r="CT827">
            <v>0</v>
          </cell>
          <cell r="CU827">
            <v>0</v>
          </cell>
          <cell r="CV827">
            <v>0</v>
          </cell>
          <cell r="CW827">
            <v>0</v>
          </cell>
          <cell r="CX827">
            <v>0</v>
          </cell>
          <cell r="CY827">
            <v>0</v>
          </cell>
          <cell r="CZ827">
            <v>0</v>
          </cell>
          <cell r="DA827">
            <v>0</v>
          </cell>
          <cell r="DB827">
            <v>0</v>
          </cell>
          <cell r="DC827">
            <v>0</v>
          </cell>
          <cell r="DD827">
            <v>0</v>
          </cell>
          <cell r="DE827">
            <v>0</v>
          </cell>
          <cell r="DF827">
            <v>0</v>
          </cell>
          <cell r="DG827">
            <v>0</v>
          </cell>
          <cell r="DH827">
            <v>0</v>
          </cell>
          <cell r="DI827">
            <v>0</v>
          </cell>
          <cell r="DJ827">
            <v>0</v>
          </cell>
          <cell r="DK827">
            <v>0</v>
          </cell>
          <cell r="DL827">
            <v>0</v>
          </cell>
          <cell r="DM827">
            <v>0</v>
          </cell>
          <cell r="DN827">
            <v>0</v>
          </cell>
          <cell r="DO827">
            <v>0</v>
          </cell>
          <cell r="DP827">
            <v>0</v>
          </cell>
          <cell r="DQ827">
            <v>0</v>
          </cell>
          <cell r="DR827">
            <v>0</v>
          </cell>
          <cell r="DS827">
            <v>0</v>
          </cell>
          <cell r="DT827">
            <v>0</v>
          </cell>
          <cell r="DU827">
            <v>0</v>
          </cell>
          <cell r="DV827">
            <v>0</v>
          </cell>
          <cell r="DW827">
            <v>0</v>
          </cell>
          <cell r="DX827">
            <v>0</v>
          </cell>
          <cell r="DY827">
            <v>0</v>
          </cell>
          <cell r="DZ827">
            <v>0</v>
          </cell>
          <cell r="EA827">
            <v>0</v>
          </cell>
          <cell r="EB827">
            <v>0</v>
          </cell>
          <cell r="EC827">
            <v>0</v>
          </cell>
          <cell r="ED827">
            <v>0</v>
          </cell>
        </row>
        <row r="828">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cell r="CJ828">
            <v>0</v>
          </cell>
          <cell r="CK828">
            <v>0</v>
          </cell>
          <cell r="CL828">
            <v>0</v>
          </cell>
          <cell r="CM828">
            <v>0</v>
          </cell>
          <cell r="CN828">
            <v>0</v>
          </cell>
          <cell r="CO828">
            <v>0</v>
          </cell>
          <cell r="CP828">
            <v>0</v>
          </cell>
          <cell r="CQ828">
            <v>0</v>
          </cell>
          <cell r="CR828">
            <v>0</v>
          </cell>
          <cell r="CS828">
            <v>0</v>
          </cell>
          <cell r="CT828">
            <v>0</v>
          </cell>
          <cell r="CU828">
            <v>0</v>
          </cell>
          <cell r="CV828">
            <v>0</v>
          </cell>
          <cell r="CW828">
            <v>0</v>
          </cell>
          <cell r="CX828">
            <v>0</v>
          </cell>
          <cell r="CY828">
            <v>0</v>
          </cell>
          <cell r="CZ828">
            <v>0</v>
          </cell>
          <cell r="DA828">
            <v>0</v>
          </cell>
          <cell r="DB828">
            <v>0</v>
          </cell>
          <cell r="DC828">
            <v>0</v>
          </cell>
          <cell r="DD828">
            <v>0</v>
          </cell>
          <cell r="DE828">
            <v>0</v>
          </cell>
          <cell r="DF828">
            <v>0</v>
          </cell>
          <cell r="DG828">
            <v>0</v>
          </cell>
          <cell r="DH828">
            <v>0</v>
          </cell>
          <cell r="DI828">
            <v>0</v>
          </cell>
          <cell r="DJ828">
            <v>0</v>
          </cell>
          <cell r="DK828">
            <v>0</v>
          </cell>
          <cell r="DL828">
            <v>0</v>
          </cell>
          <cell r="DM828">
            <v>0</v>
          </cell>
          <cell r="DN828">
            <v>0</v>
          </cell>
          <cell r="DO828">
            <v>0</v>
          </cell>
          <cell r="DP828">
            <v>0</v>
          </cell>
          <cell r="DQ828">
            <v>0</v>
          </cell>
          <cell r="DR828">
            <v>0</v>
          </cell>
          <cell r="DS828">
            <v>0</v>
          </cell>
          <cell r="DT828">
            <v>0</v>
          </cell>
          <cell r="DU828">
            <v>0</v>
          </cell>
          <cell r="DV828">
            <v>0</v>
          </cell>
          <cell r="DW828">
            <v>0</v>
          </cell>
          <cell r="DX828">
            <v>0</v>
          </cell>
          <cell r="DY828">
            <v>0</v>
          </cell>
          <cell r="DZ828">
            <v>0</v>
          </cell>
          <cell r="EA828">
            <v>0</v>
          </cell>
          <cell r="EB828">
            <v>0</v>
          </cell>
          <cell r="EC828">
            <v>0</v>
          </cell>
          <cell r="ED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0</v>
          </cell>
          <cell r="CB829">
            <v>0</v>
          </cell>
          <cell r="CC829">
            <v>0</v>
          </cell>
          <cell r="CD829">
            <v>0</v>
          </cell>
          <cell r="CE829">
            <v>0</v>
          </cell>
          <cell r="CF829">
            <v>0</v>
          </cell>
          <cell r="CG829">
            <v>0</v>
          </cell>
          <cell r="CH829">
            <v>0</v>
          </cell>
          <cell r="CI829">
            <v>0</v>
          </cell>
          <cell r="CJ829">
            <v>0</v>
          </cell>
          <cell r="CK829">
            <v>0</v>
          </cell>
          <cell r="CL829">
            <v>0</v>
          </cell>
          <cell r="CM829">
            <v>0</v>
          </cell>
          <cell r="CN829">
            <v>0</v>
          </cell>
          <cell r="CO829">
            <v>0</v>
          </cell>
          <cell r="CP829">
            <v>0</v>
          </cell>
          <cell r="CQ829">
            <v>0</v>
          </cell>
          <cell r="CR829">
            <v>0</v>
          </cell>
          <cell r="CS829">
            <v>0</v>
          </cell>
          <cell r="CT829">
            <v>0</v>
          </cell>
          <cell r="CU829">
            <v>0</v>
          </cell>
          <cell r="CV829">
            <v>0</v>
          </cell>
          <cell r="CW829">
            <v>0</v>
          </cell>
          <cell r="CX829">
            <v>0</v>
          </cell>
          <cell r="CY829">
            <v>0</v>
          </cell>
          <cell r="CZ829">
            <v>0</v>
          </cell>
          <cell r="DA829">
            <v>0</v>
          </cell>
          <cell r="DB829">
            <v>0</v>
          </cell>
          <cell r="DC829">
            <v>0</v>
          </cell>
          <cell r="DD829">
            <v>0</v>
          </cell>
          <cell r="DE829">
            <v>0</v>
          </cell>
          <cell r="DF829">
            <v>0</v>
          </cell>
          <cell r="DG829">
            <v>0</v>
          </cell>
          <cell r="DH829">
            <v>0</v>
          </cell>
          <cell r="DI829">
            <v>0</v>
          </cell>
          <cell r="DJ829">
            <v>0</v>
          </cell>
          <cell r="DK829">
            <v>0</v>
          </cell>
          <cell r="DL829">
            <v>0</v>
          </cell>
          <cell r="DM829">
            <v>0</v>
          </cell>
          <cell r="DN829">
            <v>0</v>
          </cell>
          <cell r="DO829">
            <v>0</v>
          </cell>
          <cell r="DP829">
            <v>0</v>
          </cell>
          <cell r="DQ829">
            <v>0</v>
          </cell>
          <cell r="DR829">
            <v>0</v>
          </cell>
          <cell r="DS829">
            <v>0</v>
          </cell>
          <cell r="DT829">
            <v>0</v>
          </cell>
          <cell r="DU829">
            <v>0</v>
          </cell>
          <cell r="DV829">
            <v>0</v>
          </cell>
          <cell r="DW829">
            <v>0</v>
          </cell>
          <cell r="DX829">
            <v>0</v>
          </cell>
          <cell r="DY829">
            <v>0</v>
          </cell>
          <cell r="DZ829">
            <v>0</v>
          </cell>
          <cell r="EA829">
            <v>0</v>
          </cell>
          <cell r="EB829">
            <v>0</v>
          </cell>
          <cell r="EC829">
            <v>0</v>
          </cell>
          <cell r="ED829">
            <v>0</v>
          </cell>
        </row>
        <row r="832">
          <cell r="F832">
            <v>1252.338</v>
          </cell>
          <cell r="G832">
            <v>1451.682</v>
          </cell>
          <cell r="H832">
            <v>2182.9580000000001</v>
          </cell>
          <cell r="I832">
            <v>2521.29</v>
          </cell>
          <cell r="J832">
            <v>2918.681</v>
          </cell>
          <cell r="K832">
            <v>3100.65</v>
          </cell>
          <cell r="L832">
            <v>2806.4920000000002</v>
          </cell>
          <cell r="M832">
            <v>2811.1109999999999</v>
          </cell>
          <cell r="N832">
            <v>2477.88</v>
          </cell>
          <cell r="O832">
            <v>2008.924</v>
          </cell>
          <cell r="P832">
            <v>1353.06</v>
          </cell>
          <cell r="Q832">
            <v>1043.8630000000001</v>
          </cell>
          <cell r="R832">
            <v>25749.292999999994</v>
          </cell>
          <cell r="S832">
            <v>1246.107</v>
          </cell>
          <cell r="T832">
            <v>1394.568</v>
          </cell>
          <cell r="U832">
            <v>2171.9839999999999</v>
          </cell>
          <cell r="V832">
            <v>2508.66</v>
          </cell>
          <cell r="W832">
            <v>2903.9560000000001</v>
          </cell>
          <cell r="X832">
            <v>3085.17</v>
          </cell>
          <cell r="Y832">
            <v>2792.4180000000001</v>
          </cell>
          <cell r="Z832">
            <v>2797.0369999999998</v>
          </cell>
          <cell r="AA832">
            <v>2465.58</v>
          </cell>
          <cell r="AB832">
            <v>1998.8489999999999</v>
          </cell>
          <cell r="AC832">
            <v>1346.34</v>
          </cell>
          <cell r="AD832">
            <v>1038.624</v>
          </cell>
          <cell r="AE832">
            <v>25620.780999999995</v>
          </cell>
          <cell r="AF832">
            <v>1239.876</v>
          </cell>
          <cell r="AG832">
            <v>1387.652</v>
          </cell>
          <cell r="AH832">
            <v>2161.134</v>
          </cell>
          <cell r="AI832">
            <v>2496.15</v>
          </cell>
          <cell r="AJ832">
            <v>2889.51</v>
          </cell>
          <cell r="AK832">
            <v>3069.75</v>
          </cell>
          <cell r="AL832">
            <v>2778.4369999999999</v>
          </cell>
          <cell r="AM832">
            <v>2783.056</v>
          </cell>
          <cell r="AN832">
            <v>2453.19</v>
          </cell>
          <cell r="AO832">
            <v>1988.867</v>
          </cell>
          <cell r="AP832">
            <v>1339.65</v>
          </cell>
          <cell r="AQ832">
            <v>1033.509</v>
          </cell>
          <cell r="AR832">
            <v>25492.672000000002</v>
          </cell>
          <cell r="AS832">
            <v>1233.7070000000001</v>
          </cell>
          <cell r="AT832">
            <v>1380.68</v>
          </cell>
          <cell r="AU832">
            <v>2150.377</v>
          </cell>
          <cell r="AV832">
            <v>2483.64</v>
          </cell>
          <cell r="AW832">
            <v>2875.0949999999998</v>
          </cell>
          <cell r="AX832">
            <v>3054.36</v>
          </cell>
          <cell r="AY832">
            <v>2764.6109999999999</v>
          </cell>
          <cell r="AZ832">
            <v>2769.0749999999998</v>
          </cell>
          <cell r="BA832">
            <v>2440.9499999999998</v>
          </cell>
          <cell r="BB832">
            <v>1978.9469999999999</v>
          </cell>
          <cell r="BC832">
            <v>1332.96</v>
          </cell>
          <cell r="BD832">
            <v>1028.27</v>
          </cell>
          <cell r="BE832">
            <v>25414.288999999997</v>
          </cell>
          <cell r="BF832">
            <v>1227.538</v>
          </cell>
          <cell r="BG832">
            <v>1422.885</v>
          </cell>
          <cell r="BH832">
            <v>2139.62</v>
          </cell>
          <cell r="BI832">
            <v>2471.2800000000002</v>
          </cell>
          <cell r="BJ832">
            <v>2860.6179999999999</v>
          </cell>
          <cell r="BK832">
            <v>3039.09</v>
          </cell>
          <cell r="BL832">
            <v>2750.7539999999999</v>
          </cell>
          <cell r="BM832">
            <v>2755.28</v>
          </cell>
          <cell r="BN832">
            <v>2428.71</v>
          </cell>
          <cell r="BO832">
            <v>1969.0889999999999</v>
          </cell>
          <cell r="BP832">
            <v>1326.27</v>
          </cell>
          <cell r="BQ832">
            <v>1023.155</v>
          </cell>
          <cell r="BR832">
            <v>25238.388999999996</v>
          </cell>
          <cell r="BS832">
            <v>1221.4000000000001</v>
          </cell>
          <cell r="BT832">
            <v>1366.96</v>
          </cell>
          <cell r="BU832">
            <v>2128.9250000000002</v>
          </cell>
          <cell r="BV832">
            <v>2458.89</v>
          </cell>
          <cell r="BW832">
            <v>2846.3890000000001</v>
          </cell>
          <cell r="BX832">
            <v>3023.91</v>
          </cell>
          <cell r="BY832">
            <v>2737.0520000000001</v>
          </cell>
          <cell r="BZ832">
            <v>2741.5160000000001</v>
          </cell>
          <cell r="CA832">
            <v>2416.59</v>
          </cell>
          <cell r="CB832">
            <v>1959.1379999999999</v>
          </cell>
          <cell r="CC832">
            <v>1319.61</v>
          </cell>
          <cell r="CD832">
            <v>1018.009</v>
          </cell>
          <cell r="CE832">
            <v>25112.16</v>
          </cell>
          <cell r="CF832">
            <v>1215.2619999999999</v>
          </cell>
          <cell r="CG832">
            <v>1360.1279999999999</v>
          </cell>
          <cell r="CH832">
            <v>2118.23</v>
          </cell>
          <cell r="CI832">
            <v>2446.59</v>
          </cell>
          <cell r="CJ832">
            <v>2832.098</v>
          </cell>
          <cell r="CK832">
            <v>3008.82</v>
          </cell>
          <cell r="CL832">
            <v>2723.35</v>
          </cell>
          <cell r="CM832">
            <v>2727.7829999999999</v>
          </cell>
          <cell r="CN832">
            <v>2404.56</v>
          </cell>
          <cell r="CO832">
            <v>1949.404</v>
          </cell>
          <cell r="CP832">
            <v>1313.01</v>
          </cell>
          <cell r="CQ832">
            <v>1012.925</v>
          </cell>
          <cell r="CR832">
            <v>24986.607999999997</v>
          </cell>
          <cell r="CS832">
            <v>1209.2170000000001</v>
          </cell>
          <cell r="CT832">
            <v>1353.296</v>
          </cell>
          <cell r="CU832">
            <v>2107.6590000000001</v>
          </cell>
          <cell r="CV832">
            <v>2434.38</v>
          </cell>
          <cell r="CW832">
            <v>2817.9929999999999</v>
          </cell>
          <cell r="CX832">
            <v>2993.76</v>
          </cell>
          <cell r="CY832">
            <v>2709.741</v>
          </cell>
          <cell r="CZ832">
            <v>2714.143</v>
          </cell>
          <cell r="DA832">
            <v>2392.5300000000002</v>
          </cell>
          <cell r="DB832">
            <v>1939.6079999999999</v>
          </cell>
          <cell r="DC832">
            <v>1306.44</v>
          </cell>
          <cell r="DD832">
            <v>1007.841</v>
          </cell>
          <cell r="DE832">
            <v>24909.631999999998</v>
          </cell>
          <cell r="DF832">
            <v>1203.079</v>
          </cell>
          <cell r="DG832">
            <v>1394.61</v>
          </cell>
          <cell r="DH832">
            <v>2097.15</v>
          </cell>
          <cell r="DI832">
            <v>2422.14</v>
          </cell>
          <cell r="DJ832">
            <v>2803.8879999999999</v>
          </cell>
          <cell r="DK832">
            <v>2978.79</v>
          </cell>
          <cell r="DL832">
            <v>2696.2249999999999</v>
          </cell>
          <cell r="DM832">
            <v>2700.596</v>
          </cell>
          <cell r="DN832">
            <v>2380.56</v>
          </cell>
          <cell r="DO832">
            <v>1929.905</v>
          </cell>
          <cell r="DP832">
            <v>1299.8699999999999</v>
          </cell>
          <cell r="DQ832">
            <v>1002.819</v>
          </cell>
          <cell r="DR832">
            <v>24737.292000000001</v>
          </cell>
          <cell r="DS832">
            <v>1197.1579999999999</v>
          </cell>
          <cell r="DT832">
            <v>1339.856</v>
          </cell>
          <cell r="DU832">
            <v>2086.672</v>
          </cell>
          <cell r="DV832">
            <v>2410.0500000000002</v>
          </cell>
          <cell r="DW832">
            <v>2789.8760000000002</v>
          </cell>
          <cell r="DX832">
            <v>2963.88</v>
          </cell>
          <cell r="DY832">
            <v>2682.7089999999998</v>
          </cell>
          <cell r="DZ832">
            <v>2687.049</v>
          </cell>
          <cell r="EA832">
            <v>2368.59</v>
          </cell>
          <cell r="EB832">
            <v>1920.2950000000001</v>
          </cell>
          <cell r="EC832">
            <v>1293.3599999999999</v>
          </cell>
          <cell r="ED832">
            <v>997.79700000000003</v>
          </cell>
        </row>
        <row r="833">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0</v>
          </cell>
          <cell r="CB833">
            <v>0</v>
          </cell>
          <cell r="CC833">
            <v>0</v>
          </cell>
          <cell r="CD833">
            <v>0</v>
          </cell>
          <cell r="CE833">
            <v>0</v>
          </cell>
          <cell r="CF833">
            <v>0</v>
          </cell>
          <cell r="CG833">
            <v>0</v>
          </cell>
          <cell r="CH833">
            <v>0</v>
          </cell>
          <cell r="CI833">
            <v>0</v>
          </cell>
          <cell r="CJ833">
            <v>0</v>
          </cell>
          <cell r="CK833">
            <v>0</v>
          </cell>
          <cell r="CL833">
            <v>0</v>
          </cell>
          <cell r="CM833">
            <v>0</v>
          </cell>
          <cell r="CN833">
            <v>0</v>
          </cell>
          <cell r="CO833">
            <v>0</v>
          </cell>
          <cell r="CP833">
            <v>0</v>
          </cell>
          <cell r="CQ833">
            <v>0</v>
          </cell>
          <cell r="CR833">
            <v>0</v>
          </cell>
          <cell r="CS833">
            <v>0</v>
          </cell>
          <cell r="CT833">
            <v>0</v>
          </cell>
          <cell r="CU833">
            <v>0</v>
          </cell>
          <cell r="CV833">
            <v>0</v>
          </cell>
          <cell r="CW833">
            <v>0</v>
          </cell>
          <cell r="CX833">
            <v>0</v>
          </cell>
          <cell r="CY833">
            <v>0</v>
          </cell>
          <cell r="CZ833">
            <v>0</v>
          </cell>
          <cell r="DA833">
            <v>0</v>
          </cell>
          <cell r="DB833">
            <v>0</v>
          </cell>
          <cell r="DC833">
            <v>0</v>
          </cell>
          <cell r="DD833">
            <v>0</v>
          </cell>
          <cell r="DE833">
            <v>0</v>
          </cell>
          <cell r="DF833">
            <v>0</v>
          </cell>
          <cell r="DG833">
            <v>0</v>
          </cell>
          <cell r="DH833">
            <v>0</v>
          </cell>
          <cell r="DI833">
            <v>0</v>
          </cell>
          <cell r="DJ833">
            <v>0</v>
          </cell>
          <cell r="DK833">
            <v>0</v>
          </cell>
          <cell r="DL833">
            <v>0</v>
          </cell>
          <cell r="DM833">
            <v>0</v>
          </cell>
          <cell r="DN833">
            <v>0</v>
          </cell>
          <cell r="DO833">
            <v>0</v>
          </cell>
          <cell r="DP833">
            <v>0</v>
          </cell>
          <cell r="DQ833">
            <v>0</v>
          </cell>
          <cell r="DR833">
            <v>0</v>
          </cell>
          <cell r="DS833">
            <v>0</v>
          </cell>
          <cell r="DT833">
            <v>0</v>
          </cell>
          <cell r="DU833">
            <v>0</v>
          </cell>
          <cell r="DV833">
            <v>0</v>
          </cell>
          <cell r="DW833">
            <v>0</v>
          </cell>
          <cell r="DX833">
            <v>0</v>
          </cell>
          <cell r="DY833">
            <v>0</v>
          </cell>
          <cell r="DZ833">
            <v>0</v>
          </cell>
          <cell r="EA833">
            <v>0</v>
          </cell>
          <cell r="EB833">
            <v>0</v>
          </cell>
          <cell r="EC833">
            <v>0</v>
          </cell>
          <cell r="ED833">
            <v>0</v>
          </cell>
        </row>
        <row r="834">
          <cell r="F834">
            <v>1252.338</v>
          </cell>
          <cell r="G834">
            <v>1451.682</v>
          </cell>
          <cell r="H834">
            <v>2182.9580000000001</v>
          </cell>
          <cell r="I834">
            <v>2521.29</v>
          </cell>
          <cell r="J834">
            <v>2918.681</v>
          </cell>
          <cell r="K834">
            <v>3100.65</v>
          </cell>
          <cell r="L834">
            <v>2806.4920000000002</v>
          </cell>
          <cell r="M834">
            <v>2811.1109999999999</v>
          </cell>
          <cell r="N834">
            <v>2477.88</v>
          </cell>
          <cell r="O834">
            <v>2008.924</v>
          </cell>
          <cell r="P834">
            <v>1353.06</v>
          </cell>
          <cell r="Q834">
            <v>1043.8630000000001</v>
          </cell>
          <cell r="R834">
            <v>25749.292999999994</v>
          </cell>
          <cell r="S834">
            <v>1246.107</v>
          </cell>
          <cell r="T834">
            <v>1394.568</v>
          </cell>
          <cell r="U834">
            <v>2171.9839999999999</v>
          </cell>
          <cell r="V834">
            <v>2508.66</v>
          </cell>
          <cell r="W834">
            <v>2903.9560000000001</v>
          </cell>
          <cell r="X834">
            <v>3085.17</v>
          </cell>
          <cell r="Y834">
            <v>2792.4180000000001</v>
          </cell>
          <cell r="Z834">
            <v>2797.0369999999998</v>
          </cell>
          <cell r="AA834">
            <v>2465.58</v>
          </cell>
          <cell r="AB834">
            <v>1998.8489999999999</v>
          </cell>
          <cell r="AC834">
            <v>1346.34</v>
          </cell>
          <cell r="AD834">
            <v>1038.624</v>
          </cell>
          <cell r="AE834">
            <v>25620.780999999995</v>
          </cell>
          <cell r="AF834">
            <v>1239.876</v>
          </cell>
          <cell r="AG834">
            <v>1387.652</v>
          </cell>
          <cell r="AH834">
            <v>2161.134</v>
          </cell>
          <cell r="AI834">
            <v>2496.15</v>
          </cell>
          <cell r="AJ834">
            <v>2889.51</v>
          </cell>
          <cell r="AK834">
            <v>3069.75</v>
          </cell>
          <cell r="AL834">
            <v>2778.4369999999999</v>
          </cell>
          <cell r="AM834">
            <v>2783.056</v>
          </cell>
          <cell r="AN834">
            <v>2453.19</v>
          </cell>
          <cell r="AO834">
            <v>1988.867</v>
          </cell>
          <cell r="AP834">
            <v>1339.65</v>
          </cell>
          <cell r="AQ834">
            <v>1033.509</v>
          </cell>
          <cell r="AR834">
            <v>25492.672000000002</v>
          </cell>
          <cell r="AS834">
            <v>1233.7070000000001</v>
          </cell>
          <cell r="AT834">
            <v>1380.68</v>
          </cell>
          <cell r="AU834">
            <v>2150.377</v>
          </cell>
          <cell r="AV834">
            <v>2483.64</v>
          </cell>
          <cell r="AW834">
            <v>2875.0949999999998</v>
          </cell>
          <cell r="AX834">
            <v>3054.36</v>
          </cell>
          <cell r="AY834">
            <v>2764.6109999999999</v>
          </cell>
          <cell r="AZ834">
            <v>2769.0749999999998</v>
          </cell>
          <cell r="BA834">
            <v>2440.9499999999998</v>
          </cell>
          <cell r="BB834">
            <v>1978.9469999999999</v>
          </cell>
          <cell r="BC834">
            <v>1332.96</v>
          </cell>
          <cell r="BD834">
            <v>1028.27</v>
          </cell>
          <cell r="BE834">
            <v>25414.288999999997</v>
          </cell>
          <cell r="BF834">
            <v>1227.538</v>
          </cell>
          <cell r="BG834">
            <v>1422.885</v>
          </cell>
          <cell r="BH834">
            <v>2139.62</v>
          </cell>
          <cell r="BI834">
            <v>2471.2800000000002</v>
          </cell>
          <cell r="BJ834">
            <v>2860.6179999999999</v>
          </cell>
          <cell r="BK834">
            <v>3039.09</v>
          </cell>
          <cell r="BL834">
            <v>2750.7539999999999</v>
          </cell>
          <cell r="BM834">
            <v>2755.28</v>
          </cell>
          <cell r="BN834">
            <v>2428.71</v>
          </cell>
          <cell r="BO834">
            <v>1969.0889999999999</v>
          </cell>
          <cell r="BP834">
            <v>1326.27</v>
          </cell>
          <cell r="BQ834">
            <v>1023.155</v>
          </cell>
          <cell r="BR834">
            <v>25238.388999999996</v>
          </cell>
          <cell r="BS834">
            <v>1221.4000000000001</v>
          </cell>
          <cell r="BT834">
            <v>1366.96</v>
          </cell>
          <cell r="BU834">
            <v>2128.9250000000002</v>
          </cell>
          <cell r="BV834">
            <v>2458.89</v>
          </cell>
          <cell r="BW834">
            <v>2846.3890000000001</v>
          </cell>
          <cell r="BX834">
            <v>3023.91</v>
          </cell>
          <cell r="BY834">
            <v>2737.0520000000001</v>
          </cell>
          <cell r="BZ834">
            <v>2741.5160000000001</v>
          </cell>
          <cell r="CA834">
            <v>2416.59</v>
          </cell>
          <cell r="CB834">
            <v>1959.1379999999999</v>
          </cell>
          <cell r="CC834">
            <v>1319.61</v>
          </cell>
          <cell r="CD834">
            <v>1018.009</v>
          </cell>
          <cell r="CE834">
            <v>25112.16</v>
          </cell>
          <cell r="CF834">
            <v>1215.2619999999999</v>
          </cell>
          <cell r="CG834">
            <v>1360.1279999999999</v>
          </cell>
          <cell r="CH834">
            <v>2118.23</v>
          </cell>
          <cell r="CI834">
            <v>2446.59</v>
          </cell>
          <cell r="CJ834">
            <v>2832.098</v>
          </cell>
          <cell r="CK834">
            <v>3008.82</v>
          </cell>
          <cell r="CL834">
            <v>2723.35</v>
          </cell>
          <cell r="CM834">
            <v>2727.7829999999999</v>
          </cell>
          <cell r="CN834">
            <v>2404.56</v>
          </cell>
          <cell r="CO834">
            <v>1949.404</v>
          </cell>
          <cell r="CP834">
            <v>1313.01</v>
          </cell>
          <cell r="CQ834">
            <v>1012.925</v>
          </cell>
          <cell r="CR834">
            <v>24986.607999999997</v>
          </cell>
          <cell r="CS834">
            <v>1209.2170000000001</v>
          </cell>
          <cell r="CT834">
            <v>1353.296</v>
          </cell>
          <cell r="CU834">
            <v>2107.6590000000001</v>
          </cell>
          <cell r="CV834">
            <v>2434.38</v>
          </cell>
          <cell r="CW834">
            <v>2817.9929999999999</v>
          </cell>
          <cell r="CX834">
            <v>2993.76</v>
          </cell>
          <cell r="CY834">
            <v>2709.741</v>
          </cell>
          <cell r="CZ834">
            <v>2714.143</v>
          </cell>
          <cell r="DA834">
            <v>2392.5300000000002</v>
          </cell>
          <cell r="DB834">
            <v>1939.6079999999999</v>
          </cell>
          <cell r="DC834">
            <v>1306.44</v>
          </cell>
          <cell r="DD834">
            <v>1007.841</v>
          </cell>
          <cell r="DE834">
            <v>24909.631999999998</v>
          </cell>
          <cell r="DF834">
            <v>1203.079</v>
          </cell>
          <cell r="DG834">
            <v>1394.61</v>
          </cell>
          <cell r="DH834">
            <v>2097.15</v>
          </cell>
          <cell r="DI834">
            <v>2422.14</v>
          </cell>
          <cell r="DJ834">
            <v>2803.8879999999999</v>
          </cell>
          <cell r="DK834">
            <v>2978.79</v>
          </cell>
          <cell r="DL834">
            <v>2696.2249999999999</v>
          </cell>
          <cell r="DM834">
            <v>2700.596</v>
          </cell>
          <cell r="DN834">
            <v>2380.56</v>
          </cell>
          <cell r="DO834">
            <v>1929.905</v>
          </cell>
          <cell r="DP834">
            <v>1299.8699999999999</v>
          </cell>
          <cell r="DQ834">
            <v>1002.819</v>
          </cell>
          <cell r="DR834">
            <v>24737.292000000001</v>
          </cell>
          <cell r="DS834">
            <v>1197.1579999999999</v>
          </cell>
          <cell r="DT834">
            <v>1339.856</v>
          </cell>
          <cell r="DU834">
            <v>2086.672</v>
          </cell>
          <cell r="DV834">
            <v>2410.0500000000002</v>
          </cell>
          <cell r="DW834">
            <v>2789.8760000000002</v>
          </cell>
          <cell r="DX834">
            <v>2963.88</v>
          </cell>
          <cell r="DY834">
            <v>2682.7089999999998</v>
          </cell>
          <cell r="DZ834">
            <v>2687.049</v>
          </cell>
          <cell r="EA834">
            <v>2368.59</v>
          </cell>
          <cell r="EB834">
            <v>1920.2950000000001</v>
          </cell>
          <cell r="EC834">
            <v>1293.3599999999999</v>
          </cell>
          <cell r="ED834">
            <v>997.79700000000003</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0</v>
          </cell>
          <cell r="CB835">
            <v>0</v>
          </cell>
          <cell r="CC835">
            <v>0</v>
          </cell>
          <cell r="CD835">
            <v>0</v>
          </cell>
          <cell r="CE835">
            <v>0</v>
          </cell>
          <cell r="CF835">
            <v>0</v>
          </cell>
          <cell r="CG835">
            <v>0</v>
          </cell>
          <cell r="CH835">
            <v>0</v>
          </cell>
          <cell r="CI835">
            <v>0</v>
          </cell>
          <cell r="CJ835">
            <v>0</v>
          </cell>
          <cell r="CK835">
            <v>0</v>
          </cell>
          <cell r="CL835">
            <v>0</v>
          </cell>
          <cell r="CM835">
            <v>0</v>
          </cell>
          <cell r="CN835">
            <v>0</v>
          </cell>
          <cell r="CO835">
            <v>0</v>
          </cell>
          <cell r="CP835">
            <v>0</v>
          </cell>
          <cell r="CQ835">
            <v>0</v>
          </cell>
          <cell r="CR835">
            <v>0</v>
          </cell>
          <cell r="CS835">
            <v>0</v>
          </cell>
          <cell r="CT835">
            <v>0</v>
          </cell>
          <cell r="CU835">
            <v>0</v>
          </cell>
          <cell r="CV835">
            <v>0</v>
          </cell>
          <cell r="CW835">
            <v>0</v>
          </cell>
          <cell r="CX835">
            <v>0</v>
          </cell>
          <cell r="CY835">
            <v>0</v>
          </cell>
          <cell r="CZ835">
            <v>0</v>
          </cell>
          <cell r="DA835">
            <v>0</v>
          </cell>
          <cell r="DB835">
            <v>0</v>
          </cell>
          <cell r="DC835">
            <v>0</v>
          </cell>
          <cell r="DD835">
            <v>0</v>
          </cell>
          <cell r="DE835">
            <v>0</v>
          </cell>
          <cell r="DF835">
            <v>0</v>
          </cell>
          <cell r="DG835">
            <v>0</v>
          </cell>
          <cell r="DH835">
            <v>0</v>
          </cell>
          <cell r="DI835">
            <v>0</v>
          </cell>
          <cell r="DJ835">
            <v>0</v>
          </cell>
          <cell r="DK835">
            <v>0</v>
          </cell>
          <cell r="DL835">
            <v>0</v>
          </cell>
          <cell r="DM835">
            <v>0</v>
          </cell>
          <cell r="DN835">
            <v>0</v>
          </cell>
          <cell r="DO835">
            <v>0</v>
          </cell>
          <cell r="DP835">
            <v>0</v>
          </cell>
          <cell r="DQ835">
            <v>0</v>
          </cell>
          <cell r="DR835">
            <v>0</v>
          </cell>
          <cell r="DS835">
            <v>0</v>
          </cell>
          <cell r="DT835">
            <v>0</v>
          </cell>
          <cell r="DU835">
            <v>0</v>
          </cell>
          <cell r="DV835">
            <v>0</v>
          </cell>
          <cell r="DW835">
            <v>0</v>
          </cell>
          <cell r="DX835">
            <v>0</v>
          </cell>
          <cell r="DY835">
            <v>0</v>
          </cell>
          <cell r="DZ835">
            <v>0</v>
          </cell>
          <cell r="EA835">
            <v>0</v>
          </cell>
          <cell r="EB835">
            <v>0</v>
          </cell>
          <cell r="EC835">
            <v>0</v>
          </cell>
          <cell r="ED835">
            <v>0</v>
          </cell>
        </row>
        <row r="836">
          <cell r="F836">
            <v>989.34702000000004</v>
          </cell>
          <cell r="G836">
            <v>1146.8287800000001</v>
          </cell>
          <cell r="H836">
            <v>1724.53682</v>
          </cell>
          <cell r="I836">
            <v>1991.8191000000002</v>
          </cell>
          <cell r="J836">
            <v>2305.7579900000001</v>
          </cell>
          <cell r="K836">
            <v>2449.5135</v>
          </cell>
          <cell r="L836">
            <v>2217.1286800000003</v>
          </cell>
          <cell r="M836">
            <v>2220.7776899999999</v>
          </cell>
          <cell r="N836">
            <v>1957.5252000000003</v>
          </cell>
          <cell r="O836">
            <v>1587.0499600000001</v>
          </cell>
          <cell r="P836">
            <v>1068.9174</v>
          </cell>
          <cell r="Q836">
            <v>824.65177000000006</v>
          </cell>
          <cell r="R836">
            <v>20599.434399999998</v>
          </cell>
          <cell r="S836">
            <v>996.88560000000007</v>
          </cell>
          <cell r="T836">
            <v>1115.6544000000001</v>
          </cell>
          <cell r="U836">
            <v>1737.5871999999999</v>
          </cell>
          <cell r="V836">
            <v>2006.9279999999999</v>
          </cell>
          <cell r="W836">
            <v>2323.1648</v>
          </cell>
          <cell r="X836">
            <v>2468.1360000000004</v>
          </cell>
          <cell r="Y836">
            <v>2233.9344000000001</v>
          </cell>
          <cell r="Z836">
            <v>2237.6295999999998</v>
          </cell>
          <cell r="AA836">
            <v>1972.4639999999999</v>
          </cell>
          <cell r="AB836">
            <v>1599.0792000000001</v>
          </cell>
          <cell r="AC836">
            <v>1077.0719999999999</v>
          </cell>
          <cell r="AD836">
            <v>830.89920000000006</v>
          </cell>
          <cell r="AE836">
            <v>21265.248229999997</v>
          </cell>
          <cell r="AF836">
            <v>1029.09708</v>
          </cell>
          <cell r="AG836">
            <v>1151.75116</v>
          </cell>
          <cell r="AH836">
            <v>1793.7412200000001</v>
          </cell>
          <cell r="AI836">
            <v>2071.8045000000002</v>
          </cell>
          <cell r="AJ836">
            <v>2398.2933000000003</v>
          </cell>
          <cell r="AK836">
            <v>2547.8925000000004</v>
          </cell>
          <cell r="AL836">
            <v>2306.1027100000001</v>
          </cell>
          <cell r="AM836">
            <v>2309.9364800000003</v>
          </cell>
          <cell r="AN836">
            <v>2036.1477000000002</v>
          </cell>
          <cell r="AO836">
            <v>1650.7596100000001</v>
          </cell>
          <cell r="AP836">
            <v>1111.9095000000002</v>
          </cell>
          <cell r="AQ836">
            <v>857.81247000000008</v>
          </cell>
          <cell r="AR836">
            <v>21413.844480000003</v>
          </cell>
          <cell r="AS836">
            <v>1036.3138800000002</v>
          </cell>
          <cell r="AT836">
            <v>1159.7712000000001</v>
          </cell>
          <cell r="AU836">
            <v>1806.3166800000001</v>
          </cell>
          <cell r="AV836">
            <v>2086.2575999999999</v>
          </cell>
          <cell r="AW836">
            <v>2415.0798</v>
          </cell>
          <cell r="AX836">
            <v>2565.6624000000002</v>
          </cell>
          <cell r="AY836">
            <v>2322.27324</v>
          </cell>
          <cell r="AZ836">
            <v>2326.0230000000001</v>
          </cell>
          <cell r="BA836">
            <v>2050.3980000000001</v>
          </cell>
          <cell r="BB836">
            <v>1662.31548</v>
          </cell>
          <cell r="BC836">
            <v>1119.6864</v>
          </cell>
          <cell r="BD836">
            <v>863.74680000000012</v>
          </cell>
          <cell r="BE836">
            <v>22110.431429999997</v>
          </cell>
          <cell r="BF836">
            <v>1067.9580599999999</v>
          </cell>
          <cell r="BG836">
            <v>1237.90995</v>
          </cell>
          <cell r="BH836">
            <v>1861.4694</v>
          </cell>
          <cell r="BI836">
            <v>2150.0136000000002</v>
          </cell>
          <cell r="BJ836">
            <v>2488.7376599999998</v>
          </cell>
          <cell r="BK836">
            <v>2644.0083</v>
          </cell>
          <cell r="BL836">
            <v>2393.15598</v>
          </cell>
          <cell r="BM836">
            <v>2397.0936000000002</v>
          </cell>
          <cell r="BN836">
            <v>2112.9776999999999</v>
          </cell>
          <cell r="BO836">
            <v>1713.10743</v>
          </cell>
          <cell r="BP836">
            <v>1153.8549</v>
          </cell>
          <cell r="BQ836">
            <v>890.14485000000002</v>
          </cell>
          <cell r="BR836">
            <v>22209.782319999995</v>
          </cell>
          <cell r="BS836">
            <v>1074.8320000000001</v>
          </cell>
          <cell r="BT836">
            <v>1202.9248</v>
          </cell>
          <cell r="BU836">
            <v>1873.4540000000002</v>
          </cell>
          <cell r="BV836">
            <v>2163.8231999999998</v>
          </cell>
          <cell r="BW836">
            <v>2504.8223200000002</v>
          </cell>
          <cell r="BX836">
            <v>2661.0407999999998</v>
          </cell>
          <cell r="BY836">
            <v>2408.6057599999999</v>
          </cell>
          <cell r="BZ836">
            <v>2412.5340799999999</v>
          </cell>
          <cell r="CA836">
            <v>2126.5992000000001</v>
          </cell>
          <cell r="CB836">
            <v>1724.04144</v>
          </cell>
          <cell r="CC836">
            <v>1161.2567999999999</v>
          </cell>
          <cell r="CD836">
            <v>895.84792000000004</v>
          </cell>
          <cell r="CE836">
            <v>22852.065599999998</v>
          </cell>
          <cell r="CF836">
            <v>1105.8884199999998</v>
          </cell>
          <cell r="CG836">
            <v>1237.7164799999998</v>
          </cell>
          <cell r="CH836">
            <v>1927.5892999999999</v>
          </cell>
          <cell r="CI836">
            <v>2226.3968999999997</v>
          </cell>
          <cell r="CJ836">
            <v>2577.2091799999998</v>
          </cell>
          <cell r="CK836">
            <v>2738.0261999999998</v>
          </cell>
          <cell r="CL836">
            <v>2478.2484999999997</v>
          </cell>
          <cell r="CM836">
            <v>2482.2825299999995</v>
          </cell>
          <cell r="CN836">
            <v>2188.1495999999997</v>
          </cell>
          <cell r="CO836">
            <v>1773.9576399999999</v>
          </cell>
          <cell r="CP836">
            <v>1194.8390999999999</v>
          </cell>
          <cell r="CQ836">
            <v>921.76174999999989</v>
          </cell>
          <cell r="CR836">
            <v>23237.545439999994</v>
          </cell>
          <cell r="CS836">
            <v>1124.5718099999999</v>
          </cell>
          <cell r="CT836">
            <v>1258.56528</v>
          </cell>
          <cell r="CU836">
            <v>1960.1228699999999</v>
          </cell>
          <cell r="CV836">
            <v>2263.9733999999999</v>
          </cell>
          <cell r="CW836">
            <v>2620.7334899999996</v>
          </cell>
          <cell r="CX836">
            <v>2784.1968000000002</v>
          </cell>
          <cell r="CY836">
            <v>2520.0591299999996</v>
          </cell>
          <cell r="CZ836">
            <v>2524.15299</v>
          </cell>
          <cell r="DA836">
            <v>2225.0529000000001</v>
          </cell>
          <cell r="DB836">
            <v>1803.8354399999998</v>
          </cell>
          <cell r="DC836">
            <v>1214.9892</v>
          </cell>
          <cell r="DD836">
            <v>937.29212999999993</v>
          </cell>
          <cell r="DE836">
            <v>23664.150399999995</v>
          </cell>
          <cell r="DF836">
            <v>1142.9250499999998</v>
          </cell>
          <cell r="DG836">
            <v>1324.8794999999998</v>
          </cell>
          <cell r="DH836">
            <v>1992.2925</v>
          </cell>
          <cell r="DI836">
            <v>2301.0329999999999</v>
          </cell>
          <cell r="DJ836">
            <v>2663.6935999999996</v>
          </cell>
          <cell r="DK836">
            <v>2829.8505</v>
          </cell>
          <cell r="DL836">
            <v>2561.4137499999997</v>
          </cell>
          <cell r="DM836">
            <v>2565.5661999999998</v>
          </cell>
          <cell r="DN836">
            <v>2261.5319999999997</v>
          </cell>
          <cell r="DO836">
            <v>1833.4097499999998</v>
          </cell>
          <cell r="DP836">
            <v>1234.8764999999999</v>
          </cell>
          <cell r="DQ836">
            <v>952.67804999999987</v>
          </cell>
          <cell r="DR836">
            <v>23995.17324</v>
          </cell>
          <cell r="DS836">
            <v>1161.24326</v>
          </cell>
          <cell r="DT836">
            <v>1299.66032</v>
          </cell>
          <cell r="DU836">
            <v>2024.0718400000001</v>
          </cell>
          <cell r="DV836">
            <v>2337.7485000000001</v>
          </cell>
          <cell r="DW836">
            <v>2706.1797200000001</v>
          </cell>
          <cell r="DX836">
            <v>2874.9636</v>
          </cell>
          <cell r="DY836">
            <v>2602.2277299999996</v>
          </cell>
          <cell r="DZ836">
            <v>2606.4375299999997</v>
          </cell>
          <cell r="EA836">
            <v>2297.5323000000003</v>
          </cell>
          <cell r="EB836">
            <v>1862.68615</v>
          </cell>
          <cell r="EC836">
            <v>1254.5591999999999</v>
          </cell>
          <cell r="ED836">
            <v>967.86308999999994</v>
          </cell>
        </row>
        <row r="839">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cell r="DA839">
            <v>0</v>
          </cell>
          <cell r="DB839">
            <v>0</v>
          </cell>
          <cell r="DC839">
            <v>0</v>
          </cell>
          <cell r="DD839">
            <v>0</v>
          </cell>
          <cell r="DE839">
            <v>0</v>
          </cell>
          <cell r="DF839">
            <v>0</v>
          </cell>
          <cell r="DG839">
            <v>0</v>
          </cell>
          <cell r="DH839">
            <v>0</v>
          </cell>
          <cell r="DI839">
            <v>0</v>
          </cell>
          <cell r="DJ839">
            <v>0</v>
          </cell>
          <cell r="DK839">
            <v>0</v>
          </cell>
          <cell r="DL839">
            <v>0</v>
          </cell>
          <cell r="DM839">
            <v>0</v>
          </cell>
          <cell r="DN839">
            <v>0</v>
          </cell>
          <cell r="DO839">
            <v>0</v>
          </cell>
          <cell r="DP839">
            <v>0</v>
          </cell>
          <cell r="DQ839">
            <v>0</v>
          </cell>
          <cell r="DR839">
            <v>0</v>
          </cell>
          <cell r="DS839">
            <v>0</v>
          </cell>
          <cell r="DT839">
            <v>0</v>
          </cell>
          <cell r="DU839">
            <v>0</v>
          </cell>
          <cell r="DV839">
            <v>0</v>
          </cell>
          <cell r="DW839">
            <v>0</v>
          </cell>
          <cell r="DX839">
            <v>0</v>
          </cell>
          <cell r="DY839">
            <v>0</v>
          </cell>
          <cell r="DZ839">
            <v>0</v>
          </cell>
          <cell r="EA839">
            <v>0</v>
          </cell>
          <cell r="EB839">
            <v>0</v>
          </cell>
          <cell r="EC839">
            <v>0</v>
          </cell>
          <cell r="ED839">
            <v>0</v>
          </cell>
        </row>
        <row r="840">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cell r="DA840">
            <v>0</v>
          </cell>
          <cell r="DB840">
            <v>0</v>
          </cell>
          <cell r="DC840">
            <v>0</v>
          </cell>
          <cell r="DD840">
            <v>0</v>
          </cell>
          <cell r="DE840">
            <v>0</v>
          </cell>
          <cell r="DF840">
            <v>0</v>
          </cell>
          <cell r="DG840">
            <v>0</v>
          </cell>
          <cell r="DH840">
            <v>0</v>
          </cell>
          <cell r="DI840">
            <v>0</v>
          </cell>
          <cell r="DJ840">
            <v>0</v>
          </cell>
          <cell r="DK840">
            <v>0</v>
          </cell>
          <cell r="DL840">
            <v>0</v>
          </cell>
          <cell r="DM840">
            <v>0</v>
          </cell>
          <cell r="DN840">
            <v>0</v>
          </cell>
          <cell r="DO840">
            <v>0</v>
          </cell>
          <cell r="DP840">
            <v>0</v>
          </cell>
          <cell r="DQ840">
            <v>0</v>
          </cell>
          <cell r="DR840">
            <v>0</v>
          </cell>
          <cell r="DS840">
            <v>0</v>
          </cell>
          <cell r="DT840">
            <v>0</v>
          </cell>
          <cell r="DU840">
            <v>0</v>
          </cell>
          <cell r="DV840">
            <v>0</v>
          </cell>
          <cell r="DW840">
            <v>0</v>
          </cell>
          <cell r="DX840">
            <v>0</v>
          </cell>
          <cell r="DY840">
            <v>0</v>
          </cell>
          <cell r="DZ840">
            <v>0</v>
          </cell>
          <cell r="EA840">
            <v>0</v>
          </cell>
          <cell r="EB840">
            <v>0</v>
          </cell>
          <cell r="EC840">
            <v>0</v>
          </cell>
          <cell r="ED840">
            <v>0</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CN841">
            <v>0</v>
          </cell>
          <cell r="CO841">
            <v>0</v>
          </cell>
          <cell r="CP841">
            <v>0</v>
          </cell>
          <cell r="CQ841">
            <v>0</v>
          </cell>
          <cell r="CR841">
            <v>0</v>
          </cell>
          <cell r="CS841">
            <v>0</v>
          </cell>
          <cell r="CT841">
            <v>0</v>
          </cell>
          <cell r="CU841">
            <v>0</v>
          </cell>
          <cell r="CV841">
            <v>0</v>
          </cell>
          <cell r="CW841">
            <v>0</v>
          </cell>
          <cell r="CX841">
            <v>0</v>
          </cell>
          <cell r="CY841">
            <v>0</v>
          </cell>
          <cell r="CZ841">
            <v>0</v>
          </cell>
          <cell r="DA841">
            <v>0</v>
          </cell>
          <cell r="DB841">
            <v>0</v>
          </cell>
          <cell r="DC841">
            <v>0</v>
          </cell>
          <cell r="DD841">
            <v>0</v>
          </cell>
          <cell r="DE841">
            <v>0</v>
          </cell>
          <cell r="DF841">
            <v>0</v>
          </cell>
          <cell r="DG841">
            <v>0</v>
          </cell>
          <cell r="DH841">
            <v>0</v>
          </cell>
          <cell r="DI841">
            <v>0</v>
          </cell>
          <cell r="DJ841">
            <v>0</v>
          </cell>
          <cell r="DK841">
            <v>0</v>
          </cell>
          <cell r="DL841">
            <v>0</v>
          </cell>
          <cell r="DM841">
            <v>0</v>
          </cell>
          <cell r="DN841">
            <v>0</v>
          </cell>
          <cell r="DO841">
            <v>0</v>
          </cell>
          <cell r="DP841">
            <v>0</v>
          </cell>
          <cell r="DQ841">
            <v>0</v>
          </cell>
          <cell r="DR841">
            <v>0</v>
          </cell>
          <cell r="DS841">
            <v>0</v>
          </cell>
          <cell r="DT841">
            <v>0</v>
          </cell>
          <cell r="DU841">
            <v>0</v>
          </cell>
          <cell r="DV841">
            <v>0</v>
          </cell>
          <cell r="DW841">
            <v>0</v>
          </cell>
          <cell r="DX841">
            <v>0</v>
          </cell>
          <cell r="DY841">
            <v>0</v>
          </cell>
          <cell r="DZ841">
            <v>0</v>
          </cell>
          <cell r="EA841">
            <v>0</v>
          </cell>
          <cell r="EB841">
            <v>0</v>
          </cell>
          <cell r="EC841">
            <v>0</v>
          </cell>
          <cell r="ED841">
            <v>0</v>
          </cell>
        </row>
        <row r="844">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0</v>
          </cell>
          <cell r="CB844">
            <v>0</v>
          </cell>
          <cell r="CC844">
            <v>0</v>
          </cell>
          <cell r="CD844">
            <v>0</v>
          </cell>
          <cell r="CE844">
            <v>0</v>
          </cell>
          <cell r="CF844">
            <v>0</v>
          </cell>
          <cell r="CG844">
            <v>0</v>
          </cell>
          <cell r="CH844">
            <v>0</v>
          </cell>
          <cell r="CI844">
            <v>0</v>
          </cell>
          <cell r="CJ844">
            <v>0</v>
          </cell>
          <cell r="CK844">
            <v>0</v>
          </cell>
          <cell r="CL844">
            <v>0</v>
          </cell>
          <cell r="CM844">
            <v>0</v>
          </cell>
          <cell r="CN844">
            <v>0</v>
          </cell>
          <cell r="CO844">
            <v>0</v>
          </cell>
          <cell r="CP844">
            <v>0</v>
          </cell>
          <cell r="CQ844">
            <v>0</v>
          </cell>
          <cell r="CR844">
            <v>0</v>
          </cell>
          <cell r="CS844">
            <v>0</v>
          </cell>
          <cell r="CT844">
            <v>0</v>
          </cell>
          <cell r="CU844">
            <v>0</v>
          </cell>
          <cell r="CV844">
            <v>0</v>
          </cell>
          <cell r="CW844">
            <v>0</v>
          </cell>
          <cell r="CX844">
            <v>0</v>
          </cell>
          <cell r="CY844">
            <v>0</v>
          </cell>
          <cell r="CZ844">
            <v>0</v>
          </cell>
          <cell r="DA844">
            <v>0</v>
          </cell>
          <cell r="DB844">
            <v>0</v>
          </cell>
          <cell r="DC844">
            <v>0</v>
          </cell>
          <cell r="DD844">
            <v>0</v>
          </cell>
          <cell r="DE844">
            <v>0</v>
          </cell>
          <cell r="DF844">
            <v>0</v>
          </cell>
          <cell r="DG844">
            <v>0</v>
          </cell>
          <cell r="DH844">
            <v>0</v>
          </cell>
          <cell r="DI844">
            <v>0</v>
          </cell>
          <cell r="DJ844">
            <v>0</v>
          </cell>
          <cell r="DK844">
            <v>0</v>
          </cell>
          <cell r="DL844">
            <v>0</v>
          </cell>
          <cell r="DM844">
            <v>0</v>
          </cell>
          <cell r="DN844">
            <v>0</v>
          </cell>
          <cell r="DO844">
            <v>0</v>
          </cell>
          <cell r="DP844">
            <v>0</v>
          </cell>
          <cell r="DQ844">
            <v>0</v>
          </cell>
          <cell r="DR844">
            <v>0</v>
          </cell>
          <cell r="DS844">
            <v>0</v>
          </cell>
          <cell r="DT844">
            <v>0</v>
          </cell>
          <cell r="DU844">
            <v>0</v>
          </cell>
          <cell r="DV844">
            <v>0</v>
          </cell>
          <cell r="DW844">
            <v>0</v>
          </cell>
          <cell r="DX844">
            <v>0</v>
          </cell>
          <cell r="DY844">
            <v>0</v>
          </cell>
          <cell r="DZ844">
            <v>0</v>
          </cell>
          <cell r="EA844">
            <v>0</v>
          </cell>
          <cell r="EB844">
            <v>0</v>
          </cell>
          <cell r="EC844">
            <v>0</v>
          </cell>
          <cell r="ED844">
            <v>0</v>
          </cell>
        </row>
        <row r="845">
          <cell r="F845">
            <v>4.7381459720256203E-2</v>
          </cell>
          <cell r="G845">
            <v>1.2745930880129208E-3</v>
          </cell>
          <cell r="H845">
            <v>-1.9148544437104675E-2</v>
          </cell>
          <cell r="I845">
            <v>1.9467888280750856E-3</v>
          </cell>
          <cell r="J845">
            <v>8.0466678732236119E-3</v>
          </cell>
          <cell r="K845">
            <v>2.5517415134800103E-2</v>
          </cell>
          <cell r="L845">
            <v>1.4500477458867067E-2</v>
          </cell>
          <cell r="M845">
            <v>1.7088462643478408E-2</v>
          </cell>
          <cell r="N845">
            <v>2.9463692166658006E-3</v>
          </cell>
          <cell r="O845">
            <v>-1.2356068398112541E-2</v>
          </cell>
          <cell r="P845">
            <v>-1.6604345388479658E-2</v>
          </cell>
          <cell r="Q845">
            <v>-9.8171830050368669E-3</v>
          </cell>
          <cell r="R845">
            <v>-3.3721764547038902E-3</v>
          </cell>
          <cell r="S845">
            <v>-1.2964308079592257E-2</v>
          </cell>
          <cell r="T845">
            <v>2.6066704635923088E-3</v>
          </cell>
          <cell r="U845">
            <v>-4.9533359162943214E-3</v>
          </cell>
          <cell r="V845">
            <v>7.5112120572313756E-3</v>
          </cell>
          <cell r="W845">
            <v>1.0236614862186855E-3</v>
          </cell>
          <cell r="X845">
            <v>9.9375069045528619E-3</v>
          </cell>
          <cell r="Y845">
            <v>2.4378006258931606E-2</v>
          </cell>
          <cell r="Z845">
            <v>-2.4128020398144656E-2</v>
          </cell>
          <cell r="AA845">
            <v>-9.5889813429934634E-3</v>
          </cell>
          <cell r="AB845">
            <v>2.1093988506173389E-3</v>
          </cell>
          <cell r="AC845">
            <v>-1.5042067398066905E-2</v>
          </cell>
          <cell r="AD845">
            <v>-2.1355860342481492E-2</v>
          </cell>
          <cell r="AE845">
            <v>2.4136808503989471E-3</v>
          </cell>
          <cell r="AF845">
            <v>-1.7059742853444249E-2</v>
          </cell>
          <cell r="AG845">
            <v>7.8346201128489668E-3</v>
          </cell>
          <cell r="AH845">
            <v>-9.4763611616599519E-4</v>
          </cell>
          <cell r="AI845">
            <v>-3.1747437825409008E-3</v>
          </cell>
          <cell r="AJ845">
            <v>1.0520963562967722E-3</v>
          </cell>
          <cell r="AK845">
            <v>1.701662966518569E-2</v>
          </cell>
          <cell r="AL845">
            <v>1.8109581432270261E-2</v>
          </cell>
          <cell r="AM845">
            <v>-8.1987354159025472E-3</v>
          </cell>
          <cell r="AN845">
            <v>3.7566029590365702E-3</v>
          </cell>
          <cell r="AO845">
            <v>2.0350581914243548E-3</v>
          </cell>
          <cell r="AP845">
            <v>1.2004693281554069E-2</v>
          </cell>
          <cell r="AQ845">
            <v>-3.46425362575431E-3</v>
          </cell>
          <cell r="AR845">
            <v>3.2230713222105578E-3</v>
          </cell>
          <cell r="AS845">
            <v>-1.2215296681397092E-2</v>
          </cell>
          <cell r="AT845">
            <v>4.7134672359838703E-3</v>
          </cell>
          <cell r="AU845">
            <v>5.5881336699954431E-3</v>
          </cell>
          <cell r="AV845">
            <v>-4.9313240184183371E-3</v>
          </cell>
          <cell r="AW845">
            <v>5.1991313933541505E-3</v>
          </cell>
          <cell r="AX845">
            <v>2.3804854445288015E-2</v>
          </cell>
          <cell r="AY845">
            <v>1.0484576534253165E-2</v>
          </cell>
          <cell r="AZ845">
            <v>2.068322717734361E-2</v>
          </cell>
          <cell r="BA845">
            <v>-1.8256519675507121E-2</v>
          </cell>
          <cell r="BB845">
            <v>4.4689933338339927E-3</v>
          </cell>
          <cell r="BC845">
            <v>-7.2039899998515011E-3</v>
          </cell>
          <cell r="BD845">
            <v>6.3416024515703384E-3</v>
          </cell>
          <cell r="BE845">
            <v>-2.49240347155677E-3</v>
          </cell>
          <cell r="BF845">
            <v>-9.4569132054189708E-4</v>
          </cell>
          <cell r="BG845">
            <v>9.514038326180696E-3</v>
          </cell>
          <cell r="BH845">
            <v>-4.7815836198630279E-3</v>
          </cell>
          <cell r="BI845">
            <v>-1.5224837281380132E-3</v>
          </cell>
          <cell r="BJ845">
            <v>7.3957103331352414E-3</v>
          </cell>
          <cell r="BK845">
            <v>4.7527334175043734E-3</v>
          </cell>
          <cell r="BL845">
            <v>-3.9191989764759683E-3</v>
          </cell>
          <cell r="BM845">
            <v>1.2798495385737851E-2</v>
          </cell>
          <cell r="BN845">
            <v>-1.599651789923584E-2</v>
          </cell>
          <cell r="BO845">
            <v>2.2587162055742738E-3</v>
          </cell>
          <cell r="BP845">
            <v>-3.771512711887226E-2</v>
          </cell>
          <cell r="BQ845">
            <v>-1.7479326636546944E-3</v>
          </cell>
          <cell r="BR845">
            <v>-6.9466094880326068E-3</v>
          </cell>
          <cell r="BS845">
            <v>-2.5739473737356633E-2</v>
          </cell>
          <cell r="BT845">
            <v>4.5587666053421572E-3</v>
          </cell>
          <cell r="BU845">
            <v>-1.1943551140628728E-2</v>
          </cell>
          <cell r="BV845">
            <v>-8.1400380031126929E-3</v>
          </cell>
          <cell r="BW845">
            <v>1.6366241246654312E-2</v>
          </cell>
          <cell r="BX845">
            <v>1.1047709823877483E-2</v>
          </cell>
          <cell r="BY845">
            <v>1.5918917164015056E-2</v>
          </cell>
          <cell r="BZ845">
            <v>-2.5381596931993045E-2</v>
          </cell>
          <cell r="CA845">
            <v>-1.5357113844441272E-2</v>
          </cell>
          <cell r="CB845">
            <v>1.0001424654145552E-2</v>
          </cell>
          <cell r="CC845">
            <v>-4.2891444128162703E-2</v>
          </cell>
          <cell r="CD845">
            <v>-1.1799155564663266E-2</v>
          </cell>
          <cell r="CE845">
            <v>-5.8982429941281111E-3</v>
          </cell>
          <cell r="CF845">
            <v>-1.0235755806391467E-3</v>
          </cell>
          <cell r="CG845">
            <v>3.2123244952479979E-3</v>
          </cell>
          <cell r="CH845">
            <v>-1.4555408573489359E-2</v>
          </cell>
          <cell r="CI845">
            <v>-2.0443849249691226E-2</v>
          </cell>
          <cell r="CJ845">
            <v>1.2745342618472932E-2</v>
          </cell>
          <cell r="CK845">
            <v>2.1583758304977607E-2</v>
          </cell>
          <cell r="CL845">
            <v>1.6855492963131269E-2</v>
          </cell>
          <cell r="CM845">
            <v>-1.870694132044548E-2</v>
          </cell>
          <cell r="CN845">
            <v>-7.9142328973809128E-3</v>
          </cell>
          <cell r="CO845">
            <v>3.7197717690773402E-3</v>
          </cell>
          <cell r="CP845">
            <v>-4.4962970924469658E-2</v>
          </cell>
          <cell r="CQ845">
            <v>-2.1288627534392646E-2</v>
          </cell>
          <cell r="CR845">
            <v>-9.5070012096130085E-3</v>
          </cell>
          <cell r="CS845">
            <v>-3.7446084901560539E-2</v>
          </cell>
          <cell r="CT845">
            <v>-1.759856604323673E-2</v>
          </cell>
          <cell r="CU845">
            <v>-6.7788876898333683E-3</v>
          </cell>
          <cell r="CV845">
            <v>-8.3378625491512537E-3</v>
          </cell>
          <cell r="CW845">
            <v>4.7110457632193459E-3</v>
          </cell>
          <cell r="CX845">
            <v>4.7104751747895079E-2</v>
          </cell>
          <cell r="CY845">
            <v>1.2481827773086707E-2</v>
          </cell>
          <cell r="CZ845">
            <v>-3.7428452201169193E-3</v>
          </cell>
          <cell r="DA845">
            <v>-2.677125424290594E-2</v>
          </cell>
          <cell r="DB845">
            <v>-6.8754026273296631E-3</v>
          </cell>
          <cell r="DC845">
            <v>-4.429316669376604E-2</v>
          </cell>
          <cell r="DD845">
            <v>-2.6537569831674546E-2</v>
          </cell>
          <cell r="DE845">
            <v>-3.4958069315109697E-3</v>
          </cell>
          <cell r="DF845">
            <v>-3.1620241667944526E-2</v>
          </cell>
          <cell r="DG845">
            <v>-1.5467580069930875E-2</v>
          </cell>
          <cell r="DH845">
            <v>6.9494279278572435E-3</v>
          </cell>
          <cell r="DI845">
            <v>-1.1716889823336629E-2</v>
          </cell>
          <cell r="DJ845">
            <v>5.3249351072253148E-3</v>
          </cell>
          <cell r="DK845">
            <v>1.6696999413611024E-2</v>
          </cell>
          <cell r="DL845">
            <v>2.2232901247974723E-2</v>
          </cell>
          <cell r="DM845">
            <v>-1.4475735089405362E-2</v>
          </cell>
          <cell r="DN845">
            <v>3.6045432205895622E-3</v>
          </cell>
          <cell r="DO845">
            <v>-1.6891563757930328E-3</v>
          </cell>
          <cell r="DP845">
            <v>-1.1039494438577435E-2</v>
          </cell>
          <cell r="DQ845">
            <v>-1.0749392630430066E-2</v>
          </cell>
          <cell r="DR845">
            <v>-7.1129586811267131E-3</v>
          </cell>
          <cell r="DS845">
            <v>-4.1442857004483358E-3</v>
          </cell>
          <cell r="DT845">
            <v>-2.4370008165561785E-3</v>
          </cell>
          <cell r="DU845">
            <v>-1.5317672226981216E-2</v>
          </cell>
          <cell r="DV845">
            <v>-8.1795841087668464E-3</v>
          </cell>
          <cell r="DW845">
            <v>-4.3816323299274984E-3</v>
          </cell>
          <cell r="DX845">
            <v>1.9216504992485284E-3</v>
          </cell>
          <cell r="DY845">
            <v>-7.0909228424795856E-3</v>
          </cell>
          <cell r="DZ845">
            <v>-1.4608576799616912E-2</v>
          </cell>
          <cell r="EA845">
            <v>-6.5291298276264342E-3</v>
          </cell>
          <cell r="EB845">
            <v>8.9795875108933387E-4</v>
          </cell>
          <cell r="EC845">
            <v>-1.6179878933883174E-2</v>
          </cell>
          <cell r="ED845">
            <v>-9.3064298376503984E-3</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0</v>
          </cell>
          <cell r="CB846">
            <v>0</v>
          </cell>
          <cell r="CC846">
            <v>0</v>
          </cell>
          <cell r="CD846">
            <v>0</v>
          </cell>
          <cell r="CE846">
            <v>0</v>
          </cell>
          <cell r="CF846">
            <v>0</v>
          </cell>
          <cell r="CG846">
            <v>0</v>
          </cell>
          <cell r="CH846">
            <v>0</v>
          </cell>
          <cell r="CI846">
            <v>0</v>
          </cell>
          <cell r="CJ846">
            <v>0</v>
          </cell>
          <cell r="CK846">
            <v>0</v>
          </cell>
          <cell r="CL846">
            <v>0</v>
          </cell>
          <cell r="CM846">
            <v>0</v>
          </cell>
          <cell r="CN846">
            <v>0</v>
          </cell>
          <cell r="CO846">
            <v>0</v>
          </cell>
          <cell r="CP846">
            <v>0</v>
          </cell>
          <cell r="CQ846">
            <v>0</v>
          </cell>
          <cell r="CR846">
            <v>0</v>
          </cell>
          <cell r="CS846">
            <v>0</v>
          </cell>
          <cell r="CT846">
            <v>0</v>
          </cell>
          <cell r="CU846">
            <v>0</v>
          </cell>
          <cell r="CV846">
            <v>0</v>
          </cell>
          <cell r="CW846">
            <v>0</v>
          </cell>
          <cell r="CX846">
            <v>0</v>
          </cell>
          <cell r="CY846">
            <v>0</v>
          </cell>
          <cell r="CZ846">
            <v>0</v>
          </cell>
          <cell r="DA846">
            <v>0</v>
          </cell>
          <cell r="DB846">
            <v>0</v>
          </cell>
          <cell r="DC846">
            <v>0</v>
          </cell>
          <cell r="DD846">
            <v>0</v>
          </cell>
          <cell r="DE846">
            <v>0</v>
          </cell>
          <cell r="DF846">
            <v>0</v>
          </cell>
          <cell r="DG846">
            <v>0</v>
          </cell>
          <cell r="DH846">
            <v>0</v>
          </cell>
          <cell r="DI846">
            <v>0</v>
          </cell>
          <cell r="DJ846">
            <v>0</v>
          </cell>
          <cell r="DK846">
            <v>0</v>
          </cell>
          <cell r="DL846">
            <v>0</v>
          </cell>
          <cell r="DM846">
            <v>0</v>
          </cell>
          <cell r="DN846">
            <v>0</v>
          </cell>
          <cell r="DO846">
            <v>0</v>
          </cell>
          <cell r="DP846">
            <v>0</v>
          </cell>
          <cell r="DQ846">
            <v>0</v>
          </cell>
          <cell r="DR846">
            <v>0</v>
          </cell>
          <cell r="DS846">
            <v>0</v>
          </cell>
          <cell r="DT846">
            <v>0</v>
          </cell>
          <cell r="DU846">
            <v>0</v>
          </cell>
          <cell r="DV846">
            <v>0</v>
          </cell>
          <cell r="DW846">
            <v>0</v>
          </cell>
          <cell r="DX846">
            <v>0</v>
          </cell>
          <cell r="DY846">
            <v>0</v>
          </cell>
          <cell r="DZ846">
            <v>0</v>
          </cell>
          <cell r="EA846">
            <v>0</v>
          </cell>
          <cell r="EB846">
            <v>0</v>
          </cell>
          <cell r="EC846">
            <v>0</v>
          </cell>
          <cell r="ED846">
            <v>0</v>
          </cell>
        </row>
        <row r="848">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0</v>
          </cell>
          <cell r="CB848">
            <v>0</v>
          </cell>
          <cell r="CC848">
            <v>0</v>
          </cell>
          <cell r="CD848">
            <v>0</v>
          </cell>
          <cell r="CE848">
            <v>0</v>
          </cell>
          <cell r="CF848">
            <v>0</v>
          </cell>
          <cell r="CG848">
            <v>0</v>
          </cell>
          <cell r="CH848">
            <v>0</v>
          </cell>
          <cell r="CI848">
            <v>0</v>
          </cell>
          <cell r="CJ848">
            <v>0</v>
          </cell>
          <cell r="CK848">
            <v>0</v>
          </cell>
          <cell r="CL848">
            <v>0</v>
          </cell>
          <cell r="CM848">
            <v>0</v>
          </cell>
          <cell r="CN848">
            <v>0</v>
          </cell>
          <cell r="CO848">
            <v>0</v>
          </cell>
          <cell r="CP848">
            <v>0</v>
          </cell>
          <cell r="CQ848">
            <v>0</v>
          </cell>
          <cell r="CR848">
            <v>0</v>
          </cell>
          <cell r="CS848">
            <v>0</v>
          </cell>
          <cell r="CT848">
            <v>0</v>
          </cell>
          <cell r="CU848">
            <v>0</v>
          </cell>
          <cell r="CV848">
            <v>0</v>
          </cell>
          <cell r="CW848">
            <v>0</v>
          </cell>
          <cell r="CX848">
            <v>0</v>
          </cell>
          <cell r="CY848">
            <v>0</v>
          </cell>
          <cell r="CZ848">
            <v>0</v>
          </cell>
          <cell r="DA848">
            <v>0</v>
          </cell>
          <cell r="DB848">
            <v>0</v>
          </cell>
          <cell r="DC848">
            <v>0</v>
          </cell>
          <cell r="DD848">
            <v>0</v>
          </cell>
          <cell r="DE848">
            <v>0</v>
          </cell>
          <cell r="DF848">
            <v>0</v>
          </cell>
          <cell r="DG848">
            <v>0</v>
          </cell>
          <cell r="DH848">
            <v>0</v>
          </cell>
          <cell r="DI848">
            <v>0</v>
          </cell>
          <cell r="DJ848">
            <v>0</v>
          </cell>
          <cell r="DK848">
            <v>0</v>
          </cell>
          <cell r="DL848">
            <v>0</v>
          </cell>
          <cell r="DM848">
            <v>0</v>
          </cell>
          <cell r="DN848">
            <v>0</v>
          </cell>
          <cell r="DO848">
            <v>0</v>
          </cell>
          <cell r="DP848">
            <v>0</v>
          </cell>
          <cell r="DQ848">
            <v>0</v>
          </cell>
          <cell r="DR848">
            <v>0</v>
          </cell>
          <cell r="DS848">
            <v>0</v>
          </cell>
          <cell r="DT848">
            <v>0</v>
          </cell>
          <cell r="DU848">
            <v>0</v>
          </cell>
          <cell r="DV848">
            <v>0</v>
          </cell>
          <cell r="DW848">
            <v>0</v>
          </cell>
          <cell r="DX848">
            <v>0</v>
          </cell>
          <cell r="DY848">
            <v>0</v>
          </cell>
          <cell r="DZ848">
            <v>0</v>
          </cell>
          <cell r="EA848">
            <v>0</v>
          </cell>
          <cell r="EB848">
            <v>0</v>
          </cell>
          <cell r="EC848">
            <v>0</v>
          </cell>
          <cell r="ED848">
            <v>0</v>
          </cell>
        </row>
        <row r="849">
          <cell r="F849">
            <v>5.1312963140063061E-2</v>
          </cell>
          <cell r="G849">
            <v>2.8266289327397942E-2</v>
          </cell>
          <cell r="H849">
            <v>1.802751009888226E-2</v>
          </cell>
          <cell r="I849">
            <v>0</v>
          </cell>
          <cell r="J849">
            <v>0</v>
          </cell>
          <cell r="K849">
            <v>0</v>
          </cell>
          <cell r="L849">
            <v>3.6080178933183049E-2</v>
          </cell>
          <cell r="M849">
            <v>1.3499673004950807E-2</v>
          </cell>
          <cell r="N849">
            <v>1.2890519163065051E-2</v>
          </cell>
          <cell r="O849">
            <v>2.6228343692231704E-2</v>
          </cell>
          <cell r="P849">
            <v>1.2279961164203712E-2</v>
          </cell>
          <cell r="Q849">
            <v>5.5949280901891996E-2</v>
          </cell>
          <cell r="R849">
            <v>4.5687371541607291E-3</v>
          </cell>
          <cell r="S849">
            <v>1.3032244685398098E-2</v>
          </cell>
          <cell r="T849">
            <v>6.5956593702694022E-3</v>
          </cell>
          <cell r="U849">
            <v>1.7689363746434594E-2</v>
          </cell>
          <cell r="V849">
            <v>0</v>
          </cell>
          <cell r="W849">
            <v>0</v>
          </cell>
          <cell r="X849">
            <v>0</v>
          </cell>
          <cell r="Y849">
            <v>2.6885373055563377E-2</v>
          </cell>
          <cell r="Z849">
            <v>2.1977919256386258E-3</v>
          </cell>
          <cell r="AA849">
            <v>2.6357626379507337E-3</v>
          </cell>
          <cell r="AB849">
            <v>-1.6355612369807204E-3</v>
          </cell>
          <cell r="AC849">
            <v>-3.2214255539962267E-2</v>
          </cell>
          <cell r="AD849">
            <v>1.9638467205602694E-2</v>
          </cell>
          <cell r="AE849">
            <v>-5.6192346805090665E-3</v>
          </cell>
          <cell r="AF849">
            <v>-7.3511381307937995E-3</v>
          </cell>
          <cell r="AG849">
            <v>-6.7177164326182037E-3</v>
          </cell>
          <cell r="AH849">
            <v>3.7439209039860089E-3</v>
          </cell>
          <cell r="AI849">
            <v>0</v>
          </cell>
          <cell r="AJ849">
            <v>0</v>
          </cell>
          <cell r="AK849">
            <v>0</v>
          </cell>
          <cell r="AL849">
            <v>1.1475414601612499E-2</v>
          </cell>
          <cell r="AM849">
            <v>-5.5094117211353932E-3</v>
          </cell>
          <cell r="AN849">
            <v>5.9955733142871281E-3</v>
          </cell>
          <cell r="AO849">
            <v>-2.4523713203379316E-3</v>
          </cell>
          <cell r="AP849">
            <v>-6.8071898004767206E-2</v>
          </cell>
          <cell r="AQ849">
            <v>1.4568106236581002E-3</v>
          </cell>
          <cell r="AR849">
            <v>2.449120744293154E-3</v>
          </cell>
          <cell r="AS849">
            <v>-1.6350762486595727E-2</v>
          </cell>
          <cell r="AT849">
            <v>-4.4437839330200291E-3</v>
          </cell>
          <cell r="AU849">
            <v>2.0984558327143077E-2</v>
          </cell>
          <cell r="AV849">
            <v>0</v>
          </cell>
          <cell r="AW849">
            <v>0</v>
          </cell>
          <cell r="AX849">
            <v>0</v>
          </cell>
          <cell r="AY849">
            <v>8.8456020642269095E-3</v>
          </cell>
          <cell r="AZ849">
            <v>-1.4195521154647395E-3</v>
          </cell>
          <cell r="BA849">
            <v>3.6220436679244017E-3</v>
          </cell>
          <cell r="BB849">
            <v>1.691482941510003E-3</v>
          </cell>
          <cell r="BC849">
            <v>-4.9511636749599575E-3</v>
          </cell>
          <cell r="BD849">
            <v>2.1411024140761015E-2</v>
          </cell>
          <cell r="BE849">
            <v>8.9400367651748525E-4</v>
          </cell>
          <cell r="BF849">
            <v>-1.7590863646475441E-2</v>
          </cell>
          <cell r="BG849">
            <v>-8.1085372314504411E-3</v>
          </cell>
          <cell r="BH849">
            <v>1.4004690789107599E-2</v>
          </cell>
          <cell r="BI849">
            <v>0</v>
          </cell>
          <cell r="BJ849">
            <v>0</v>
          </cell>
          <cell r="BK849">
            <v>0</v>
          </cell>
          <cell r="BL849">
            <v>3.0815388517780207E-2</v>
          </cell>
          <cell r="BM849">
            <v>-4.6973197650146403E-3</v>
          </cell>
          <cell r="BN849">
            <v>6.194225207998727E-3</v>
          </cell>
          <cell r="BO849">
            <v>2.9081804100172803E-4</v>
          </cell>
          <cell r="BP849">
            <v>-1.3160350174530322E-2</v>
          </cell>
          <cell r="BQ849">
            <v>2.979992379799512E-3</v>
          </cell>
          <cell r="BR849">
            <v>1.2736843997689699E-2</v>
          </cell>
          <cell r="BS849">
            <v>-1.0771464329316416E-2</v>
          </cell>
          <cell r="BT849">
            <v>-9.3111822896361218E-3</v>
          </cell>
          <cell r="BU849">
            <v>8.0487874426893313E-3</v>
          </cell>
          <cell r="BV849">
            <v>3.1159812447519641E-2</v>
          </cell>
          <cell r="BW849">
            <v>0</v>
          </cell>
          <cell r="BX849">
            <v>0</v>
          </cell>
          <cell r="BY849">
            <v>1.5277993669705836E-2</v>
          </cell>
          <cell r="BZ849">
            <v>-6.9260019341612633E-3</v>
          </cell>
          <cell r="CA849">
            <v>-1.0465152505901187E-2</v>
          </cell>
          <cell r="CB849">
            <v>-3.2853844940632371E-3</v>
          </cell>
          <cell r="CC849">
            <v>4.5097054114151547E-3</v>
          </cell>
          <cell r="CD849">
            <v>-1.0840154483396702E-2</v>
          </cell>
          <cell r="CE849">
            <v>2.5391937565663714E-2</v>
          </cell>
          <cell r="CF849">
            <v>-1.0702732024022055E-2</v>
          </cell>
          <cell r="CG849">
            <v>-3.9520360332659266E-2</v>
          </cell>
          <cell r="CH849">
            <v>-1.7144063788734343E-3</v>
          </cell>
          <cell r="CI849">
            <v>2.5575200265372189E-2</v>
          </cell>
          <cell r="CJ849">
            <v>2.2718385454872703E-2</v>
          </cell>
          <cell r="CK849">
            <v>2.0512633435501471E-2</v>
          </cell>
          <cell r="CL849">
            <v>1.5064847348163823E-2</v>
          </cell>
          <cell r="CM849">
            <v>-1.4491806173587918E-2</v>
          </cell>
          <cell r="CN849">
            <v>-4.2675588183982427E-4</v>
          </cell>
          <cell r="CO849">
            <v>-6.2756687635427966E-3</v>
          </cell>
          <cell r="CP849">
            <v>2.0860224242298386E-2</v>
          </cell>
          <cell r="CQ849">
            <v>-1.9347175461362554E-2</v>
          </cell>
          <cell r="CR849">
            <v>3.1421113495412101E-2</v>
          </cell>
          <cell r="CS849">
            <v>1.2802161025163628E-2</v>
          </cell>
          <cell r="CT849">
            <v>-1.0037206994937264E-2</v>
          </cell>
          <cell r="CU849">
            <v>2.8631346057821361E-3</v>
          </cell>
          <cell r="CV849">
            <v>3.1421113495412101E-2</v>
          </cell>
          <cell r="CW849">
            <v>1.6515101172728919E-2</v>
          </cell>
          <cell r="CX849">
            <v>1.7340536313490418E-2</v>
          </cell>
          <cell r="CY849">
            <v>2.4848405824748454E-2</v>
          </cell>
          <cell r="CZ849">
            <v>-2.5891415270351104E-2</v>
          </cell>
          <cell r="DA849">
            <v>-1.0186524593791546E-3</v>
          </cell>
          <cell r="DB849">
            <v>-1.2355671224895559E-2</v>
          </cell>
          <cell r="DC849">
            <v>1.6314261614937209E-2</v>
          </cell>
          <cell r="DD849">
            <v>-2.5916998583994655E-3</v>
          </cell>
          <cell r="DE849">
            <v>-9.8102202951722006E-4</v>
          </cell>
          <cell r="DF849">
            <v>-8.5689473279160211E-3</v>
          </cell>
          <cell r="DG849">
            <v>-2.118121418649821E-2</v>
          </cell>
          <cell r="DH849">
            <v>1.4748244963932677E-2</v>
          </cell>
          <cell r="DI849">
            <v>2.0630233344398619E-2</v>
          </cell>
          <cell r="DJ849">
            <v>9.7517979604546667E-3</v>
          </cell>
          <cell r="DK849">
            <v>2.0893725920657857E-2</v>
          </cell>
          <cell r="DL849">
            <v>-1.463416526156891E-3</v>
          </cell>
          <cell r="DM849">
            <v>-1.9314704890007306E-2</v>
          </cell>
          <cell r="DN849">
            <v>-6.3384257402887556E-3</v>
          </cell>
          <cell r="DO849">
            <v>-3.3071380820928198E-3</v>
          </cell>
          <cell r="DP849">
            <v>-1.5515837843175007E-2</v>
          </cell>
          <cell r="DQ849">
            <v>-2.1065819475296621E-3</v>
          </cell>
          <cell r="DR849">
            <v>6.3344635603641564E-3</v>
          </cell>
          <cell r="DS849">
            <v>-8.2212876263341172E-3</v>
          </cell>
          <cell r="DT849">
            <v>-1.1276562774682475E-3</v>
          </cell>
          <cell r="DU849">
            <v>1.4585385464258138E-2</v>
          </cell>
          <cell r="DV849">
            <v>3.5970292850308283E-2</v>
          </cell>
          <cell r="DW849">
            <v>2.2451366506558657E-2</v>
          </cell>
          <cell r="DX849">
            <v>2.0119629899127744E-2</v>
          </cell>
          <cell r="DY849">
            <v>1.5851340040669015E-2</v>
          </cell>
          <cell r="DZ849">
            <v>-9.0417985302053694E-3</v>
          </cell>
          <cell r="EA849">
            <v>-1.1776778059882531E-2</v>
          </cell>
          <cell r="EB849">
            <v>-7.1239365899344875E-3</v>
          </cell>
          <cell r="EC849">
            <v>4.0648480488272298E-3</v>
          </cell>
          <cell r="ED849">
            <v>2.621569984881944E-4</v>
          </cell>
        </row>
        <row r="850">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1.0753233514545939</v>
          </cell>
          <cell r="BS850">
            <v>0</v>
          </cell>
          <cell r="BT850">
            <v>0</v>
          </cell>
          <cell r="BU850">
            <v>0</v>
          </cell>
          <cell r="BV850">
            <v>1.0753233514545939</v>
          </cell>
          <cell r="BW850">
            <v>0</v>
          </cell>
          <cell r="BX850">
            <v>0</v>
          </cell>
          <cell r="BY850">
            <v>0</v>
          </cell>
          <cell r="BZ850">
            <v>0</v>
          </cell>
          <cell r="CA850">
            <v>0</v>
          </cell>
          <cell r="CB850">
            <v>0</v>
          </cell>
          <cell r="CC850">
            <v>0</v>
          </cell>
          <cell r="CD850">
            <v>0</v>
          </cell>
          <cell r="CE850">
            <v>10.101934535188775</v>
          </cell>
          <cell r="CF850">
            <v>0</v>
          </cell>
          <cell r="CG850">
            <v>0</v>
          </cell>
          <cell r="CH850">
            <v>0</v>
          </cell>
          <cell r="CI850">
            <v>9.5221345988406938</v>
          </cell>
          <cell r="CJ850">
            <v>0.57979993634803151</v>
          </cell>
          <cell r="CK850">
            <v>0</v>
          </cell>
          <cell r="CL850">
            <v>0</v>
          </cell>
          <cell r="CM850">
            <v>0</v>
          </cell>
          <cell r="CN850">
            <v>0</v>
          </cell>
          <cell r="CO850">
            <v>0</v>
          </cell>
          <cell r="CP850">
            <v>0</v>
          </cell>
          <cell r="CQ850">
            <v>0</v>
          </cell>
          <cell r="CR850">
            <v>1.5969704894948507</v>
          </cell>
          <cell r="CS850">
            <v>0</v>
          </cell>
          <cell r="CT850">
            <v>0</v>
          </cell>
          <cell r="CU850">
            <v>0</v>
          </cell>
          <cell r="CV850">
            <v>1.5969704894948507</v>
          </cell>
          <cell r="CW850">
            <v>0</v>
          </cell>
          <cell r="CX850">
            <v>0</v>
          </cell>
          <cell r="CY850">
            <v>0</v>
          </cell>
          <cell r="CZ850">
            <v>0</v>
          </cell>
          <cell r="DA850">
            <v>0</v>
          </cell>
          <cell r="DB850">
            <v>0</v>
          </cell>
          <cell r="DC850">
            <v>0</v>
          </cell>
          <cell r="DD850">
            <v>0</v>
          </cell>
          <cell r="DE850">
            <v>0</v>
          </cell>
          <cell r="DF850">
            <v>0</v>
          </cell>
          <cell r="DG850">
            <v>0</v>
          </cell>
          <cell r="DH850">
            <v>0</v>
          </cell>
          <cell r="DI850">
            <v>0</v>
          </cell>
          <cell r="DJ850">
            <v>0</v>
          </cell>
          <cell r="DK850">
            <v>0</v>
          </cell>
          <cell r="DL850">
            <v>0</v>
          </cell>
          <cell r="DM850">
            <v>0</v>
          </cell>
          <cell r="DN850">
            <v>0</v>
          </cell>
          <cell r="DO850">
            <v>0</v>
          </cell>
          <cell r="DP850">
            <v>0</v>
          </cell>
          <cell r="DQ850">
            <v>0</v>
          </cell>
          <cell r="DR850">
            <v>0</v>
          </cell>
          <cell r="DS850">
            <v>0</v>
          </cell>
          <cell r="DT850">
            <v>0</v>
          </cell>
          <cell r="DU850">
            <v>0</v>
          </cell>
          <cell r="DV850">
            <v>0</v>
          </cell>
          <cell r="DW850">
            <v>0</v>
          </cell>
          <cell r="DX850">
            <v>0</v>
          </cell>
          <cell r="DY850">
            <v>0</v>
          </cell>
          <cell r="DZ850">
            <v>0</v>
          </cell>
          <cell r="EA850">
            <v>0</v>
          </cell>
          <cell r="EB850">
            <v>0</v>
          </cell>
          <cell r="EC850">
            <v>0</v>
          </cell>
          <cell r="ED850">
            <v>0</v>
          </cell>
        </row>
        <row r="851">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1.0753233514545939</v>
          </cell>
          <cell r="BS851">
            <v>0</v>
          </cell>
          <cell r="BT851">
            <v>0</v>
          </cell>
          <cell r="BU851">
            <v>0</v>
          </cell>
          <cell r="BV851">
            <v>1.0753233514545939</v>
          </cell>
          <cell r="BW851">
            <v>0</v>
          </cell>
          <cell r="BX851">
            <v>0</v>
          </cell>
          <cell r="BY851">
            <v>0</v>
          </cell>
          <cell r="BZ851">
            <v>0</v>
          </cell>
          <cell r="CA851">
            <v>0</v>
          </cell>
          <cell r="CB851">
            <v>0</v>
          </cell>
          <cell r="CC851">
            <v>0</v>
          </cell>
          <cell r="CD851">
            <v>0</v>
          </cell>
          <cell r="CE851">
            <v>10.101934535188775</v>
          </cell>
          <cell r="CF851">
            <v>0</v>
          </cell>
          <cell r="CG851">
            <v>0</v>
          </cell>
          <cell r="CH851">
            <v>0</v>
          </cell>
          <cell r="CI851">
            <v>9.5221345988406938</v>
          </cell>
          <cell r="CJ851">
            <v>0.57979993634803151</v>
          </cell>
          <cell r="CK851">
            <v>0</v>
          </cell>
          <cell r="CL851">
            <v>0</v>
          </cell>
          <cell r="CM851">
            <v>0</v>
          </cell>
          <cell r="CN851">
            <v>0</v>
          </cell>
          <cell r="CO851">
            <v>0</v>
          </cell>
          <cell r="CP851">
            <v>0</v>
          </cell>
          <cell r="CQ851">
            <v>0</v>
          </cell>
          <cell r="CR851">
            <v>1.5969704894948507</v>
          </cell>
          <cell r="CS851">
            <v>0</v>
          </cell>
          <cell r="CT851">
            <v>0</v>
          </cell>
          <cell r="CU851">
            <v>0</v>
          </cell>
          <cell r="CV851">
            <v>1.5969704894948507</v>
          </cell>
          <cell r="CW851">
            <v>0</v>
          </cell>
          <cell r="CX851">
            <v>0</v>
          </cell>
          <cell r="CY851">
            <v>0</v>
          </cell>
          <cell r="CZ851">
            <v>0</v>
          </cell>
          <cell r="DA851">
            <v>0</v>
          </cell>
          <cell r="DB851">
            <v>0</v>
          </cell>
          <cell r="DC851">
            <v>0</v>
          </cell>
          <cell r="DD851">
            <v>0</v>
          </cell>
          <cell r="DE851">
            <v>0</v>
          </cell>
          <cell r="DF851">
            <v>0</v>
          </cell>
          <cell r="DG851">
            <v>0</v>
          </cell>
          <cell r="DH851">
            <v>0</v>
          </cell>
          <cell r="DI851">
            <v>0</v>
          </cell>
          <cell r="DJ851">
            <v>0</v>
          </cell>
          <cell r="DK851">
            <v>0</v>
          </cell>
          <cell r="DL851">
            <v>0</v>
          </cell>
          <cell r="DM851">
            <v>0</v>
          </cell>
          <cell r="DN851">
            <v>0</v>
          </cell>
          <cell r="DO851">
            <v>0</v>
          </cell>
          <cell r="DP851">
            <v>0</v>
          </cell>
          <cell r="DQ851">
            <v>0</v>
          </cell>
          <cell r="DR851">
            <v>0</v>
          </cell>
          <cell r="DS851">
            <v>0</v>
          </cell>
          <cell r="DT851">
            <v>0</v>
          </cell>
          <cell r="DU851">
            <v>0</v>
          </cell>
          <cell r="DV851">
            <v>0</v>
          </cell>
          <cell r="DW851">
            <v>0</v>
          </cell>
          <cell r="DX851">
            <v>0</v>
          </cell>
          <cell r="DY851">
            <v>0</v>
          </cell>
          <cell r="DZ851">
            <v>0</v>
          </cell>
          <cell r="EA851">
            <v>0</v>
          </cell>
          <cell r="EB851">
            <v>0</v>
          </cell>
          <cell r="EC851">
            <v>0</v>
          </cell>
          <cell r="ED851">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0</v>
          </cell>
          <cell r="CB853">
            <v>0</v>
          </cell>
          <cell r="CC853">
            <v>0</v>
          </cell>
          <cell r="CD853">
            <v>0</v>
          </cell>
          <cell r="CE853">
            <v>0</v>
          </cell>
          <cell r="CF853">
            <v>0</v>
          </cell>
          <cell r="CG853">
            <v>0</v>
          </cell>
          <cell r="CH853">
            <v>0</v>
          </cell>
          <cell r="CI853">
            <v>0</v>
          </cell>
          <cell r="CJ853">
            <v>0</v>
          </cell>
          <cell r="CK853">
            <v>0</v>
          </cell>
          <cell r="CL853">
            <v>0</v>
          </cell>
          <cell r="CM853">
            <v>0</v>
          </cell>
          <cell r="CN853">
            <v>0</v>
          </cell>
          <cell r="CO853">
            <v>0</v>
          </cell>
          <cell r="CP853">
            <v>0</v>
          </cell>
          <cell r="CQ853">
            <v>0</v>
          </cell>
          <cell r="CR853">
            <v>0</v>
          </cell>
          <cell r="CS853">
            <v>0</v>
          </cell>
          <cell r="CT853">
            <v>0</v>
          </cell>
          <cell r="CU853">
            <v>0</v>
          </cell>
          <cell r="CV853">
            <v>0</v>
          </cell>
          <cell r="CW853">
            <v>0</v>
          </cell>
          <cell r="CX853">
            <v>0</v>
          </cell>
          <cell r="CY853">
            <v>0</v>
          </cell>
          <cell r="CZ853">
            <v>0</v>
          </cell>
          <cell r="DA853">
            <v>0</v>
          </cell>
          <cell r="DB853">
            <v>0</v>
          </cell>
          <cell r="DC853">
            <v>0</v>
          </cell>
          <cell r="DD853">
            <v>0</v>
          </cell>
          <cell r="DE853">
            <v>0</v>
          </cell>
          <cell r="DF853">
            <v>0</v>
          </cell>
          <cell r="DG853">
            <v>0</v>
          </cell>
          <cell r="DH853">
            <v>0</v>
          </cell>
          <cell r="DI853">
            <v>0</v>
          </cell>
          <cell r="DJ853">
            <v>0</v>
          </cell>
          <cell r="DK853">
            <v>0</v>
          </cell>
          <cell r="DL853">
            <v>0</v>
          </cell>
          <cell r="DM853">
            <v>0</v>
          </cell>
          <cell r="DN853">
            <v>0</v>
          </cell>
          <cell r="DO853">
            <v>0</v>
          </cell>
          <cell r="DP853">
            <v>0</v>
          </cell>
          <cell r="DQ853">
            <v>0</v>
          </cell>
          <cell r="DR853">
            <v>0</v>
          </cell>
          <cell r="DS853">
            <v>0</v>
          </cell>
          <cell r="DT853">
            <v>0</v>
          </cell>
          <cell r="DU853">
            <v>0</v>
          </cell>
          <cell r="DV853">
            <v>0</v>
          </cell>
          <cell r="DW853">
            <v>0</v>
          </cell>
          <cell r="DX853">
            <v>0</v>
          </cell>
          <cell r="DY853">
            <v>0</v>
          </cell>
          <cell r="DZ853">
            <v>0</v>
          </cell>
          <cell r="EA853">
            <v>0</v>
          </cell>
          <cell r="EB853">
            <v>0</v>
          </cell>
          <cell r="EC853">
            <v>0</v>
          </cell>
          <cell r="ED853">
            <v>0</v>
          </cell>
        </row>
        <row r="855">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0</v>
          </cell>
          <cell r="CB855">
            <v>0</v>
          </cell>
          <cell r="CC855">
            <v>0</v>
          </cell>
          <cell r="CD855">
            <v>0</v>
          </cell>
          <cell r="CE855">
            <v>0</v>
          </cell>
          <cell r="CF855">
            <v>0</v>
          </cell>
          <cell r="CG855">
            <v>0</v>
          </cell>
          <cell r="CH855">
            <v>0</v>
          </cell>
          <cell r="CI855">
            <v>0</v>
          </cell>
          <cell r="CJ855">
            <v>0</v>
          </cell>
          <cell r="CK855">
            <v>0</v>
          </cell>
          <cell r="CL855">
            <v>0</v>
          </cell>
          <cell r="CM855">
            <v>0</v>
          </cell>
          <cell r="CN855">
            <v>0</v>
          </cell>
          <cell r="CO855">
            <v>0</v>
          </cell>
          <cell r="CP855">
            <v>0</v>
          </cell>
          <cell r="CQ855">
            <v>0</v>
          </cell>
          <cell r="CR855">
            <v>0</v>
          </cell>
          <cell r="CS855">
            <v>0</v>
          </cell>
          <cell r="CT855">
            <v>0</v>
          </cell>
          <cell r="CU855">
            <v>0</v>
          </cell>
          <cell r="CV855">
            <v>0</v>
          </cell>
          <cell r="CW855">
            <v>0</v>
          </cell>
          <cell r="CX855">
            <v>0</v>
          </cell>
          <cell r="CY855">
            <v>0</v>
          </cell>
          <cell r="CZ855">
            <v>0</v>
          </cell>
          <cell r="DA855">
            <v>0</v>
          </cell>
          <cell r="DB855">
            <v>0</v>
          </cell>
          <cell r="DC855">
            <v>0</v>
          </cell>
          <cell r="DD855">
            <v>0</v>
          </cell>
          <cell r="DE855">
            <v>0</v>
          </cell>
          <cell r="DF855">
            <v>0</v>
          </cell>
          <cell r="DG855">
            <v>0</v>
          </cell>
          <cell r="DH855">
            <v>0</v>
          </cell>
          <cell r="DI855">
            <v>0</v>
          </cell>
          <cell r="DJ855">
            <v>0</v>
          </cell>
          <cell r="DK855">
            <v>0</v>
          </cell>
          <cell r="DL855">
            <v>0</v>
          </cell>
          <cell r="DM855">
            <v>0</v>
          </cell>
          <cell r="DN855">
            <v>0</v>
          </cell>
          <cell r="DO855">
            <v>0</v>
          </cell>
          <cell r="DP855">
            <v>0</v>
          </cell>
          <cell r="DQ855">
            <v>0</v>
          </cell>
          <cell r="DR855">
            <v>0</v>
          </cell>
          <cell r="DS855">
            <v>0</v>
          </cell>
          <cell r="DT855">
            <v>0</v>
          </cell>
          <cell r="DU855">
            <v>0</v>
          </cell>
          <cell r="DV855">
            <v>0</v>
          </cell>
          <cell r="DW855">
            <v>0</v>
          </cell>
          <cell r="DX855">
            <v>0</v>
          </cell>
          <cell r="DY855">
            <v>0</v>
          </cell>
          <cell r="DZ855">
            <v>0</v>
          </cell>
          <cell r="EA855">
            <v>0</v>
          </cell>
          <cell r="EB855">
            <v>0</v>
          </cell>
          <cell r="EC855">
            <v>0</v>
          </cell>
          <cell r="ED855">
            <v>0</v>
          </cell>
        </row>
        <row r="856">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0</v>
          </cell>
          <cell r="CB856">
            <v>0</v>
          </cell>
          <cell r="CC856">
            <v>0</v>
          </cell>
          <cell r="CD856">
            <v>0</v>
          </cell>
          <cell r="CE856">
            <v>0</v>
          </cell>
          <cell r="CF856">
            <v>0</v>
          </cell>
          <cell r="CG856">
            <v>0</v>
          </cell>
          <cell r="CH856">
            <v>0</v>
          </cell>
          <cell r="CI856">
            <v>0</v>
          </cell>
          <cell r="CJ856">
            <v>0</v>
          </cell>
          <cell r="CK856">
            <v>0</v>
          </cell>
          <cell r="CL856">
            <v>0</v>
          </cell>
          <cell r="CM856">
            <v>0</v>
          </cell>
          <cell r="CN856">
            <v>0</v>
          </cell>
          <cell r="CO856">
            <v>0</v>
          </cell>
          <cell r="CP856">
            <v>0</v>
          </cell>
          <cell r="CQ856">
            <v>0</v>
          </cell>
          <cell r="CR856">
            <v>0</v>
          </cell>
          <cell r="CS856">
            <v>0</v>
          </cell>
          <cell r="CT856">
            <v>0</v>
          </cell>
          <cell r="CU856">
            <v>0</v>
          </cell>
          <cell r="CV856">
            <v>0</v>
          </cell>
          <cell r="CW856">
            <v>0</v>
          </cell>
          <cell r="CX856">
            <v>0</v>
          </cell>
          <cell r="CY856">
            <v>0</v>
          </cell>
          <cell r="CZ856">
            <v>0</v>
          </cell>
          <cell r="DA856">
            <v>0</v>
          </cell>
          <cell r="DB856">
            <v>0</v>
          </cell>
          <cell r="DC856">
            <v>0</v>
          </cell>
          <cell r="DD856">
            <v>0</v>
          </cell>
          <cell r="DE856">
            <v>0</v>
          </cell>
          <cell r="DF856">
            <v>0</v>
          </cell>
          <cell r="DG856">
            <v>0</v>
          </cell>
          <cell r="DH856">
            <v>0</v>
          </cell>
          <cell r="DI856">
            <v>0</v>
          </cell>
          <cell r="DJ856">
            <v>0</v>
          </cell>
          <cell r="DK856">
            <v>0</v>
          </cell>
          <cell r="DL856">
            <v>0</v>
          </cell>
          <cell r="DM856">
            <v>0</v>
          </cell>
          <cell r="DN856">
            <v>0</v>
          </cell>
          <cell r="DO856">
            <v>0</v>
          </cell>
          <cell r="DP856">
            <v>0</v>
          </cell>
          <cell r="DQ856">
            <v>0</v>
          </cell>
          <cell r="DR856">
            <v>0</v>
          </cell>
          <cell r="DS856">
            <v>0</v>
          </cell>
          <cell r="DT856">
            <v>0</v>
          </cell>
          <cell r="DU856">
            <v>0</v>
          </cell>
          <cell r="DV856">
            <v>0</v>
          </cell>
          <cell r="DW856">
            <v>0</v>
          </cell>
          <cell r="DX856">
            <v>0</v>
          </cell>
          <cell r="DY856">
            <v>0</v>
          </cell>
          <cell r="DZ856">
            <v>0</v>
          </cell>
          <cell r="EA856">
            <v>0</v>
          </cell>
          <cell r="EB856">
            <v>0</v>
          </cell>
          <cell r="EC856">
            <v>0</v>
          </cell>
          <cell r="ED856">
            <v>0</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cell r="DA857">
            <v>0</v>
          </cell>
          <cell r="DB857">
            <v>0</v>
          </cell>
          <cell r="DC857">
            <v>0</v>
          </cell>
          <cell r="DD857">
            <v>0</v>
          </cell>
          <cell r="DE857">
            <v>0</v>
          </cell>
          <cell r="DF857">
            <v>0</v>
          </cell>
          <cell r="DG857">
            <v>0</v>
          </cell>
          <cell r="DH857">
            <v>0</v>
          </cell>
          <cell r="DI857">
            <v>0</v>
          </cell>
          <cell r="DJ857">
            <v>0</v>
          </cell>
          <cell r="DK857">
            <v>0</v>
          </cell>
          <cell r="DL857">
            <v>0</v>
          </cell>
          <cell r="DM857">
            <v>0</v>
          </cell>
          <cell r="DN857">
            <v>0</v>
          </cell>
          <cell r="DO857">
            <v>0</v>
          </cell>
          <cell r="DP857">
            <v>0</v>
          </cell>
          <cell r="DQ857">
            <v>0</v>
          </cell>
          <cell r="DR857">
            <v>0</v>
          </cell>
          <cell r="DS857">
            <v>0</v>
          </cell>
          <cell r="DT857">
            <v>0</v>
          </cell>
          <cell r="DU857">
            <v>0</v>
          </cell>
          <cell r="DV857">
            <v>0</v>
          </cell>
          <cell r="DW857">
            <v>0</v>
          </cell>
          <cell r="DX857">
            <v>0</v>
          </cell>
          <cell r="DY857">
            <v>0</v>
          </cell>
          <cell r="DZ857">
            <v>0</v>
          </cell>
          <cell r="EA857">
            <v>0</v>
          </cell>
          <cell r="EB857">
            <v>0</v>
          </cell>
          <cell r="EC857">
            <v>0</v>
          </cell>
          <cell r="ED857">
            <v>0</v>
          </cell>
        </row>
        <row r="858">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v>0</v>
          </cell>
          <cell r="DB858">
            <v>0</v>
          </cell>
          <cell r="DC858">
            <v>0</v>
          </cell>
          <cell r="DD858">
            <v>0</v>
          </cell>
          <cell r="DE858">
            <v>0</v>
          </cell>
          <cell r="DF858">
            <v>0</v>
          </cell>
          <cell r="DG858">
            <v>0</v>
          </cell>
          <cell r="DH858">
            <v>0</v>
          </cell>
          <cell r="DI858">
            <v>0</v>
          </cell>
          <cell r="DJ858">
            <v>0</v>
          </cell>
          <cell r="DK858">
            <v>0</v>
          </cell>
          <cell r="DL858">
            <v>0</v>
          </cell>
          <cell r="DM858">
            <v>0</v>
          </cell>
          <cell r="DN858">
            <v>0</v>
          </cell>
          <cell r="DO858">
            <v>0</v>
          </cell>
          <cell r="DP858">
            <v>0</v>
          </cell>
          <cell r="DQ858">
            <v>0</v>
          </cell>
          <cell r="DR858">
            <v>0</v>
          </cell>
          <cell r="DS858">
            <v>0</v>
          </cell>
          <cell r="DT858">
            <v>0</v>
          </cell>
          <cell r="DU858">
            <v>0</v>
          </cell>
          <cell r="DV858">
            <v>0</v>
          </cell>
          <cell r="DW858">
            <v>0</v>
          </cell>
          <cell r="DX858">
            <v>0</v>
          </cell>
          <cell r="DY858">
            <v>0</v>
          </cell>
          <cell r="DZ858">
            <v>0</v>
          </cell>
          <cell r="EA858">
            <v>0</v>
          </cell>
          <cell r="EB858">
            <v>0</v>
          </cell>
          <cell r="EC858">
            <v>0</v>
          </cell>
          <cell r="ED858">
            <v>0</v>
          </cell>
        </row>
        <row r="860">
          <cell r="F860">
            <v>-2416.3069615999411</v>
          </cell>
          <cell r="G860">
            <v>-1607.0185450999707</v>
          </cell>
          <cell r="H860">
            <v>-987.63719501000014</v>
          </cell>
          <cell r="I860">
            <v>-275.03741363997688</v>
          </cell>
          <cell r="J860">
            <v>680.96252479997929</v>
          </cell>
          <cell r="K860">
            <v>937.84665565998876</v>
          </cell>
          <cell r="L860">
            <v>1042.4877401220438</v>
          </cell>
          <cell r="M860">
            <v>993.60651421998045</v>
          </cell>
          <cell r="N860">
            <v>422.1855214619718</v>
          </cell>
          <cell r="O860">
            <v>-573.74358362000203</v>
          </cell>
          <cell r="P860">
            <v>-2087.0185460999492</v>
          </cell>
          <cell r="Q860">
            <v>-2369.8675711000396</v>
          </cell>
          <cell r="R860">
            <v>-6029.0001787059009</v>
          </cell>
          <cell r="S860">
            <v>-2408.768381599948</v>
          </cell>
          <cell r="T860">
            <v>-1543.2327339000185</v>
          </cell>
          <cell r="U860">
            <v>-974.58681500999955</v>
          </cell>
          <cell r="V860">
            <v>-259.92851363998489</v>
          </cell>
          <cell r="W860">
            <v>698.36933479999425</v>
          </cell>
          <cell r="X860">
            <v>956.46915566001553</v>
          </cell>
          <cell r="Y860">
            <v>1059.2934601219895</v>
          </cell>
          <cell r="Z860">
            <v>1010.458424219978</v>
          </cell>
          <cell r="AA860">
            <v>437.12432146203355</v>
          </cell>
          <cell r="AB860">
            <v>-561.71434362002765</v>
          </cell>
          <cell r="AC860">
            <v>-2078.8639461000275</v>
          </cell>
          <cell r="AD860">
            <v>-2363.6201410999929</v>
          </cell>
          <cell r="AE860">
            <v>-6764.6829054802656</v>
          </cell>
          <cell r="AF860">
            <v>-2555.8018479999446</v>
          </cell>
          <cell r="AG860">
            <v>-1647.0774019999953</v>
          </cell>
          <cell r="AH860">
            <v>-1061.1787958000205</v>
          </cell>
          <cell r="AI860">
            <v>-314.36025120000704</v>
          </cell>
          <cell r="AJ860">
            <v>687.98228399996879</v>
          </cell>
          <cell r="AK860">
            <v>956.66424279997591</v>
          </cell>
          <cell r="AL860">
            <v>1069.6385627600248</v>
          </cell>
          <cell r="AM860">
            <v>1018.1773476000235</v>
          </cell>
          <cell r="AN860">
            <v>420.00066995999077</v>
          </cell>
          <cell r="AO860">
            <v>-623.75990960001945</v>
          </cell>
          <cell r="AP860">
            <v>-2210.1283380000095</v>
          </cell>
          <cell r="AQ860">
            <v>-2504.8394679999619</v>
          </cell>
          <cell r="AR860">
            <v>-6616.0866554798558</v>
          </cell>
          <cell r="AS860">
            <v>-2548.585047999979</v>
          </cell>
          <cell r="AT860">
            <v>-1639.0573620000214</v>
          </cell>
          <cell r="AU860">
            <v>-1048.6033358000277</v>
          </cell>
          <cell r="AV860">
            <v>-299.90715119993547</v>
          </cell>
          <cell r="AW860">
            <v>704.76878399998532</v>
          </cell>
          <cell r="AX860">
            <v>974.43414280001889</v>
          </cell>
          <cell r="AY860">
            <v>1085.8090927599696</v>
          </cell>
          <cell r="AZ860">
            <v>1034.2638675999769</v>
          </cell>
          <cell r="BA860">
            <v>434.25096995997592</v>
          </cell>
          <cell r="BB860">
            <v>-612.2040396000375</v>
          </cell>
          <cell r="BC860">
            <v>-2202.3514380000124</v>
          </cell>
          <cell r="BD860">
            <v>-2498.9051380000019</v>
          </cell>
          <cell r="BE860">
            <v>-7425.9522630539723</v>
          </cell>
          <cell r="BF860">
            <v>-2696.1858143999125</v>
          </cell>
          <cell r="BG860">
            <v>-1805.8160408999538</v>
          </cell>
          <cell r="BH860">
            <v>-1136.196616590023</v>
          </cell>
          <cell r="BI860">
            <v>-355.45938875994761</v>
          </cell>
          <cell r="BJ860">
            <v>692.91109320000396</v>
          </cell>
          <cell r="BK860">
            <v>973.21862994000548</v>
          </cell>
          <cell r="BL860">
            <v>1094.8686253979977</v>
          </cell>
          <cell r="BM860">
            <v>1040.7465109799814</v>
          </cell>
          <cell r="BN860">
            <v>416.02331845799927</v>
          </cell>
          <cell r="BO860">
            <v>-675.1380655799876</v>
          </cell>
          <cell r="BP860">
            <v>-2334.2848298999888</v>
          </cell>
          <cell r="BQ860">
            <v>-2640.6396848999721</v>
          </cell>
          <cell r="BR860">
            <v>-7220.5700489026494</v>
          </cell>
          <cell r="BS860">
            <v>-2689.3118744000094</v>
          </cell>
          <cell r="BT860">
            <v>-1735.8451900999644</v>
          </cell>
          <cell r="BU860">
            <v>-1124.2120165899396</v>
          </cell>
          <cell r="BV860">
            <v>-340.57446540851379</v>
          </cell>
          <cell r="BW860">
            <v>708.99575319999713</v>
          </cell>
          <cell r="BX860">
            <v>990.25112994000665</v>
          </cell>
          <cell r="BY860">
            <v>1110.318405397993</v>
          </cell>
          <cell r="BZ860">
            <v>1056.1869909800007</v>
          </cell>
          <cell r="CA860">
            <v>429.64481845794944</v>
          </cell>
          <cell r="CB860">
            <v>-664.20405558001949</v>
          </cell>
          <cell r="CC860">
            <v>-2326.8829299000208</v>
          </cell>
          <cell r="CD860">
            <v>-2634.9366148999543</v>
          </cell>
          <cell r="CE860">
            <v>-7970.7567144939676</v>
          </cell>
          <cell r="CF860">
            <v>-2837.5004008000251</v>
          </cell>
          <cell r="CG860">
            <v>-1840.9949381999613</v>
          </cell>
          <cell r="CH860">
            <v>-1212.8227173800115</v>
          </cell>
          <cell r="CI860">
            <v>-388.8621917210985</v>
          </cell>
          <cell r="CJ860">
            <v>696.44686233639368</v>
          </cell>
          <cell r="CK860">
            <v>987.67511708001257</v>
          </cell>
          <cell r="CL860">
            <v>1118.1379380359722</v>
          </cell>
          <cell r="CM860">
            <v>1061.3474843599834</v>
          </cell>
          <cell r="CN860">
            <v>410.3878669560072</v>
          </cell>
          <cell r="CO860">
            <v>-728.0138315600343</v>
          </cell>
          <cell r="CP860">
            <v>-2459.4025217999879</v>
          </cell>
          <cell r="CQ860">
            <v>-2777.1553817999957</v>
          </cell>
          <cell r="CR860">
            <v>-7593.7818385385908</v>
          </cell>
          <cell r="CS860">
            <v>-2818.817010800034</v>
          </cell>
          <cell r="CT860">
            <v>-1820.1461382000125</v>
          </cell>
          <cell r="CU860">
            <v>-1180.289147380041</v>
          </cell>
          <cell r="CV860">
            <v>-359.21085583046079</v>
          </cell>
          <cell r="CW860">
            <v>739.39137239998672</v>
          </cell>
          <cell r="CX860">
            <v>1033.8457170800248</v>
          </cell>
          <cell r="CY860">
            <v>1159.948568035994</v>
          </cell>
          <cell r="CZ860">
            <v>1103.2179443599889</v>
          </cell>
          <cell r="DA860">
            <v>447.2911669559835</v>
          </cell>
          <cell r="DB860">
            <v>-698.13603155998862</v>
          </cell>
          <cell r="DC860">
            <v>-2439.2524217999598</v>
          </cell>
          <cell r="DD860">
            <v>-2761.6250018000137</v>
          </cell>
          <cell r="DE860">
            <v>-8685.2222162014805</v>
          </cell>
          <cell r="DF860">
            <v>-2979.7087171999738</v>
          </cell>
          <cell r="DG860">
            <v>-2008.7251567000058</v>
          </cell>
          <cell r="DH860">
            <v>-1290.8655181700015</v>
          </cell>
          <cell r="DI860">
            <v>-443.05646387999877</v>
          </cell>
          <cell r="DJ860">
            <v>696.83593160001328</v>
          </cell>
          <cell r="DK860">
            <v>999.93800422002096</v>
          </cell>
          <cell r="DL860">
            <v>1139.4799806739902</v>
          </cell>
          <cell r="DM860">
            <v>1080.0431977399858</v>
          </cell>
          <cell r="DN860">
            <v>402.96291545400163</v>
          </cell>
          <cell r="DO860">
            <v>-782.28769754001405</v>
          </cell>
          <cell r="DP860">
            <v>-2585.4670136999921</v>
          </cell>
          <cell r="DQ860">
            <v>-2914.3716787000303</v>
          </cell>
          <cell r="DR860">
            <v>-8239.2475658021867</v>
          </cell>
          <cell r="DS860">
            <v>-2961.3905071999761</v>
          </cell>
          <cell r="DT860">
            <v>-1918.9925263000187</v>
          </cell>
          <cell r="DU860">
            <v>-1259.0861781700514</v>
          </cell>
          <cell r="DV860">
            <v>-406.34096388000762</v>
          </cell>
          <cell r="DW860">
            <v>739.32205159997102</v>
          </cell>
          <cell r="DX860">
            <v>1045.0511042200087</v>
          </cell>
          <cell r="DY860">
            <v>1180.2939606739965</v>
          </cell>
          <cell r="DZ860">
            <v>1120.9145277399803</v>
          </cell>
          <cell r="EA860">
            <v>438.96321545398678</v>
          </cell>
          <cell r="EB860">
            <v>-753.01129753998248</v>
          </cell>
          <cell r="EC860">
            <v>-2565.7843137000455</v>
          </cell>
          <cell r="ED860">
            <v>-2899.1866386999027</v>
          </cell>
        </row>
        <row r="863">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0</v>
          </cell>
          <cell r="CB863">
            <v>0</v>
          </cell>
          <cell r="CC863">
            <v>0</v>
          </cell>
          <cell r="CD863">
            <v>0</v>
          </cell>
          <cell r="CE863">
            <v>0</v>
          </cell>
          <cell r="CF863">
            <v>0</v>
          </cell>
          <cell r="CG863">
            <v>0</v>
          </cell>
          <cell r="CH863">
            <v>0</v>
          </cell>
          <cell r="CI863">
            <v>0</v>
          </cell>
          <cell r="CJ863">
            <v>0</v>
          </cell>
          <cell r="CK863">
            <v>0</v>
          </cell>
          <cell r="CL863">
            <v>0</v>
          </cell>
          <cell r="CM863">
            <v>0</v>
          </cell>
          <cell r="CN863">
            <v>0</v>
          </cell>
          <cell r="CO863">
            <v>0</v>
          </cell>
          <cell r="CP863">
            <v>0</v>
          </cell>
          <cell r="CQ863">
            <v>0</v>
          </cell>
          <cell r="CR863">
            <v>0</v>
          </cell>
          <cell r="CS863">
            <v>0</v>
          </cell>
          <cell r="CT863">
            <v>0</v>
          </cell>
          <cell r="CU863">
            <v>0</v>
          </cell>
          <cell r="CV863">
            <v>0</v>
          </cell>
          <cell r="CW863">
            <v>0</v>
          </cell>
          <cell r="CX863">
            <v>0</v>
          </cell>
          <cell r="CY863">
            <v>0</v>
          </cell>
          <cell r="CZ863">
            <v>0</v>
          </cell>
          <cell r="DA863">
            <v>0</v>
          </cell>
          <cell r="DB863">
            <v>0</v>
          </cell>
          <cell r="DC863">
            <v>0</v>
          </cell>
          <cell r="DD863">
            <v>0</v>
          </cell>
          <cell r="DE863">
            <v>0</v>
          </cell>
          <cell r="DF863">
            <v>0</v>
          </cell>
          <cell r="DG863">
            <v>0</v>
          </cell>
          <cell r="DH863">
            <v>0</v>
          </cell>
          <cell r="DI863">
            <v>0</v>
          </cell>
          <cell r="DJ863">
            <v>0</v>
          </cell>
          <cell r="DK863">
            <v>0</v>
          </cell>
          <cell r="DL863">
            <v>0</v>
          </cell>
          <cell r="DM863">
            <v>0</v>
          </cell>
          <cell r="DN863">
            <v>0</v>
          </cell>
          <cell r="DO863">
            <v>0</v>
          </cell>
          <cell r="DP863">
            <v>0</v>
          </cell>
          <cell r="DQ863">
            <v>0</v>
          </cell>
          <cell r="DR863">
            <v>0</v>
          </cell>
          <cell r="DS863">
            <v>0</v>
          </cell>
          <cell r="DT863">
            <v>0</v>
          </cell>
          <cell r="DU863">
            <v>0</v>
          </cell>
          <cell r="DV863">
            <v>0</v>
          </cell>
          <cell r="DW863">
            <v>0</v>
          </cell>
          <cell r="DX863">
            <v>0</v>
          </cell>
          <cell r="DY863">
            <v>0</v>
          </cell>
          <cell r="DZ863">
            <v>0</v>
          </cell>
          <cell r="EA863">
            <v>0</v>
          </cell>
          <cell r="EB863">
            <v>0</v>
          </cell>
          <cell r="EC863">
            <v>0</v>
          </cell>
          <cell r="ED863">
            <v>0</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0</v>
          </cell>
          <cell r="CB865">
            <v>0</v>
          </cell>
          <cell r="CC865">
            <v>0</v>
          </cell>
          <cell r="CD865">
            <v>0</v>
          </cell>
          <cell r="CE865">
            <v>0</v>
          </cell>
          <cell r="CF865">
            <v>0</v>
          </cell>
          <cell r="CG865">
            <v>0</v>
          </cell>
          <cell r="CH865">
            <v>0</v>
          </cell>
          <cell r="CI865">
            <v>0</v>
          </cell>
          <cell r="CJ865">
            <v>0</v>
          </cell>
          <cell r="CK865">
            <v>0</v>
          </cell>
          <cell r="CL865">
            <v>0</v>
          </cell>
          <cell r="CM865">
            <v>0</v>
          </cell>
          <cell r="CN865">
            <v>0</v>
          </cell>
          <cell r="CO865">
            <v>0</v>
          </cell>
          <cell r="CP865">
            <v>0</v>
          </cell>
          <cell r="CQ865">
            <v>0</v>
          </cell>
          <cell r="CR865">
            <v>0</v>
          </cell>
          <cell r="CS865">
            <v>0</v>
          </cell>
          <cell r="CT865">
            <v>0</v>
          </cell>
          <cell r="CU865">
            <v>0</v>
          </cell>
          <cell r="CV865">
            <v>0</v>
          </cell>
          <cell r="CW865">
            <v>0</v>
          </cell>
          <cell r="CX865">
            <v>0</v>
          </cell>
          <cell r="CY865">
            <v>0</v>
          </cell>
          <cell r="CZ865">
            <v>0</v>
          </cell>
          <cell r="DA865">
            <v>0</v>
          </cell>
          <cell r="DB865">
            <v>0</v>
          </cell>
          <cell r="DC865">
            <v>0</v>
          </cell>
          <cell r="DD865">
            <v>0</v>
          </cell>
          <cell r="DE865">
            <v>0</v>
          </cell>
          <cell r="DF865">
            <v>0</v>
          </cell>
          <cell r="DG865">
            <v>0</v>
          </cell>
          <cell r="DH865">
            <v>0</v>
          </cell>
          <cell r="DI865">
            <v>0</v>
          </cell>
          <cell r="DJ865">
            <v>0</v>
          </cell>
          <cell r="DK865">
            <v>0</v>
          </cell>
          <cell r="DL865">
            <v>0</v>
          </cell>
          <cell r="DM865">
            <v>0</v>
          </cell>
          <cell r="DN865">
            <v>0</v>
          </cell>
          <cell r="DO865">
            <v>0</v>
          </cell>
          <cell r="DP865">
            <v>0</v>
          </cell>
          <cell r="DQ865">
            <v>0</v>
          </cell>
          <cell r="DR865">
            <v>0</v>
          </cell>
          <cell r="DS865">
            <v>0</v>
          </cell>
          <cell r="DT865">
            <v>0</v>
          </cell>
          <cell r="DU865">
            <v>0</v>
          </cell>
          <cell r="DV865">
            <v>0</v>
          </cell>
          <cell r="DW865">
            <v>0</v>
          </cell>
          <cell r="DX865">
            <v>0</v>
          </cell>
          <cell r="DY865">
            <v>0</v>
          </cell>
          <cell r="DZ865">
            <v>0</v>
          </cell>
          <cell r="EA865">
            <v>0</v>
          </cell>
          <cell r="EB865">
            <v>0</v>
          </cell>
          <cell r="EC865">
            <v>0</v>
          </cell>
          <cell r="ED865">
            <v>0</v>
          </cell>
        </row>
        <row r="866">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0</v>
          </cell>
          <cell r="CB866">
            <v>0</v>
          </cell>
          <cell r="CC866">
            <v>0</v>
          </cell>
          <cell r="CD866">
            <v>0</v>
          </cell>
          <cell r="CE866">
            <v>0</v>
          </cell>
          <cell r="CF866">
            <v>0</v>
          </cell>
          <cell r="CG866">
            <v>0</v>
          </cell>
          <cell r="CH866">
            <v>0</v>
          </cell>
          <cell r="CI866">
            <v>0</v>
          </cell>
          <cell r="CJ866">
            <v>0</v>
          </cell>
          <cell r="CK866">
            <v>0</v>
          </cell>
          <cell r="CL866">
            <v>0</v>
          </cell>
          <cell r="CM866">
            <v>0</v>
          </cell>
          <cell r="CN866">
            <v>0</v>
          </cell>
          <cell r="CO866">
            <v>0</v>
          </cell>
          <cell r="CP866">
            <v>0</v>
          </cell>
          <cell r="CQ866">
            <v>0</v>
          </cell>
          <cell r="CR866">
            <v>0</v>
          </cell>
          <cell r="CS866">
            <v>0</v>
          </cell>
          <cell r="CT866">
            <v>0</v>
          </cell>
          <cell r="CU866">
            <v>0</v>
          </cell>
          <cell r="CV866">
            <v>0</v>
          </cell>
          <cell r="CW866">
            <v>0</v>
          </cell>
          <cell r="CX866">
            <v>0</v>
          </cell>
          <cell r="CY866">
            <v>0</v>
          </cell>
          <cell r="CZ866">
            <v>0</v>
          </cell>
          <cell r="DA866">
            <v>0</v>
          </cell>
          <cell r="DB866">
            <v>0</v>
          </cell>
          <cell r="DC866">
            <v>0</v>
          </cell>
          <cell r="DD866">
            <v>0</v>
          </cell>
          <cell r="DE866">
            <v>0</v>
          </cell>
          <cell r="DF866">
            <v>0</v>
          </cell>
          <cell r="DG866">
            <v>0</v>
          </cell>
          <cell r="DH866">
            <v>0</v>
          </cell>
          <cell r="DI866">
            <v>0</v>
          </cell>
          <cell r="DJ866">
            <v>0</v>
          </cell>
          <cell r="DK866">
            <v>0</v>
          </cell>
          <cell r="DL866">
            <v>0</v>
          </cell>
          <cell r="DM866">
            <v>0</v>
          </cell>
          <cell r="DN866">
            <v>0</v>
          </cell>
          <cell r="DO866">
            <v>0</v>
          </cell>
          <cell r="DP866">
            <v>0</v>
          </cell>
          <cell r="DQ866">
            <v>0</v>
          </cell>
          <cell r="DR866">
            <v>0</v>
          </cell>
          <cell r="DS866">
            <v>0</v>
          </cell>
          <cell r="DT866">
            <v>0</v>
          </cell>
          <cell r="DU866">
            <v>0</v>
          </cell>
          <cell r="DV866">
            <v>0</v>
          </cell>
          <cell r="DW866">
            <v>0</v>
          </cell>
          <cell r="DX866">
            <v>0</v>
          </cell>
          <cell r="DY866">
            <v>0</v>
          </cell>
          <cell r="DZ866">
            <v>0</v>
          </cell>
          <cell r="EA866">
            <v>0</v>
          </cell>
          <cell r="EB866">
            <v>0</v>
          </cell>
          <cell r="EC866">
            <v>0</v>
          </cell>
          <cell r="ED866">
            <v>0</v>
          </cell>
        </row>
        <row r="867">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0</v>
          </cell>
          <cell r="CB867">
            <v>0</v>
          </cell>
          <cell r="CC867">
            <v>0</v>
          </cell>
          <cell r="CD867">
            <v>0</v>
          </cell>
          <cell r="CE867">
            <v>0</v>
          </cell>
          <cell r="CF867">
            <v>0</v>
          </cell>
          <cell r="CG867">
            <v>0</v>
          </cell>
          <cell r="CH867">
            <v>0</v>
          </cell>
          <cell r="CI867">
            <v>0</v>
          </cell>
          <cell r="CJ867">
            <v>0</v>
          </cell>
          <cell r="CK867">
            <v>0</v>
          </cell>
          <cell r="CL867">
            <v>0</v>
          </cell>
          <cell r="CM867">
            <v>0</v>
          </cell>
          <cell r="CN867">
            <v>0</v>
          </cell>
          <cell r="CO867">
            <v>0</v>
          </cell>
          <cell r="CP867">
            <v>0</v>
          </cell>
          <cell r="CQ867">
            <v>0</v>
          </cell>
          <cell r="CR867">
            <v>0</v>
          </cell>
          <cell r="CS867">
            <v>0</v>
          </cell>
          <cell r="CT867">
            <v>0</v>
          </cell>
          <cell r="CU867">
            <v>0</v>
          </cell>
          <cell r="CV867">
            <v>0</v>
          </cell>
          <cell r="CW867">
            <v>0</v>
          </cell>
          <cell r="CX867">
            <v>0</v>
          </cell>
          <cell r="CY867">
            <v>0</v>
          </cell>
          <cell r="CZ867">
            <v>0</v>
          </cell>
          <cell r="DA867">
            <v>0</v>
          </cell>
          <cell r="DB867">
            <v>0</v>
          </cell>
          <cell r="DC867">
            <v>0</v>
          </cell>
          <cell r="DD867">
            <v>0</v>
          </cell>
          <cell r="DE867">
            <v>0</v>
          </cell>
          <cell r="DF867">
            <v>0</v>
          </cell>
          <cell r="DG867">
            <v>0</v>
          </cell>
          <cell r="DH867">
            <v>0</v>
          </cell>
          <cell r="DI867">
            <v>0</v>
          </cell>
          <cell r="DJ867">
            <v>0</v>
          </cell>
          <cell r="DK867">
            <v>0</v>
          </cell>
          <cell r="DL867">
            <v>0</v>
          </cell>
          <cell r="DM867">
            <v>0</v>
          </cell>
          <cell r="DN867">
            <v>0</v>
          </cell>
          <cell r="DO867">
            <v>0</v>
          </cell>
          <cell r="DP867">
            <v>0</v>
          </cell>
          <cell r="DQ867">
            <v>0</v>
          </cell>
          <cell r="DR867">
            <v>0</v>
          </cell>
          <cell r="DS867">
            <v>0</v>
          </cell>
          <cell r="DT867">
            <v>0</v>
          </cell>
          <cell r="DU867">
            <v>0</v>
          </cell>
          <cell r="DV867">
            <v>0</v>
          </cell>
          <cell r="DW867">
            <v>0</v>
          </cell>
          <cell r="DX867">
            <v>0</v>
          </cell>
          <cell r="DY867">
            <v>0</v>
          </cell>
          <cell r="DZ867">
            <v>0</v>
          </cell>
          <cell r="EA867">
            <v>0</v>
          </cell>
          <cell r="EB867">
            <v>0</v>
          </cell>
          <cell r="EC867">
            <v>0</v>
          </cell>
          <cell r="ED867">
            <v>0</v>
          </cell>
        </row>
        <row r="868">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0</v>
          </cell>
          <cell r="CB868">
            <v>0</v>
          </cell>
          <cell r="CC868">
            <v>0</v>
          </cell>
          <cell r="CD868">
            <v>0</v>
          </cell>
          <cell r="CE868">
            <v>0</v>
          </cell>
          <cell r="CF868">
            <v>0</v>
          </cell>
          <cell r="CG868">
            <v>0</v>
          </cell>
          <cell r="CH868">
            <v>0</v>
          </cell>
          <cell r="CI868">
            <v>0</v>
          </cell>
          <cell r="CJ868">
            <v>0</v>
          </cell>
          <cell r="CK868">
            <v>0</v>
          </cell>
          <cell r="CL868">
            <v>0</v>
          </cell>
          <cell r="CM868">
            <v>0</v>
          </cell>
          <cell r="CN868">
            <v>0</v>
          </cell>
          <cell r="CO868">
            <v>0</v>
          </cell>
          <cell r="CP868">
            <v>0</v>
          </cell>
          <cell r="CQ868">
            <v>0</v>
          </cell>
          <cell r="CR868">
            <v>0</v>
          </cell>
          <cell r="CS868">
            <v>0</v>
          </cell>
          <cell r="CT868">
            <v>0</v>
          </cell>
          <cell r="CU868">
            <v>0</v>
          </cell>
          <cell r="CV868">
            <v>0</v>
          </cell>
          <cell r="CW868">
            <v>0</v>
          </cell>
          <cell r="CX868">
            <v>0</v>
          </cell>
          <cell r="CY868">
            <v>0</v>
          </cell>
          <cell r="CZ868">
            <v>0</v>
          </cell>
          <cell r="DA868">
            <v>0</v>
          </cell>
          <cell r="DB868">
            <v>0</v>
          </cell>
          <cell r="DC868">
            <v>0</v>
          </cell>
          <cell r="DD868">
            <v>0</v>
          </cell>
          <cell r="DE868">
            <v>0</v>
          </cell>
          <cell r="DF868">
            <v>0</v>
          </cell>
          <cell r="DG868">
            <v>0</v>
          </cell>
          <cell r="DH868">
            <v>0</v>
          </cell>
          <cell r="DI868">
            <v>0</v>
          </cell>
          <cell r="DJ868">
            <v>0</v>
          </cell>
          <cell r="DK868">
            <v>0</v>
          </cell>
          <cell r="DL868">
            <v>0</v>
          </cell>
          <cell r="DM868">
            <v>0</v>
          </cell>
          <cell r="DN868">
            <v>0</v>
          </cell>
          <cell r="DO868">
            <v>0</v>
          </cell>
          <cell r="DP868">
            <v>0</v>
          </cell>
          <cell r="DQ868">
            <v>0</v>
          </cell>
          <cell r="DR868">
            <v>0</v>
          </cell>
          <cell r="DS868">
            <v>0</v>
          </cell>
          <cell r="DT868">
            <v>0</v>
          </cell>
          <cell r="DU868">
            <v>0</v>
          </cell>
          <cell r="DV868">
            <v>0</v>
          </cell>
          <cell r="DW868">
            <v>0</v>
          </cell>
          <cell r="DX868">
            <v>0</v>
          </cell>
          <cell r="DY868">
            <v>0</v>
          </cell>
          <cell r="DZ868">
            <v>0</v>
          </cell>
          <cell r="EA868">
            <v>0</v>
          </cell>
          <cell r="EB868">
            <v>0</v>
          </cell>
          <cell r="EC868">
            <v>0</v>
          </cell>
          <cell r="ED868">
            <v>0</v>
          </cell>
        </row>
        <row r="869">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0</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row>
        <row r="870">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0</v>
          </cell>
          <cell r="CB870">
            <v>0</v>
          </cell>
          <cell r="CC870">
            <v>0</v>
          </cell>
          <cell r="CD870">
            <v>0</v>
          </cell>
          <cell r="CE870">
            <v>0</v>
          </cell>
          <cell r="CF870">
            <v>0</v>
          </cell>
          <cell r="CG870">
            <v>0</v>
          </cell>
          <cell r="CH870">
            <v>0</v>
          </cell>
          <cell r="CI870">
            <v>0</v>
          </cell>
          <cell r="CJ870">
            <v>0</v>
          </cell>
          <cell r="CK870">
            <v>0</v>
          </cell>
          <cell r="CL870">
            <v>0</v>
          </cell>
          <cell r="CM870">
            <v>0</v>
          </cell>
          <cell r="CN870">
            <v>0</v>
          </cell>
          <cell r="CO870">
            <v>0</v>
          </cell>
          <cell r="CP870">
            <v>0</v>
          </cell>
          <cell r="CQ870">
            <v>0</v>
          </cell>
          <cell r="CR870">
            <v>0</v>
          </cell>
          <cell r="CS870">
            <v>0</v>
          </cell>
          <cell r="CT870">
            <v>0</v>
          </cell>
          <cell r="CU870">
            <v>0</v>
          </cell>
          <cell r="CV870">
            <v>0</v>
          </cell>
          <cell r="CW870">
            <v>0</v>
          </cell>
          <cell r="CX870">
            <v>0</v>
          </cell>
          <cell r="CY870">
            <v>0</v>
          </cell>
          <cell r="CZ870">
            <v>0</v>
          </cell>
          <cell r="DA870">
            <v>0</v>
          </cell>
          <cell r="DB870">
            <v>0</v>
          </cell>
          <cell r="DC870">
            <v>0</v>
          </cell>
          <cell r="DD870">
            <v>0</v>
          </cell>
          <cell r="DE870">
            <v>0</v>
          </cell>
          <cell r="DF870">
            <v>0</v>
          </cell>
          <cell r="DG870">
            <v>0</v>
          </cell>
          <cell r="DH870">
            <v>0</v>
          </cell>
          <cell r="DI870">
            <v>0</v>
          </cell>
          <cell r="DJ870">
            <v>0</v>
          </cell>
          <cell r="DK870">
            <v>0</v>
          </cell>
          <cell r="DL870">
            <v>0</v>
          </cell>
          <cell r="DM870">
            <v>0</v>
          </cell>
          <cell r="DN870">
            <v>0</v>
          </cell>
          <cell r="DO870">
            <v>0</v>
          </cell>
          <cell r="DP870">
            <v>0</v>
          </cell>
          <cell r="DQ870">
            <v>0</v>
          </cell>
          <cell r="DR870">
            <v>0</v>
          </cell>
          <cell r="DS870">
            <v>0</v>
          </cell>
          <cell r="DT870">
            <v>0</v>
          </cell>
          <cell r="DU870">
            <v>0</v>
          </cell>
          <cell r="DV870">
            <v>0</v>
          </cell>
          <cell r="DW870">
            <v>0</v>
          </cell>
          <cell r="DX870">
            <v>0</v>
          </cell>
          <cell r="DY870">
            <v>0</v>
          </cell>
          <cell r="DZ870">
            <v>0</v>
          </cell>
          <cell r="EA870">
            <v>0</v>
          </cell>
          <cell r="EB870">
            <v>0</v>
          </cell>
          <cell r="EC870">
            <v>0</v>
          </cell>
          <cell r="ED870">
            <v>0</v>
          </cell>
        </row>
        <row r="871">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I871">
            <v>0</v>
          </cell>
          <cell r="CJ871">
            <v>0</v>
          </cell>
          <cell r="CK871">
            <v>0</v>
          </cell>
          <cell r="CL871">
            <v>0</v>
          </cell>
          <cell r="CM871">
            <v>0</v>
          </cell>
          <cell r="CN871">
            <v>0</v>
          </cell>
          <cell r="CO871">
            <v>0</v>
          </cell>
          <cell r="CP871">
            <v>0</v>
          </cell>
          <cell r="CQ871">
            <v>0</v>
          </cell>
          <cell r="CR871">
            <v>0</v>
          </cell>
          <cell r="CS871">
            <v>0</v>
          </cell>
          <cell r="CT871">
            <v>0</v>
          </cell>
          <cell r="CU871">
            <v>0</v>
          </cell>
          <cell r="CV871">
            <v>0</v>
          </cell>
          <cell r="CW871">
            <v>0</v>
          </cell>
          <cell r="CX871">
            <v>0</v>
          </cell>
          <cell r="CY871">
            <v>0</v>
          </cell>
          <cell r="CZ871">
            <v>0</v>
          </cell>
          <cell r="DA871">
            <v>0</v>
          </cell>
          <cell r="DB871">
            <v>0</v>
          </cell>
          <cell r="DC871">
            <v>0</v>
          </cell>
          <cell r="DD871">
            <v>0</v>
          </cell>
          <cell r="DE871">
            <v>0</v>
          </cell>
          <cell r="DF871">
            <v>0</v>
          </cell>
          <cell r="DG871">
            <v>0</v>
          </cell>
          <cell r="DH871">
            <v>0</v>
          </cell>
          <cell r="DI871">
            <v>0</v>
          </cell>
          <cell r="DJ871">
            <v>0</v>
          </cell>
          <cell r="DK871">
            <v>0</v>
          </cell>
          <cell r="DL871">
            <v>0</v>
          </cell>
          <cell r="DM871">
            <v>0</v>
          </cell>
          <cell r="DN871">
            <v>0</v>
          </cell>
          <cell r="DO871">
            <v>0</v>
          </cell>
          <cell r="DP871">
            <v>0</v>
          </cell>
          <cell r="DQ871">
            <v>0</v>
          </cell>
          <cell r="DR871">
            <v>0</v>
          </cell>
          <cell r="DS871">
            <v>0</v>
          </cell>
          <cell r="DT871">
            <v>0</v>
          </cell>
          <cell r="DU871">
            <v>0</v>
          </cell>
          <cell r="DV871">
            <v>0</v>
          </cell>
          <cell r="DW871">
            <v>0</v>
          </cell>
          <cell r="DX871">
            <v>0</v>
          </cell>
          <cell r="DY871">
            <v>0</v>
          </cell>
          <cell r="DZ871">
            <v>0</v>
          </cell>
          <cell r="EA871">
            <v>0</v>
          </cell>
          <cell r="EB871">
            <v>0</v>
          </cell>
          <cell r="EC871">
            <v>0</v>
          </cell>
          <cell r="ED871">
            <v>0</v>
          </cell>
        </row>
        <row r="872">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0</v>
          </cell>
          <cell r="CB872">
            <v>0</v>
          </cell>
          <cell r="CC872">
            <v>0</v>
          </cell>
          <cell r="CD872">
            <v>0</v>
          </cell>
          <cell r="CE872">
            <v>0</v>
          </cell>
          <cell r="CF872">
            <v>0</v>
          </cell>
          <cell r="CG872">
            <v>0</v>
          </cell>
          <cell r="CH872">
            <v>0</v>
          </cell>
          <cell r="CI872">
            <v>0</v>
          </cell>
          <cell r="CJ872">
            <v>0</v>
          </cell>
          <cell r="CK872">
            <v>0</v>
          </cell>
          <cell r="CL872">
            <v>0</v>
          </cell>
          <cell r="CM872">
            <v>0</v>
          </cell>
          <cell r="CN872">
            <v>0</v>
          </cell>
          <cell r="CO872">
            <v>0</v>
          </cell>
          <cell r="CP872">
            <v>0</v>
          </cell>
          <cell r="CQ872">
            <v>0</v>
          </cell>
          <cell r="CR872">
            <v>0</v>
          </cell>
          <cell r="CS872">
            <v>0</v>
          </cell>
          <cell r="CT872">
            <v>0</v>
          </cell>
          <cell r="CU872">
            <v>0</v>
          </cell>
          <cell r="CV872">
            <v>0</v>
          </cell>
          <cell r="CW872">
            <v>0</v>
          </cell>
          <cell r="CX872">
            <v>0</v>
          </cell>
          <cell r="CY872">
            <v>0</v>
          </cell>
          <cell r="CZ872">
            <v>0</v>
          </cell>
          <cell r="DA872">
            <v>0</v>
          </cell>
          <cell r="DB872">
            <v>0</v>
          </cell>
          <cell r="DC872">
            <v>0</v>
          </cell>
          <cell r="DD872">
            <v>0</v>
          </cell>
          <cell r="DE872">
            <v>0</v>
          </cell>
          <cell r="DF872">
            <v>0</v>
          </cell>
          <cell r="DG872">
            <v>0</v>
          </cell>
          <cell r="DH872">
            <v>0</v>
          </cell>
          <cell r="DI872">
            <v>0</v>
          </cell>
          <cell r="DJ872">
            <v>0</v>
          </cell>
          <cell r="DK872">
            <v>0</v>
          </cell>
          <cell r="DL872">
            <v>0</v>
          </cell>
          <cell r="DM872">
            <v>0</v>
          </cell>
          <cell r="DN872">
            <v>0</v>
          </cell>
          <cell r="DO872">
            <v>0</v>
          </cell>
          <cell r="DP872">
            <v>0</v>
          </cell>
          <cell r="DQ872">
            <v>0</v>
          </cell>
          <cell r="DR872">
            <v>0</v>
          </cell>
          <cell r="DS872">
            <v>0</v>
          </cell>
          <cell r="DT872">
            <v>0</v>
          </cell>
          <cell r="DU872">
            <v>0</v>
          </cell>
          <cell r="DV872">
            <v>0</v>
          </cell>
          <cell r="DW872">
            <v>0</v>
          </cell>
          <cell r="DX872">
            <v>0</v>
          </cell>
          <cell r="DY872">
            <v>0</v>
          </cell>
          <cell r="DZ872">
            <v>0</v>
          </cell>
          <cell r="EA872">
            <v>0</v>
          </cell>
          <cell r="EB872">
            <v>0</v>
          </cell>
          <cell r="EC872">
            <v>0</v>
          </cell>
          <cell r="ED872">
            <v>0</v>
          </cell>
        </row>
        <row r="873">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0</v>
          </cell>
          <cell r="CB873">
            <v>0</v>
          </cell>
          <cell r="CC873">
            <v>0</v>
          </cell>
          <cell r="CD873">
            <v>0</v>
          </cell>
          <cell r="CE873">
            <v>0</v>
          </cell>
          <cell r="CF873">
            <v>0</v>
          </cell>
          <cell r="CG873">
            <v>0</v>
          </cell>
          <cell r="CH873">
            <v>0</v>
          </cell>
          <cell r="CI873">
            <v>0</v>
          </cell>
          <cell r="CJ873">
            <v>0</v>
          </cell>
          <cell r="CK873">
            <v>0</v>
          </cell>
          <cell r="CL873">
            <v>0</v>
          </cell>
          <cell r="CM873">
            <v>0</v>
          </cell>
          <cell r="CN873">
            <v>0</v>
          </cell>
          <cell r="CO873">
            <v>0</v>
          </cell>
          <cell r="CP873">
            <v>0</v>
          </cell>
          <cell r="CQ873">
            <v>0</v>
          </cell>
          <cell r="CR873">
            <v>0</v>
          </cell>
          <cell r="CS873">
            <v>0</v>
          </cell>
          <cell r="CT873">
            <v>0</v>
          </cell>
          <cell r="CU873">
            <v>0</v>
          </cell>
          <cell r="CV873">
            <v>0</v>
          </cell>
          <cell r="CW873">
            <v>0</v>
          </cell>
          <cell r="CX873">
            <v>0</v>
          </cell>
          <cell r="CY873">
            <v>0</v>
          </cell>
          <cell r="CZ873">
            <v>0</v>
          </cell>
          <cell r="DA873">
            <v>0</v>
          </cell>
          <cell r="DB873">
            <v>0</v>
          </cell>
          <cell r="DC873">
            <v>0</v>
          </cell>
          <cell r="DD873">
            <v>0</v>
          </cell>
          <cell r="DE873">
            <v>0</v>
          </cell>
          <cell r="DF873">
            <v>0</v>
          </cell>
          <cell r="DG873">
            <v>0</v>
          </cell>
          <cell r="DH873">
            <v>0</v>
          </cell>
          <cell r="DI873">
            <v>0</v>
          </cell>
          <cell r="DJ873">
            <v>0</v>
          </cell>
          <cell r="DK873">
            <v>0</v>
          </cell>
          <cell r="DL873">
            <v>0</v>
          </cell>
          <cell r="DM873">
            <v>0</v>
          </cell>
          <cell r="DN873">
            <v>0</v>
          </cell>
          <cell r="DO873">
            <v>0</v>
          </cell>
          <cell r="DP873">
            <v>0</v>
          </cell>
          <cell r="DQ873">
            <v>0</v>
          </cell>
          <cell r="DR873">
            <v>0</v>
          </cell>
          <cell r="DS873">
            <v>0</v>
          </cell>
          <cell r="DT873">
            <v>0</v>
          </cell>
          <cell r="DU873">
            <v>0</v>
          </cell>
          <cell r="DV873">
            <v>0</v>
          </cell>
          <cell r="DW873">
            <v>0</v>
          </cell>
          <cell r="DX873">
            <v>0</v>
          </cell>
          <cell r="DY873">
            <v>0</v>
          </cell>
          <cell r="DZ873">
            <v>0</v>
          </cell>
          <cell r="EA873">
            <v>0</v>
          </cell>
          <cell r="EB873">
            <v>0</v>
          </cell>
          <cell r="EC873">
            <v>0</v>
          </cell>
          <cell r="ED873">
            <v>0</v>
          </cell>
        </row>
        <row r="874">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v>0</v>
          </cell>
          <cell r="CJ874">
            <v>0</v>
          </cell>
          <cell r="CK874">
            <v>0</v>
          </cell>
          <cell r="CL874">
            <v>0</v>
          </cell>
          <cell r="CM874">
            <v>0</v>
          </cell>
          <cell r="CN874">
            <v>0</v>
          </cell>
          <cell r="CO874">
            <v>0</v>
          </cell>
          <cell r="CP874">
            <v>0</v>
          </cell>
          <cell r="CQ874">
            <v>0</v>
          </cell>
          <cell r="CR874">
            <v>0</v>
          </cell>
          <cell r="CS874">
            <v>0</v>
          </cell>
          <cell r="CT874">
            <v>0</v>
          </cell>
          <cell r="CU874">
            <v>0</v>
          </cell>
          <cell r="CV874">
            <v>0</v>
          </cell>
          <cell r="CW874">
            <v>0</v>
          </cell>
          <cell r="CX874">
            <v>0</v>
          </cell>
          <cell r="CY874">
            <v>0</v>
          </cell>
          <cell r="CZ874">
            <v>0</v>
          </cell>
          <cell r="DA874">
            <v>0</v>
          </cell>
          <cell r="DB874">
            <v>0</v>
          </cell>
          <cell r="DC874">
            <v>0</v>
          </cell>
          <cell r="DD874">
            <v>0</v>
          </cell>
          <cell r="DE874">
            <v>0</v>
          </cell>
          <cell r="DF874">
            <v>0</v>
          </cell>
          <cell r="DG874">
            <v>0</v>
          </cell>
          <cell r="DH874">
            <v>0</v>
          </cell>
          <cell r="DI874">
            <v>0</v>
          </cell>
          <cell r="DJ874">
            <v>0</v>
          </cell>
          <cell r="DK874">
            <v>0</v>
          </cell>
          <cell r="DL874">
            <v>0</v>
          </cell>
          <cell r="DM874">
            <v>0</v>
          </cell>
          <cell r="DN874">
            <v>0</v>
          </cell>
          <cell r="DO874">
            <v>0</v>
          </cell>
          <cell r="DP874">
            <v>0</v>
          </cell>
          <cell r="DQ874">
            <v>0</v>
          </cell>
          <cell r="DR874">
            <v>0</v>
          </cell>
          <cell r="DS874">
            <v>0</v>
          </cell>
          <cell r="DT874">
            <v>0</v>
          </cell>
          <cell r="DU874">
            <v>0</v>
          </cell>
          <cell r="DV874">
            <v>0</v>
          </cell>
          <cell r="DW874">
            <v>0</v>
          </cell>
          <cell r="DX874">
            <v>0</v>
          </cell>
          <cell r="DY874">
            <v>0</v>
          </cell>
          <cell r="DZ874">
            <v>0</v>
          </cell>
          <cell r="EA874">
            <v>0</v>
          </cell>
          <cell r="EB874">
            <v>0</v>
          </cell>
          <cell r="EC874">
            <v>0</v>
          </cell>
          <cell r="ED874">
            <v>0</v>
          </cell>
        </row>
        <row r="875">
          <cell r="J875" t="str">
            <v>Mills / kWh</v>
          </cell>
          <cell r="W875" t="str">
            <v>Mills / kWh</v>
          </cell>
          <cell r="AJ875" t="str">
            <v>Mills / kWh</v>
          </cell>
          <cell r="AW875" t="str">
            <v>Mills / kWh</v>
          </cell>
          <cell r="BJ875" t="str">
            <v>Mills / kWh</v>
          </cell>
          <cell r="BW875" t="str">
            <v>Mills / kWh</v>
          </cell>
          <cell r="CJ875" t="str">
            <v>Mills / kWh</v>
          </cell>
          <cell r="CW875" t="str">
            <v>Mills / kWh</v>
          </cell>
          <cell r="DJ875" t="str">
            <v>Mills / kWh</v>
          </cell>
          <cell r="DW875" t="str">
            <v>Mills / kWh</v>
          </cell>
        </row>
        <row r="878">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0</v>
          </cell>
          <cell r="CB878">
            <v>0</v>
          </cell>
          <cell r="CC878">
            <v>0</v>
          </cell>
          <cell r="CD878">
            <v>0</v>
          </cell>
          <cell r="CE878">
            <v>0</v>
          </cell>
          <cell r="CF878">
            <v>0</v>
          </cell>
          <cell r="CG878">
            <v>0</v>
          </cell>
          <cell r="CH878">
            <v>0</v>
          </cell>
          <cell r="CI878">
            <v>0</v>
          </cell>
          <cell r="CJ878">
            <v>0</v>
          </cell>
          <cell r="CK878">
            <v>0</v>
          </cell>
          <cell r="CL878">
            <v>0</v>
          </cell>
          <cell r="CM878">
            <v>0</v>
          </cell>
          <cell r="CN878">
            <v>0</v>
          </cell>
          <cell r="CO878">
            <v>0</v>
          </cell>
          <cell r="CP878">
            <v>0</v>
          </cell>
          <cell r="CQ878">
            <v>0</v>
          </cell>
          <cell r="CR878">
            <v>0</v>
          </cell>
          <cell r="CS878">
            <v>0</v>
          </cell>
          <cell r="CT878">
            <v>0</v>
          </cell>
          <cell r="CU878">
            <v>0</v>
          </cell>
          <cell r="CV878">
            <v>0</v>
          </cell>
          <cell r="CW878">
            <v>0</v>
          </cell>
          <cell r="CX878">
            <v>0</v>
          </cell>
          <cell r="CY878">
            <v>0</v>
          </cell>
          <cell r="CZ878">
            <v>0</v>
          </cell>
          <cell r="DA878">
            <v>0</v>
          </cell>
          <cell r="DB878">
            <v>0</v>
          </cell>
          <cell r="DC878">
            <v>0</v>
          </cell>
          <cell r="DD878">
            <v>0</v>
          </cell>
          <cell r="DE878">
            <v>0</v>
          </cell>
          <cell r="DF878">
            <v>0</v>
          </cell>
          <cell r="DG878">
            <v>0</v>
          </cell>
          <cell r="DH878">
            <v>0</v>
          </cell>
          <cell r="DI878">
            <v>0</v>
          </cell>
          <cell r="DJ878">
            <v>0</v>
          </cell>
          <cell r="DK878">
            <v>0</v>
          </cell>
          <cell r="DL878">
            <v>0</v>
          </cell>
          <cell r="DM878">
            <v>0</v>
          </cell>
          <cell r="DN878">
            <v>0</v>
          </cell>
          <cell r="DO878">
            <v>0</v>
          </cell>
          <cell r="DP878">
            <v>0</v>
          </cell>
          <cell r="DQ878">
            <v>0</v>
          </cell>
          <cell r="DR878">
            <v>0</v>
          </cell>
          <cell r="DS878">
            <v>0</v>
          </cell>
          <cell r="DT878">
            <v>0</v>
          </cell>
          <cell r="DU878">
            <v>0</v>
          </cell>
          <cell r="DV878">
            <v>0</v>
          </cell>
          <cell r="DW878">
            <v>0</v>
          </cell>
          <cell r="DX878">
            <v>0</v>
          </cell>
          <cell r="DY878">
            <v>0</v>
          </cell>
          <cell r="DZ878">
            <v>0</v>
          </cell>
          <cell r="EA878">
            <v>0</v>
          </cell>
          <cell r="EB878">
            <v>0</v>
          </cell>
          <cell r="EC878">
            <v>0</v>
          </cell>
          <cell r="ED878">
            <v>0</v>
          </cell>
        </row>
        <row r="879">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0</v>
          </cell>
          <cell r="CB879">
            <v>0</v>
          </cell>
          <cell r="CC879">
            <v>0</v>
          </cell>
          <cell r="CD879">
            <v>0</v>
          </cell>
          <cell r="CE879">
            <v>0</v>
          </cell>
          <cell r="CF879">
            <v>0</v>
          </cell>
          <cell r="CG879">
            <v>0</v>
          </cell>
          <cell r="CH879">
            <v>0</v>
          </cell>
          <cell r="CI879">
            <v>0</v>
          </cell>
          <cell r="CJ879">
            <v>0</v>
          </cell>
          <cell r="CK879">
            <v>0</v>
          </cell>
          <cell r="CL879">
            <v>0</v>
          </cell>
          <cell r="CM879">
            <v>0</v>
          </cell>
          <cell r="CN879">
            <v>0</v>
          </cell>
          <cell r="CO879">
            <v>0</v>
          </cell>
          <cell r="CP879">
            <v>0</v>
          </cell>
          <cell r="CQ879">
            <v>0</v>
          </cell>
          <cell r="CR879">
            <v>0</v>
          </cell>
          <cell r="CS879">
            <v>0</v>
          </cell>
          <cell r="CT879">
            <v>0</v>
          </cell>
          <cell r="CU879">
            <v>0</v>
          </cell>
          <cell r="CV879">
            <v>0</v>
          </cell>
          <cell r="CW879">
            <v>0</v>
          </cell>
          <cell r="CX879">
            <v>0</v>
          </cell>
          <cell r="CY879">
            <v>0</v>
          </cell>
          <cell r="CZ879">
            <v>0</v>
          </cell>
          <cell r="DA879">
            <v>0</v>
          </cell>
          <cell r="DB879">
            <v>0</v>
          </cell>
          <cell r="DC879">
            <v>0</v>
          </cell>
          <cell r="DD879">
            <v>0</v>
          </cell>
          <cell r="DE879">
            <v>0</v>
          </cell>
          <cell r="DF879">
            <v>0</v>
          </cell>
          <cell r="DG879">
            <v>0</v>
          </cell>
          <cell r="DH879">
            <v>0</v>
          </cell>
          <cell r="DI879">
            <v>0</v>
          </cell>
          <cell r="DJ879">
            <v>0</v>
          </cell>
          <cell r="DK879">
            <v>0</v>
          </cell>
          <cell r="DL879">
            <v>0</v>
          </cell>
          <cell r="DM879">
            <v>0</v>
          </cell>
          <cell r="DN879">
            <v>0</v>
          </cell>
          <cell r="DO879">
            <v>0</v>
          </cell>
          <cell r="DP879">
            <v>0</v>
          </cell>
          <cell r="DQ879">
            <v>0</v>
          </cell>
          <cell r="DR879">
            <v>0</v>
          </cell>
          <cell r="DS879">
            <v>0</v>
          </cell>
          <cell r="DT879">
            <v>0</v>
          </cell>
          <cell r="DU879">
            <v>0</v>
          </cell>
          <cell r="DV879">
            <v>0</v>
          </cell>
          <cell r="DW879">
            <v>0</v>
          </cell>
          <cell r="DX879">
            <v>0</v>
          </cell>
          <cell r="DY879">
            <v>0</v>
          </cell>
          <cell r="DZ879">
            <v>0</v>
          </cell>
          <cell r="EA879">
            <v>0</v>
          </cell>
          <cell r="EB879">
            <v>0</v>
          </cell>
          <cell r="EC879">
            <v>0</v>
          </cell>
          <cell r="ED879">
            <v>0</v>
          </cell>
        </row>
        <row r="880">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0</v>
          </cell>
          <cell r="CB880">
            <v>0</v>
          </cell>
          <cell r="CC880">
            <v>0</v>
          </cell>
          <cell r="CD880">
            <v>0</v>
          </cell>
          <cell r="CE880">
            <v>0</v>
          </cell>
          <cell r="CF880">
            <v>0</v>
          </cell>
          <cell r="CG880">
            <v>0</v>
          </cell>
          <cell r="CH880">
            <v>0</v>
          </cell>
          <cell r="CI880">
            <v>0</v>
          </cell>
          <cell r="CJ880">
            <v>0</v>
          </cell>
          <cell r="CK880">
            <v>0</v>
          </cell>
          <cell r="CL880">
            <v>0</v>
          </cell>
          <cell r="CM880">
            <v>0</v>
          </cell>
          <cell r="CN880">
            <v>0</v>
          </cell>
          <cell r="CO880">
            <v>0</v>
          </cell>
          <cell r="CP880">
            <v>0</v>
          </cell>
          <cell r="CQ880">
            <v>0</v>
          </cell>
          <cell r="CR880">
            <v>0</v>
          </cell>
          <cell r="CS880">
            <v>0</v>
          </cell>
          <cell r="CT880">
            <v>0</v>
          </cell>
          <cell r="CU880">
            <v>0</v>
          </cell>
          <cell r="CV880">
            <v>0</v>
          </cell>
          <cell r="CW880">
            <v>0</v>
          </cell>
          <cell r="CX880">
            <v>0</v>
          </cell>
          <cell r="CY880">
            <v>0</v>
          </cell>
          <cell r="CZ880">
            <v>0</v>
          </cell>
          <cell r="DA880">
            <v>0</v>
          </cell>
          <cell r="DB880">
            <v>0</v>
          </cell>
          <cell r="DC880">
            <v>0</v>
          </cell>
          <cell r="DD880">
            <v>0</v>
          </cell>
          <cell r="DE880">
            <v>0</v>
          </cell>
          <cell r="DF880">
            <v>0</v>
          </cell>
          <cell r="DG880">
            <v>0</v>
          </cell>
          <cell r="DH880">
            <v>0</v>
          </cell>
          <cell r="DI880">
            <v>0</v>
          </cell>
          <cell r="DJ880">
            <v>0</v>
          </cell>
          <cell r="DK880">
            <v>0</v>
          </cell>
          <cell r="DL880">
            <v>0</v>
          </cell>
          <cell r="DM880">
            <v>0</v>
          </cell>
          <cell r="DN880">
            <v>0</v>
          </cell>
          <cell r="DO880">
            <v>0</v>
          </cell>
          <cell r="DP880">
            <v>0</v>
          </cell>
          <cell r="DQ880">
            <v>0</v>
          </cell>
          <cell r="DR880">
            <v>0</v>
          </cell>
          <cell r="DS880">
            <v>0</v>
          </cell>
          <cell r="DT880">
            <v>0</v>
          </cell>
          <cell r="DU880">
            <v>0</v>
          </cell>
          <cell r="DV880">
            <v>0</v>
          </cell>
          <cell r="DW880">
            <v>0</v>
          </cell>
          <cell r="DX880">
            <v>0</v>
          </cell>
          <cell r="DY880">
            <v>0</v>
          </cell>
          <cell r="DZ880">
            <v>0</v>
          </cell>
          <cell r="EA880">
            <v>0</v>
          </cell>
          <cell r="EB880">
            <v>0</v>
          </cell>
          <cell r="EC880">
            <v>0</v>
          </cell>
          <cell r="ED880">
            <v>0</v>
          </cell>
        </row>
        <row r="881">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0</v>
          </cell>
          <cell r="CB881">
            <v>0</v>
          </cell>
          <cell r="CC881">
            <v>0</v>
          </cell>
          <cell r="CD881">
            <v>0</v>
          </cell>
          <cell r="CE881">
            <v>0</v>
          </cell>
          <cell r="CF881">
            <v>0</v>
          </cell>
          <cell r="CG881">
            <v>0</v>
          </cell>
          <cell r="CH881">
            <v>0</v>
          </cell>
          <cell r="CI881">
            <v>0</v>
          </cell>
          <cell r="CJ881">
            <v>0</v>
          </cell>
          <cell r="CK881">
            <v>0</v>
          </cell>
          <cell r="CL881">
            <v>0</v>
          </cell>
          <cell r="CM881">
            <v>0</v>
          </cell>
          <cell r="CN881">
            <v>0</v>
          </cell>
          <cell r="CO881">
            <v>0</v>
          </cell>
          <cell r="CP881">
            <v>0</v>
          </cell>
          <cell r="CQ881">
            <v>0</v>
          </cell>
          <cell r="CR881">
            <v>0</v>
          </cell>
          <cell r="CS881">
            <v>0</v>
          </cell>
          <cell r="CT881">
            <v>0</v>
          </cell>
          <cell r="CU881">
            <v>0</v>
          </cell>
          <cell r="CV881">
            <v>0</v>
          </cell>
          <cell r="CW881">
            <v>0</v>
          </cell>
          <cell r="CX881">
            <v>0</v>
          </cell>
          <cell r="CY881">
            <v>0</v>
          </cell>
          <cell r="CZ881">
            <v>0</v>
          </cell>
          <cell r="DA881">
            <v>0</v>
          </cell>
          <cell r="DB881">
            <v>0</v>
          </cell>
          <cell r="DC881">
            <v>0</v>
          </cell>
          <cell r="DD881">
            <v>0</v>
          </cell>
          <cell r="DE881">
            <v>0</v>
          </cell>
          <cell r="DF881">
            <v>0</v>
          </cell>
          <cell r="DG881">
            <v>0</v>
          </cell>
          <cell r="DH881">
            <v>0</v>
          </cell>
          <cell r="DI881">
            <v>0</v>
          </cell>
          <cell r="DJ881">
            <v>0</v>
          </cell>
          <cell r="DK881">
            <v>0</v>
          </cell>
          <cell r="DL881">
            <v>0</v>
          </cell>
          <cell r="DM881">
            <v>0</v>
          </cell>
          <cell r="DN881">
            <v>0</v>
          </cell>
          <cell r="DO881">
            <v>0</v>
          </cell>
          <cell r="DP881">
            <v>0</v>
          </cell>
          <cell r="DQ881">
            <v>0</v>
          </cell>
          <cell r="DR881">
            <v>0</v>
          </cell>
          <cell r="DS881">
            <v>0</v>
          </cell>
          <cell r="DT881">
            <v>0</v>
          </cell>
          <cell r="DU881">
            <v>0</v>
          </cell>
          <cell r="DV881">
            <v>0</v>
          </cell>
          <cell r="DW881">
            <v>0</v>
          </cell>
          <cell r="DX881">
            <v>0</v>
          </cell>
          <cell r="DY881">
            <v>0</v>
          </cell>
          <cell r="DZ881">
            <v>0</v>
          </cell>
          <cell r="EA881">
            <v>0</v>
          </cell>
          <cell r="EB881">
            <v>0</v>
          </cell>
          <cell r="EC881">
            <v>0</v>
          </cell>
          <cell r="ED881">
            <v>0</v>
          </cell>
        </row>
        <row r="882">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0</v>
          </cell>
          <cell r="CB882">
            <v>0</v>
          </cell>
          <cell r="CC882">
            <v>0</v>
          </cell>
          <cell r="CD882">
            <v>0</v>
          </cell>
          <cell r="CE882">
            <v>0</v>
          </cell>
          <cell r="CF882">
            <v>0</v>
          </cell>
          <cell r="CG882">
            <v>0</v>
          </cell>
          <cell r="CH882">
            <v>0</v>
          </cell>
          <cell r="CI882">
            <v>0</v>
          </cell>
          <cell r="CJ882">
            <v>0</v>
          </cell>
          <cell r="CK882">
            <v>0</v>
          </cell>
          <cell r="CL882">
            <v>0</v>
          </cell>
          <cell r="CM882">
            <v>0</v>
          </cell>
          <cell r="CN882">
            <v>0</v>
          </cell>
          <cell r="CO882">
            <v>0</v>
          </cell>
          <cell r="CP882">
            <v>0</v>
          </cell>
          <cell r="CQ882">
            <v>0</v>
          </cell>
          <cell r="CR882">
            <v>0</v>
          </cell>
          <cell r="CS882">
            <v>0</v>
          </cell>
          <cell r="CT882">
            <v>0</v>
          </cell>
          <cell r="CU882">
            <v>0</v>
          </cell>
          <cell r="CV882">
            <v>0</v>
          </cell>
          <cell r="CW882">
            <v>0</v>
          </cell>
          <cell r="CX882">
            <v>0</v>
          </cell>
          <cell r="CY882">
            <v>0</v>
          </cell>
          <cell r="CZ882">
            <v>0</v>
          </cell>
          <cell r="DA882">
            <v>0</v>
          </cell>
          <cell r="DB882">
            <v>0</v>
          </cell>
          <cell r="DC882">
            <v>0</v>
          </cell>
          <cell r="DD882">
            <v>0</v>
          </cell>
          <cell r="DE882">
            <v>0</v>
          </cell>
          <cell r="DF882">
            <v>0</v>
          </cell>
          <cell r="DG882">
            <v>0</v>
          </cell>
          <cell r="DH882">
            <v>0</v>
          </cell>
          <cell r="DI882">
            <v>0</v>
          </cell>
          <cell r="DJ882">
            <v>0</v>
          </cell>
          <cell r="DK882">
            <v>0</v>
          </cell>
          <cell r="DL882">
            <v>0</v>
          </cell>
          <cell r="DM882">
            <v>0</v>
          </cell>
          <cell r="DN882">
            <v>0</v>
          </cell>
          <cell r="DO882">
            <v>0</v>
          </cell>
          <cell r="DP882">
            <v>0</v>
          </cell>
          <cell r="DQ882">
            <v>0</v>
          </cell>
          <cell r="DR882">
            <v>0</v>
          </cell>
          <cell r="DS882">
            <v>0</v>
          </cell>
          <cell r="DT882">
            <v>0</v>
          </cell>
          <cell r="DU882">
            <v>0</v>
          </cell>
          <cell r="DV882">
            <v>0</v>
          </cell>
          <cell r="DW882">
            <v>0</v>
          </cell>
          <cell r="DX882">
            <v>0</v>
          </cell>
          <cell r="DY882">
            <v>0</v>
          </cell>
          <cell r="DZ882">
            <v>0</v>
          </cell>
          <cell r="EA882">
            <v>0</v>
          </cell>
          <cell r="EB882">
            <v>0</v>
          </cell>
          <cell r="EC882">
            <v>0</v>
          </cell>
          <cell r="ED882">
            <v>0</v>
          </cell>
        </row>
        <row r="883">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0</v>
          </cell>
          <cell r="CJ883">
            <v>0</v>
          </cell>
          <cell r="CK883">
            <v>0</v>
          </cell>
          <cell r="CL883">
            <v>0</v>
          </cell>
          <cell r="CM883">
            <v>0</v>
          </cell>
          <cell r="CN883">
            <v>0</v>
          </cell>
          <cell r="CO883">
            <v>0</v>
          </cell>
          <cell r="CP883">
            <v>0</v>
          </cell>
          <cell r="CQ883">
            <v>0</v>
          </cell>
          <cell r="CR883">
            <v>0</v>
          </cell>
          <cell r="CS883">
            <v>0</v>
          </cell>
          <cell r="CT883">
            <v>0</v>
          </cell>
          <cell r="CU883">
            <v>0</v>
          </cell>
          <cell r="CV883">
            <v>0</v>
          </cell>
          <cell r="CW883">
            <v>0</v>
          </cell>
          <cell r="CX883">
            <v>0</v>
          </cell>
          <cell r="CY883">
            <v>0</v>
          </cell>
          <cell r="CZ883">
            <v>0</v>
          </cell>
          <cell r="DA883">
            <v>0</v>
          </cell>
          <cell r="DB883">
            <v>0</v>
          </cell>
          <cell r="DC883">
            <v>0</v>
          </cell>
          <cell r="DD883">
            <v>0</v>
          </cell>
          <cell r="DE883">
            <v>0</v>
          </cell>
          <cell r="DF883">
            <v>0</v>
          </cell>
          <cell r="DG883">
            <v>0</v>
          </cell>
          <cell r="DH883">
            <v>0</v>
          </cell>
          <cell r="DI883">
            <v>0</v>
          </cell>
          <cell r="DJ883">
            <v>0</v>
          </cell>
          <cell r="DK883">
            <v>0</v>
          </cell>
          <cell r="DL883">
            <v>0</v>
          </cell>
          <cell r="DM883">
            <v>0</v>
          </cell>
          <cell r="DN883">
            <v>0</v>
          </cell>
          <cell r="DO883">
            <v>0</v>
          </cell>
          <cell r="DP883">
            <v>0</v>
          </cell>
          <cell r="DQ883">
            <v>0</v>
          </cell>
          <cell r="DR883">
            <v>0</v>
          </cell>
          <cell r="DS883">
            <v>0</v>
          </cell>
          <cell r="DT883">
            <v>0</v>
          </cell>
          <cell r="DU883">
            <v>0</v>
          </cell>
          <cell r="DV883">
            <v>0</v>
          </cell>
          <cell r="DW883">
            <v>0</v>
          </cell>
          <cell r="DX883">
            <v>0</v>
          </cell>
          <cell r="DY883">
            <v>0</v>
          </cell>
          <cell r="DZ883">
            <v>0</v>
          </cell>
          <cell r="EA883">
            <v>0</v>
          </cell>
          <cell r="EB883">
            <v>0</v>
          </cell>
          <cell r="EC883">
            <v>0</v>
          </cell>
          <cell r="ED883">
            <v>0</v>
          </cell>
        </row>
        <row r="884">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I884">
            <v>0</v>
          </cell>
          <cell r="CJ884">
            <v>0</v>
          </cell>
          <cell r="CK884">
            <v>0</v>
          </cell>
          <cell r="CL884">
            <v>0</v>
          </cell>
          <cell r="CM884">
            <v>0</v>
          </cell>
          <cell r="CN884">
            <v>0</v>
          </cell>
          <cell r="CO884">
            <v>0</v>
          </cell>
          <cell r="CP884">
            <v>0</v>
          </cell>
          <cell r="CQ884">
            <v>0</v>
          </cell>
          <cell r="CR884">
            <v>0</v>
          </cell>
          <cell r="CS884">
            <v>0</v>
          </cell>
          <cell r="CT884">
            <v>0</v>
          </cell>
          <cell r="CU884">
            <v>0</v>
          </cell>
          <cell r="CV884">
            <v>0</v>
          </cell>
          <cell r="CW884">
            <v>0</v>
          </cell>
          <cell r="CX884">
            <v>0</v>
          </cell>
          <cell r="CY884">
            <v>0</v>
          </cell>
          <cell r="CZ884">
            <v>0</v>
          </cell>
          <cell r="DA884">
            <v>0</v>
          </cell>
          <cell r="DB884">
            <v>0</v>
          </cell>
          <cell r="DC884">
            <v>0</v>
          </cell>
          <cell r="DD884">
            <v>0</v>
          </cell>
          <cell r="DE884">
            <v>0</v>
          </cell>
          <cell r="DF884">
            <v>0</v>
          </cell>
          <cell r="DG884">
            <v>0</v>
          </cell>
          <cell r="DH884">
            <v>0</v>
          </cell>
          <cell r="DI884">
            <v>0</v>
          </cell>
          <cell r="DJ884">
            <v>0</v>
          </cell>
          <cell r="DK884">
            <v>0</v>
          </cell>
          <cell r="DL884">
            <v>0</v>
          </cell>
          <cell r="DM884">
            <v>0</v>
          </cell>
          <cell r="DN884">
            <v>0</v>
          </cell>
          <cell r="DO884">
            <v>0</v>
          </cell>
          <cell r="DP884">
            <v>0</v>
          </cell>
          <cell r="DQ884">
            <v>0</v>
          </cell>
          <cell r="DR884">
            <v>0</v>
          </cell>
          <cell r="DS884">
            <v>0</v>
          </cell>
          <cell r="DT884">
            <v>0</v>
          </cell>
          <cell r="DU884">
            <v>0</v>
          </cell>
          <cell r="DV884">
            <v>0</v>
          </cell>
          <cell r="DW884">
            <v>0</v>
          </cell>
          <cell r="DX884">
            <v>0</v>
          </cell>
          <cell r="DY884">
            <v>0</v>
          </cell>
          <cell r="DZ884">
            <v>0</v>
          </cell>
          <cell r="EA884">
            <v>0</v>
          </cell>
          <cell r="EB884">
            <v>0</v>
          </cell>
          <cell r="EC884">
            <v>0</v>
          </cell>
          <cell r="ED884">
            <v>0</v>
          </cell>
        </row>
        <row r="885">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v>0</v>
          </cell>
          <cell r="CJ885">
            <v>0</v>
          </cell>
          <cell r="CK885">
            <v>0</v>
          </cell>
          <cell r="CL885">
            <v>0</v>
          </cell>
          <cell r="CM885">
            <v>0</v>
          </cell>
          <cell r="CN885">
            <v>0</v>
          </cell>
          <cell r="CO885">
            <v>0</v>
          </cell>
          <cell r="CP885">
            <v>0</v>
          </cell>
          <cell r="CQ885">
            <v>0</v>
          </cell>
          <cell r="CR885">
            <v>0</v>
          </cell>
          <cell r="CS885">
            <v>0</v>
          </cell>
          <cell r="CT885">
            <v>0</v>
          </cell>
          <cell r="CU885">
            <v>0</v>
          </cell>
          <cell r="CV885">
            <v>0</v>
          </cell>
          <cell r="CW885">
            <v>0</v>
          </cell>
          <cell r="CX885">
            <v>0</v>
          </cell>
          <cell r="CY885">
            <v>0</v>
          </cell>
          <cell r="CZ885">
            <v>0</v>
          </cell>
          <cell r="DA885">
            <v>0</v>
          </cell>
          <cell r="DB885">
            <v>0</v>
          </cell>
          <cell r="DC885">
            <v>0</v>
          </cell>
          <cell r="DD885">
            <v>0</v>
          </cell>
          <cell r="DE885">
            <v>0</v>
          </cell>
          <cell r="DF885">
            <v>0</v>
          </cell>
          <cell r="DG885">
            <v>0</v>
          </cell>
          <cell r="DH885">
            <v>0</v>
          </cell>
          <cell r="DI885">
            <v>0</v>
          </cell>
          <cell r="DJ885">
            <v>0</v>
          </cell>
          <cell r="DK885">
            <v>0</v>
          </cell>
          <cell r="DL885">
            <v>0</v>
          </cell>
          <cell r="DM885">
            <v>0</v>
          </cell>
          <cell r="DN885">
            <v>0</v>
          </cell>
          <cell r="DO885">
            <v>0</v>
          </cell>
          <cell r="DP885">
            <v>0</v>
          </cell>
          <cell r="DQ885">
            <v>0</v>
          </cell>
          <cell r="DR885">
            <v>0</v>
          </cell>
          <cell r="DS885">
            <v>0</v>
          </cell>
          <cell r="DT885">
            <v>0</v>
          </cell>
          <cell r="DU885">
            <v>0</v>
          </cell>
          <cell r="DV885">
            <v>0</v>
          </cell>
          <cell r="DW885">
            <v>0</v>
          </cell>
          <cell r="DX885">
            <v>0</v>
          </cell>
          <cell r="DY885">
            <v>0</v>
          </cell>
          <cell r="DZ885">
            <v>0</v>
          </cell>
          <cell r="EA885">
            <v>0</v>
          </cell>
          <cell r="EB885">
            <v>0</v>
          </cell>
          <cell r="EC885">
            <v>0</v>
          </cell>
          <cell r="ED885">
            <v>0</v>
          </cell>
        </row>
        <row r="887">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0</v>
          </cell>
          <cell r="CB887">
            <v>0</v>
          </cell>
          <cell r="CC887">
            <v>0</v>
          </cell>
          <cell r="CD887">
            <v>0</v>
          </cell>
          <cell r="CE887">
            <v>0</v>
          </cell>
          <cell r="CF887">
            <v>0</v>
          </cell>
          <cell r="CG887">
            <v>0</v>
          </cell>
          <cell r="CH887">
            <v>0</v>
          </cell>
          <cell r="CI887">
            <v>0</v>
          </cell>
          <cell r="CJ887">
            <v>0</v>
          </cell>
          <cell r="CK887">
            <v>0</v>
          </cell>
          <cell r="CL887">
            <v>0</v>
          </cell>
          <cell r="CM887">
            <v>0</v>
          </cell>
          <cell r="CN887">
            <v>0</v>
          </cell>
          <cell r="CO887">
            <v>0</v>
          </cell>
          <cell r="CP887">
            <v>0</v>
          </cell>
          <cell r="CQ887">
            <v>0</v>
          </cell>
          <cell r="CR887">
            <v>0</v>
          </cell>
          <cell r="CS887">
            <v>0</v>
          </cell>
          <cell r="CT887">
            <v>0</v>
          </cell>
          <cell r="CU887">
            <v>0</v>
          </cell>
          <cell r="CV887">
            <v>0</v>
          </cell>
          <cell r="CW887">
            <v>0</v>
          </cell>
          <cell r="CX887">
            <v>0</v>
          </cell>
          <cell r="CY887">
            <v>0</v>
          </cell>
          <cell r="CZ887">
            <v>0</v>
          </cell>
          <cell r="DA887">
            <v>0</v>
          </cell>
          <cell r="DB887">
            <v>0</v>
          </cell>
          <cell r="DC887">
            <v>0</v>
          </cell>
          <cell r="DD887">
            <v>0</v>
          </cell>
          <cell r="DE887">
            <v>0</v>
          </cell>
          <cell r="DF887">
            <v>0</v>
          </cell>
          <cell r="DG887">
            <v>0</v>
          </cell>
          <cell r="DH887">
            <v>0</v>
          </cell>
          <cell r="DI887">
            <v>0</v>
          </cell>
          <cell r="DJ887">
            <v>0</v>
          </cell>
          <cell r="DK887">
            <v>0</v>
          </cell>
          <cell r="DL887">
            <v>0</v>
          </cell>
          <cell r="DM887">
            <v>0</v>
          </cell>
          <cell r="DN887">
            <v>0</v>
          </cell>
          <cell r="DO887">
            <v>0</v>
          </cell>
          <cell r="DP887">
            <v>0</v>
          </cell>
          <cell r="DQ887">
            <v>0</v>
          </cell>
          <cell r="DR887">
            <v>0</v>
          </cell>
          <cell r="DS887">
            <v>0</v>
          </cell>
          <cell r="DT887">
            <v>0</v>
          </cell>
          <cell r="DU887">
            <v>0</v>
          </cell>
          <cell r="DV887">
            <v>0</v>
          </cell>
          <cell r="DW887">
            <v>0</v>
          </cell>
          <cell r="DX887">
            <v>0</v>
          </cell>
          <cell r="DY887">
            <v>0</v>
          </cell>
          <cell r="DZ887">
            <v>0</v>
          </cell>
          <cell r="EA887">
            <v>0</v>
          </cell>
          <cell r="EB887">
            <v>0</v>
          </cell>
          <cell r="EC887">
            <v>0</v>
          </cell>
          <cell r="ED887">
            <v>0</v>
          </cell>
        </row>
        <row r="890">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0</v>
          </cell>
          <cell r="CB890">
            <v>0</v>
          </cell>
          <cell r="CC890">
            <v>0</v>
          </cell>
          <cell r="CD890">
            <v>0</v>
          </cell>
          <cell r="CE890">
            <v>0</v>
          </cell>
          <cell r="CF890">
            <v>0</v>
          </cell>
          <cell r="CG890">
            <v>0</v>
          </cell>
          <cell r="CH890">
            <v>0</v>
          </cell>
          <cell r="CI890">
            <v>0</v>
          </cell>
          <cell r="CJ890">
            <v>0</v>
          </cell>
          <cell r="CK890">
            <v>0</v>
          </cell>
          <cell r="CL890">
            <v>0</v>
          </cell>
          <cell r="CM890">
            <v>0</v>
          </cell>
          <cell r="CN890">
            <v>0</v>
          </cell>
          <cell r="CO890">
            <v>0</v>
          </cell>
          <cell r="CP890">
            <v>0</v>
          </cell>
          <cell r="CQ890">
            <v>0</v>
          </cell>
          <cell r="CR890">
            <v>0</v>
          </cell>
          <cell r="CS890">
            <v>0</v>
          </cell>
          <cell r="CT890">
            <v>0</v>
          </cell>
          <cell r="CU890">
            <v>0</v>
          </cell>
          <cell r="CV890">
            <v>0</v>
          </cell>
          <cell r="CW890">
            <v>0</v>
          </cell>
          <cell r="CX890">
            <v>0</v>
          </cell>
          <cell r="CY890">
            <v>0</v>
          </cell>
          <cell r="CZ890">
            <v>0</v>
          </cell>
          <cell r="DA890">
            <v>0</v>
          </cell>
          <cell r="DB890">
            <v>0</v>
          </cell>
          <cell r="DC890">
            <v>0</v>
          </cell>
          <cell r="DD890">
            <v>0</v>
          </cell>
          <cell r="DE890">
            <v>0</v>
          </cell>
          <cell r="DF890">
            <v>0</v>
          </cell>
          <cell r="DG890">
            <v>0</v>
          </cell>
          <cell r="DH890">
            <v>0</v>
          </cell>
          <cell r="DI890">
            <v>0</v>
          </cell>
          <cell r="DJ890">
            <v>0</v>
          </cell>
          <cell r="DK890">
            <v>0</v>
          </cell>
          <cell r="DL890">
            <v>0</v>
          </cell>
          <cell r="DM890">
            <v>0</v>
          </cell>
          <cell r="DN890">
            <v>0</v>
          </cell>
          <cell r="DO890">
            <v>0</v>
          </cell>
          <cell r="DP890">
            <v>0</v>
          </cell>
          <cell r="DQ890">
            <v>0</v>
          </cell>
          <cell r="DR890">
            <v>0</v>
          </cell>
          <cell r="DS890">
            <v>0</v>
          </cell>
          <cell r="DT890">
            <v>0</v>
          </cell>
          <cell r="DU890">
            <v>0</v>
          </cell>
          <cell r="DV890">
            <v>0</v>
          </cell>
          <cell r="DW890">
            <v>0</v>
          </cell>
          <cell r="DX890">
            <v>0</v>
          </cell>
          <cell r="DY890">
            <v>0</v>
          </cell>
          <cell r="DZ890">
            <v>0</v>
          </cell>
          <cell r="EA890">
            <v>0</v>
          </cell>
          <cell r="EB890">
            <v>0</v>
          </cell>
          <cell r="EC890">
            <v>0</v>
          </cell>
          <cell r="ED890">
            <v>0</v>
          </cell>
        </row>
        <row r="891">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0</v>
          </cell>
          <cell r="CB891">
            <v>0</v>
          </cell>
          <cell r="CC891">
            <v>0</v>
          </cell>
          <cell r="CD891">
            <v>0</v>
          </cell>
          <cell r="CE891">
            <v>0</v>
          </cell>
          <cell r="CF891">
            <v>0</v>
          </cell>
          <cell r="CG891">
            <v>0</v>
          </cell>
          <cell r="CH891">
            <v>0</v>
          </cell>
          <cell r="CI891">
            <v>0</v>
          </cell>
          <cell r="CJ891">
            <v>0</v>
          </cell>
          <cell r="CK891">
            <v>0</v>
          </cell>
          <cell r="CL891">
            <v>0</v>
          </cell>
          <cell r="CM891">
            <v>0</v>
          </cell>
          <cell r="CN891">
            <v>0</v>
          </cell>
          <cell r="CO891">
            <v>0</v>
          </cell>
          <cell r="CP891">
            <v>0</v>
          </cell>
          <cell r="CQ891">
            <v>0</v>
          </cell>
          <cell r="CR891">
            <v>0</v>
          </cell>
          <cell r="CS891">
            <v>0</v>
          </cell>
          <cell r="CT891">
            <v>0</v>
          </cell>
          <cell r="CU891">
            <v>0</v>
          </cell>
          <cell r="CV891">
            <v>0</v>
          </cell>
          <cell r="CW891">
            <v>0</v>
          </cell>
          <cell r="CX891">
            <v>0</v>
          </cell>
          <cell r="CY891">
            <v>0</v>
          </cell>
          <cell r="CZ891">
            <v>0</v>
          </cell>
          <cell r="DA891">
            <v>0</v>
          </cell>
          <cell r="DB891">
            <v>0</v>
          </cell>
          <cell r="DC891">
            <v>0</v>
          </cell>
          <cell r="DD891">
            <v>0</v>
          </cell>
          <cell r="DE891">
            <v>0</v>
          </cell>
          <cell r="DF891">
            <v>0</v>
          </cell>
          <cell r="DG891">
            <v>0</v>
          </cell>
          <cell r="DH891">
            <v>0</v>
          </cell>
          <cell r="DI891">
            <v>0</v>
          </cell>
          <cell r="DJ891">
            <v>0</v>
          </cell>
          <cell r="DK891">
            <v>0</v>
          </cell>
          <cell r="DL891">
            <v>0</v>
          </cell>
          <cell r="DM891">
            <v>0</v>
          </cell>
          <cell r="DN891">
            <v>0</v>
          </cell>
          <cell r="DO891">
            <v>0</v>
          </cell>
          <cell r="DP891">
            <v>0</v>
          </cell>
          <cell r="DQ891">
            <v>0</v>
          </cell>
          <cell r="DR891">
            <v>0</v>
          </cell>
          <cell r="DS891">
            <v>0</v>
          </cell>
          <cell r="DT891">
            <v>0</v>
          </cell>
          <cell r="DU891">
            <v>0</v>
          </cell>
          <cell r="DV891">
            <v>0</v>
          </cell>
          <cell r="DW891">
            <v>0</v>
          </cell>
          <cell r="DX891">
            <v>0</v>
          </cell>
          <cell r="DY891">
            <v>0</v>
          </cell>
          <cell r="DZ891">
            <v>0</v>
          </cell>
          <cell r="EA891">
            <v>0</v>
          </cell>
          <cell r="EB891">
            <v>0</v>
          </cell>
          <cell r="EC891">
            <v>0</v>
          </cell>
          <cell r="ED891">
            <v>0</v>
          </cell>
        </row>
        <row r="892">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0</v>
          </cell>
          <cell r="CB892">
            <v>0</v>
          </cell>
          <cell r="CC892">
            <v>0</v>
          </cell>
          <cell r="CD892">
            <v>0</v>
          </cell>
          <cell r="CE892">
            <v>0</v>
          </cell>
          <cell r="CF892">
            <v>0</v>
          </cell>
          <cell r="CG892">
            <v>0</v>
          </cell>
          <cell r="CH892">
            <v>0</v>
          </cell>
          <cell r="CI892">
            <v>0</v>
          </cell>
          <cell r="CJ892">
            <v>0</v>
          </cell>
          <cell r="CK892">
            <v>0</v>
          </cell>
          <cell r="CL892">
            <v>0</v>
          </cell>
          <cell r="CM892">
            <v>0</v>
          </cell>
          <cell r="CN892">
            <v>0</v>
          </cell>
          <cell r="CO892">
            <v>0</v>
          </cell>
          <cell r="CP892">
            <v>0</v>
          </cell>
          <cell r="CQ892">
            <v>0</v>
          </cell>
          <cell r="CR892">
            <v>0</v>
          </cell>
          <cell r="CS892">
            <v>0</v>
          </cell>
          <cell r="CT892">
            <v>0</v>
          </cell>
          <cell r="CU892">
            <v>0</v>
          </cell>
          <cell r="CV892">
            <v>0</v>
          </cell>
          <cell r="CW892">
            <v>0</v>
          </cell>
          <cell r="CX892">
            <v>0</v>
          </cell>
          <cell r="CY892">
            <v>0</v>
          </cell>
          <cell r="CZ892">
            <v>0</v>
          </cell>
          <cell r="DA892">
            <v>0</v>
          </cell>
          <cell r="DB892">
            <v>0</v>
          </cell>
          <cell r="DC892">
            <v>0</v>
          </cell>
          <cell r="DD892">
            <v>0</v>
          </cell>
          <cell r="DE892">
            <v>0</v>
          </cell>
          <cell r="DF892">
            <v>0</v>
          </cell>
          <cell r="DG892">
            <v>0</v>
          </cell>
          <cell r="DH892">
            <v>0</v>
          </cell>
          <cell r="DI892">
            <v>0</v>
          </cell>
          <cell r="DJ892">
            <v>0</v>
          </cell>
          <cell r="DK892">
            <v>0</v>
          </cell>
          <cell r="DL892">
            <v>0</v>
          </cell>
          <cell r="DM892">
            <v>0</v>
          </cell>
          <cell r="DN892">
            <v>0</v>
          </cell>
          <cell r="DO892">
            <v>0</v>
          </cell>
          <cell r="DP892">
            <v>0</v>
          </cell>
          <cell r="DQ892">
            <v>0</v>
          </cell>
          <cell r="DR892">
            <v>0</v>
          </cell>
          <cell r="DS892">
            <v>0</v>
          </cell>
          <cell r="DT892">
            <v>0</v>
          </cell>
          <cell r="DU892">
            <v>0</v>
          </cell>
          <cell r="DV892">
            <v>0</v>
          </cell>
          <cell r="DW892">
            <v>0</v>
          </cell>
          <cell r="DX892">
            <v>0</v>
          </cell>
          <cell r="DY892">
            <v>0</v>
          </cell>
          <cell r="DZ892">
            <v>0</v>
          </cell>
          <cell r="EA892">
            <v>0</v>
          </cell>
          <cell r="EB892">
            <v>0</v>
          </cell>
          <cell r="EC892">
            <v>0</v>
          </cell>
          <cell r="ED892">
            <v>0</v>
          </cell>
        </row>
        <row r="893">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cell r="CJ893">
            <v>0</v>
          </cell>
          <cell r="CK893">
            <v>0</v>
          </cell>
          <cell r="CL893">
            <v>0</v>
          </cell>
          <cell r="CM893">
            <v>0</v>
          </cell>
          <cell r="CN893">
            <v>0</v>
          </cell>
          <cell r="CO893">
            <v>0</v>
          </cell>
          <cell r="CP893">
            <v>0</v>
          </cell>
          <cell r="CQ893">
            <v>0</v>
          </cell>
          <cell r="CR893">
            <v>0</v>
          </cell>
          <cell r="CS893">
            <v>0</v>
          </cell>
          <cell r="CT893">
            <v>0</v>
          </cell>
          <cell r="CU893">
            <v>0</v>
          </cell>
          <cell r="CV893">
            <v>0</v>
          </cell>
          <cell r="CW893">
            <v>0</v>
          </cell>
          <cell r="CX893">
            <v>0</v>
          </cell>
          <cell r="CY893">
            <v>0</v>
          </cell>
          <cell r="CZ893">
            <v>0</v>
          </cell>
          <cell r="DA893">
            <v>0</v>
          </cell>
          <cell r="DB893">
            <v>0</v>
          </cell>
          <cell r="DC893">
            <v>0</v>
          </cell>
          <cell r="DD893">
            <v>0</v>
          </cell>
          <cell r="DE893">
            <v>0</v>
          </cell>
          <cell r="DF893">
            <v>0</v>
          </cell>
          <cell r="DG893">
            <v>0</v>
          </cell>
          <cell r="DH893">
            <v>0</v>
          </cell>
          <cell r="DI893">
            <v>0</v>
          </cell>
          <cell r="DJ893">
            <v>0</v>
          </cell>
          <cell r="DK893">
            <v>0</v>
          </cell>
          <cell r="DL893">
            <v>0</v>
          </cell>
          <cell r="DM893">
            <v>0</v>
          </cell>
          <cell r="DN893">
            <v>0</v>
          </cell>
          <cell r="DO893">
            <v>0</v>
          </cell>
          <cell r="DP893">
            <v>0</v>
          </cell>
          <cell r="DQ893">
            <v>0</v>
          </cell>
          <cell r="DR893">
            <v>0</v>
          </cell>
          <cell r="DS893">
            <v>0</v>
          </cell>
          <cell r="DT893">
            <v>0</v>
          </cell>
          <cell r="DU893">
            <v>0</v>
          </cell>
          <cell r="DV893">
            <v>0</v>
          </cell>
          <cell r="DW893">
            <v>0</v>
          </cell>
          <cell r="DX893">
            <v>0</v>
          </cell>
          <cell r="DY893">
            <v>0</v>
          </cell>
          <cell r="DZ893">
            <v>0</v>
          </cell>
          <cell r="EA893">
            <v>0</v>
          </cell>
          <cell r="EB893">
            <v>0</v>
          </cell>
          <cell r="EC893">
            <v>0</v>
          </cell>
          <cell r="ED893">
            <v>0</v>
          </cell>
        </row>
        <row r="894">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0</v>
          </cell>
          <cell r="CB894">
            <v>0</v>
          </cell>
          <cell r="CC894">
            <v>0</v>
          </cell>
          <cell r="CD894">
            <v>0</v>
          </cell>
          <cell r="CE894">
            <v>0</v>
          </cell>
          <cell r="CF894">
            <v>0</v>
          </cell>
          <cell r="CG894">
            <v>0</v>
          </cell>
          <cell r="CH894">
            <v>0</v>
          </cell>
          <cell r="CI894">
            <v>0</v>
          </cell>
          <cell r="CJ894">
            <v>0</v>
          </cell>
          <cell r="CK894">
            <v>0</v>
          </cell>
          <cell r="CL894">
            <v>0</v>
          </cell>
          <cell r="CM894">
            <v>0</v>
          </cell>
          <cell r="CN894">
            <v>0</v>
          </cell>
          <cell r="CO894">
            <v>0</v>
          </cell>
          <cell r="CP894">
            <v>0</v>
          </cell>
          <cell r="CQ894">
            <v>0</v>
          </cell>
          <cell r="CR894">
            <v>0</v>
          </cell>
          <cell r="CS894">
            <v>0</v>
          </cell>
          <cell r="CT894">
            <v>0</v>
          </cell>
          <cell r="CU894">
            <v>0</v>
          </cell>
          <cell r="CV894">
            <v>0</v>
          </cell>
          <cell r="CW894">
            <v>0</v>
          </cell>
          <cell r="CX894">
            <v>0</v>
          </cell>
          <cell r="CY894">
            <v>0</v>
          </cell>
          <cell r="CZ894">
            <v>0</v>
          </cell>
          <cell r="DA894">
            <v>0</v>
          </cell>
          <cell r="DB894">
            <v>0</v>
          </cell>
          <cell r="DC894">
            <v>0</v>
          </cell>
          <cell r="DD894">
            <v>0</v>
          </cell>
          <cell r="DE894">
            <v>0</v>
          </cell>
          <cell r="DF894">
            <v>0</v>
          </cell>
          <cell r="DG894">
            <v>0</v>
          </cell>
          <cell r="DH894">
            <v>0</v>
          </cell>
          <cell r="DI894">
            <v>0</v>
          </cell>
          <cell r="DJ894">
            <v>0</v>
          </cell>
          <cell r="DK894">
            <v>0</v>
          </cell>
          <cell r="DL894">
            <v>0</v>
          </cell>
          <cell r="DM894">
            <v>0</v>
          </cell>
          <cell r="DN894">
            <v>0</v>
          </cell>
          <cell r="DO894">
            <v>0</v>
          </cell>
          <cell r="DP894">
            <v>0</v>
          </cell>
          <cell r="DQ894">
            <v>0</v>
          </cell>
          <cell r="DR894">
            <v>0</v>
          </cell>
          <cell r="DS894">
            <v>0</v>
          </cell>
          <cell r="DT894">
            <v>0</v>
          </cell>
          <cell r="DU894">
            <v>0</v>
          </cell>
          <cell r="DV894">
            <v>0</v>
          </cell>
          <cell r="DW894">
            <v>0</v>
          </cell>
          <cell r="DX894">
            <v>0</v>
          </cell>
          <cell r="DY894">
            <v>0</v>
          </cell>
          <cell r="DZ894">
            <v>0</v>
          </cell>
          <cell r="EA894">
            <v>0</v>
          </cell>
          <cell r="EB894">
            <v>0</v>
          </cell>
          <cell r="EC894">
            <v>0</v>
          </cell>
          <cell r="ED894">
            <v>0</v>
          </cell>
        </row>
        <row r="895">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0</v>
          </cell>
          <cell r="CB895">
            <v>0</v>
          </cell>
          <cell r="CC895">
            <v>0</v>
          </cell>
          <cell r="CD895">
            <v>0</v>
          </cell>
          <cell r="CE895">
            <v>0</v>
          </cell>
          <cell r="CF895">
            <v>0</v>
          </cell>
          <cell r="CG895">
            <v>0</v>
          </cell>
          <cell r="CH895">
            <v>0</v>
          </cell>
          <cell r="CI895">
            <v>0</v>
          </cell>
          <cell r="CJ895">
            <v>0</v>
          </cell>
          <cell r="CK895">
            <v>0</v>
          </cell>
          <cell r="CL895">
            <v>0</v>
          </cell>
          <cell r="CM895">
            <v>0</v>
          </cell>
          <cell r="CN895">
            <v>0</v>
          </cell>
          <cell r="CO895">
            <v>0</v>
          </cell>
          <cell r="CP895">
            <v>0</v>
          </cell>
          <cell r="CQ895">
            <v>0</v>
          </cell>
          <cell r="CR895">
            <v>0</v>
          </cell>
          <cell r="CS895">
            <v>0</v>
          </cell>
          <cell r="CT895">
            <v>0</v>
          </cell>
          <cell r="CU895">
            <v>0</v>
          </cell>
          <cell r="CV895">
            <v>0</v>
          </cell>
          <cell r="CW895">
            <v>0</v>
          </cell>
          <cell r="CX895">
            <v>0</v>
          </cell>
          <cell r="CY895">
            <v>0</v>
          </cell>
          <cell r="CZ895">
            <v>0</v>
          </cell>
          <cell r="DA895">
            <v>0</v>
          </cell>
          <cell r="DB895">
            <v>0</v>
          </cell>
          <cell r="DC895">
            <v>0</v>
          </cell>
          <cell r="DD895">
            <v>0</v>
          </cell>
          <cell r="DE895">
            <v>0</v>
          </cell>
          <cell r="DF895">
            <v>0</v>
          </cell>
          <cell r="DG895">
            <v>0</v>
          </cell>
          <cell r="DH895">
            <v>0</v>
          </cell>
          <cell r="DI895">
            <v>0</v>
          </cell>
          <cell r="DJ895">
            <v>0</v>
          </cell>
          <cell r="DK895">
            <v>0</v>
          </cell>
          <cell r="DL895">
            <v>0</v>
          </cell>
          <cell r="DM895">
            <v>0</v>
          </cell>
          <cell r="DN895">
            <v>0</v>
          </cell>
          <cell r="DO895">
            <v>0</v>
          </cell>
          <cell r="DP895">
            <v>0</v>
          </cell>
          <cell r="DQ895">
            <v>0</v>
          </cell>
          <cell r="DR895">
            <v>0</v>
          </cell>
          <cell r="DS895">
            <v>0</v>
          </cell>
          <cell r="DT895">
            <v>0</v>
          </cell>
          <cell r="DU895">
            <v>0</v>
          </cell>
          <cell r="DV895">
            <v>0</v>
          </cell>
          <cell r="DW895">
            <v>0</v>
          </cell>
          <cell r="DX895">
            <v>0</v>
          </cell>
          <cell r="DY895">
            <v>0</v>
          </cell>
          <cell r="DZ895">
            <v>0</v>
          </cell>
          <cell r="EA895">
            <v>0</v>
          </cell>
          <cell r="EB895">
            <v>0</v>
          </cell>
          <cell r="EC895">
            <v>0</v>
          </cell>
          <cell r="ED895">
            <v>0</v>
          </cell>
        </row>
        <row r="896">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0</v>
          </cell>
          <cell r="CB896">
            <v>0</v>
          </cell>
          <cell r="CC896">
            <v>0</v>
          </cell>
          <cell r="CD896">
            <v>0</v>
          </cell>
          <cell r="CE896">
            <v>0</v>
          </cell>
          <cell r="CF896">
            <v>0</v>
          </cell>
          <cell r="CG896">
            <v>0</v>
          </cell>
          <cell r="CH896">
            <v>0</v>
          </cell>
          <cell r="CI896">
            <v>0</v>
          </cell>
          <cell r="CJ896">
            <v>0</v>
          </cell>
          <cell r="CK896">
            <v>0</v>
          </cell>
          <cell r="CL896">
            <v>0</v>
          </cell>
          <cell r="CM896">
            <v>0</v>
          </cell>
          <cell r="CN896">
            <v>0</v>
          </cell>
          <cell r="CO896">
            <v>0</v>
          </cell>
          <cell r="CP896">
            <v>0</v>
          </cell>
          <cell r="CQ896">
            <v>0</v>
          </cell>
          <cell r="CR896">
            <v>0</v>
          </cell>
          <cell r="CS896">
            <v>0</v>
          </cell>
          <cell r="CT896">
            <v>0</v>
          </cell>
          <cell r="CU896">
            <v>0</v>
          </cell>
          <cell r="CV896">
            <v>0</v>
          </cell>
          <cell r="CW896">
            <v>0</v>
          </cell>
          <cell r="CX896">
            <v>0</v>
          </cell>
          <cell r="CY896">
            <v>0</v>
          </cell>
          <cell r="CZ896">
            <v>0</v>
          </cell>
          <cell r="DA896">
            <v>0</v>
          </cell>
          <cell r="DB896">
            <v>0</v>
          </cell>
          <cell r="DC896">
            <v>0</v>
          </cell>
          <cell r="DD896">
            <v>0</v>
          </cell>
          <cell r="DE896">
            <v>0</v>
          </cell>
          <cell r="DF896">
            <v>0</v>
          </cell>
          <cell r="DG896">
            <v>0</v>
          </cell>
          <cell r="DH896">
            <v>0</v>
          </cell>
          <cell r="DI896">
            <v>0</v>
          </cell>
          <cell r="DJ896">
            <v>0</v>
          </cell>
          <cell r="DK896">
            <v>0</v>
          </cell>
          <cell r="DL896">
            <v>0</v>
          </cell>
          <cell r="DM896">
            <v>0</v>
          </cell>
          <cell r="DN896">
            <v>0</v>
          </cell>
          <cell r="DO896">
            <v>0</v>
          </cell>
          <cell r="DP896">
            <v>0</v>
          </cell>
          <cell r="DQ896">
            <v>0</v>
          </cell>
          <cell r="DR896">
            <v>0</v>
          </cell>
          <cell r="DS896">
            <v>0</v>
          </cell>
          <cell r="DT896">
            <v>0</v>
          </cell>
          <cell r="DU896">
            <v>0</v>
          </cell>
          <cell r="DV896">
            <v>0</v>
          </cell>
          <cell r="DW896">
            <v>0</v>
          </cell>
          <cell r="DX896">
            <v>0</v>
          </cell>
          <cell r="DY896">
            <v>0</v>
          </cell>
          <cell r="DZ896">
            <v>0</v>
          </cell>
          <cell r="EA896">
            <v>0</v>
          </cell>
          <cell r="EB896">
            <v>0</v>
          </cell>
          <cell r="EC896">
            <v>0</v>
          </cell>
          <cell r="ED896">
            <v>0</v>
          </cell>
        </row>
        <row r="898">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0</v>
          </cell>
          <cell r="CB898">
            <v>0</v>
          </cell>
          <cell r="CC898">
            <v>0</v>
          </cell>
          <cell r="CD898">
            <v>0</v>
          </cell>
          <cell r="CE898">
            <v>0</v>
          </cell>
          <cell r="CF898">
            <v>0</v>
          </cell>
          <cell r="CG898">
            <v>0</v>
          </cell>
          <cell r="CH898">
            <v>0</v>
          </cell>
          <cell r="CI898">
            <v>0</v>
          </cell>
          <cell r="CJ898">
            <v>0</v>
          </cell>
          <cell r="CK898">
            <v>0</v>
          </cell>
          <cell r="CL898">
            <v>0</v>
          </cell>
          <cell r="CM898">
            <v>0</v>
          </cell>
          <cell r="CN898">
            <v>0</v>
          </cell>
          <cell r="CO898">
            <v>0</v>
          </cell>
          <cell r="CP898">
            <v>0</v>
          </cell>
          <cell r="CQ898">
            <v>0</v>
          </cell>
          <cell r="CR898">
            <v>0</v>
          </cell>
          <cell r="CS898">
            <v>0</v>
          </cell>
          <cell r="CT898">
            <v>0</v>
          </cell>
          <cell r="CU898">
            <v>0</v>
          </cell>
          <cell r="CV898">
            <v>0</v>
          </cell>
          <cell r="CW898">
            <v>0</v>
          </cell>
          <cell r="CX898">
            <v>0</v>
          </cell>
          <cell r="CY898">
            <v>0</v>
          </cell>
          <cell r="CZ898">
            <v>0</v>
          </cell>
          <cell r="DA898">
            <v>0</v>
          </cell>
          <cell r="DB898">
            <v>0</v>
          </cell>
          <cell r="DC898">
            <v>0</v>
          </cell>
          <cell r="DD898">
            <v>0</v>
          </cell>
          <cell r="DE898">
            <v>0</v>
          </cell>
          <cell r="DF898">
            <v>0</v>
          </cell>
          <cell r="DG898">
            <v>0</v>
          </cell>
          <cell r="DH898">
            <v>0</v>
          </cell>
          <cell r="DI898">
            <v>0</v>
          </cell>
          <cell r="DJ898">
            <v>0</v>
          </cell>
          <cell r="DK898">
            <v>0</v>
          </cell>
          <cell r="DL898">
            <v>0</v>
          </cell>
          <cell r="DM898">
            <v>0</v>
          </cell>
          <cell r="DN898">
            <v>0</v>
          </cell>
          <cell r="DO898">
            <v>0</v>
          </cell>
          <cell r="DP898">
            <v>0</v>
          </cell>
          <cell r="DQ898">
            <v>0</v>
          </cell>
          <cell r="DR898">
            <v>0</v>
          </cell>
          <cell r="DS898">
            <v>0</v>
          </cell>
          <cell r="DT898">
            <v>0</v>
          </cell>
          <cell r="DU898">
            <v>0</v>
          </cell>
          <cell r="DV898">
            <v>0</v>
          </cell>
          <cell r="DW898">
            <v>0</v>
          </cell>
          <cell r="DX898">
            <v>0</v>
          </cell>
          <cell r="DY898">
            <v>0</v>
          </cell>
          <cell r="DZ898">
            <v>0</v>
          </cell>
          <cell r="EA898">
            <v>0</v>
          </cell>
          <cell r="EB898">
            <v>0</v>
          </cell>
          <cell r="EC898">
            <v>0</v>
          </cell>
          <cell r="ED898">
            <v>0</v>
          </cell>
        </row>
        <row r="901">
          <cell r="F901">
            <v>-0.01</v>
          </cell>
          <cell r="G901">
            <v>-0.01</v>
          </cell>
          <cell r="H901">
            <v>0</v>
          </cell>
          <cell r="I901">
            <v>0</v>
          </cell>
          <cell r="J901">
            <v>0.01</v>
          </cell>
          <cell r="K901">
            <v>0.01</v>
          </cell>
          <cell r="L901">
            <v>0</v>
          </cell>
          <cell r="M901">
            <v>-0.02</v>
          </cell>
          <cell r="N901">
            <v>-0.01</v>
          </cell>
          <cell r="O901">
            <v>0</v>
          </cell>
          <cell r="P901">
            <v>-0.01</v>
          </cell>
          <cell r="Q901">
            <v>-0.02</v>
          </cell>
          <cell r="R901">
            <v>0</v>
          </cell>
          <cell r="S901">
            <v>0</v>
          </cell>
          <cell r="T901">
            <v>0.01</v>
          </cell>
          <cell r="U901">
            <v>0</v>
          </cell>
          <cell r="V901">
            <v>0</v>
          </cell>
          <cell r="W901">
            <v>0</v>
          </cell>
          <cell r="X901">
            <v>0</v>
          </cell>
          <cell r="Y901">
            <v>0</v>
          </cell>
          <cell r="Z901">
            <v>-0.01</v>
          </cell>
          <cell r="AA901">
            <v>0</v>
          </cell>
          <cell r="AB901">
            <v>0</v>
          </cell>
          <cell r="AC901">
            <v>-0.01</v>
          </cell>
          <cell r="AD901">
            <v>-0.02</v>
          </cell>
          <cell r="AE901">
            <v>0</v>
          </cell>
          <cell r="AF901">
            <v>-0.01</v>
          </cell>
          <cell r="AG901">
            <v>0</v>
          </cell>
          <cell r="AH901">
            <v>-0.01</v>
          </cell>
          <cell r="AI901">
            <v>0</v>
          </cell>
          <cell r="AJ901">
            <v>0.01</v>
          </cell>
          <cell r="AK901">
            <v>0.02</v>
          </cell>
          <cell r="AL901">
            <v>0</v>
          </cell>
          <cell r="AM901">
            <v>-0.01</v>
          </cell>
          <cell r="AN901">
            <v>0</v>
          </cell>
          <cell r="AO901">
            <v>0</v>
          </cell>
          <cell r="AP901">
            <v>-0.01</v>
          </cell>
          <cell r="AQ901">
            <v>-0.01</v>
          </cell>
          <cell r="AR901">
            <v>0</v>
          </cell>
          <cell r="AS901">
            <v>0</v>
          </cell>
          <cell r="AT901">
            <v>0.02</v>
          </cell>
          <cell r="AU901">
            <v>0</v>
          </cell>
          <cell r="AV901">
            <v>0</v>
          </cell>
          <cell r="AW901">
            <v>0.01</v>
          </cell>
          <cell r="AX901">
            <v>0.01</v>
          </cell>
          <cell r="AY901">
            <v>0</v>
          </cell>
          <cell r="AZ901">
            <v>-0.03</v>
          </cell>
          <cell r="BA901">
            <v>0</v>
          </cell>
          <cell r="BB901">
            <v>0</v>
          </cell>
          <cell r="BC901">
            <v>-0.01</v>
          </cell>
          <cell r="BD901">
            <v>0.01</v>
          </cell>
          <cell r="BE901">
            <v>0</v>
          </cell>
          <cell r="BF901">
            <v>0</v>
          </cell>
          <cell r="BG901">
            <v>0</v>
          </cell>
          <cell r="BH901">
            <v>0</v>
          </cell>
          <cell r="BI901">
            <v>0</v>
          </cell>
          <cell r="BJ901">
            <v>0.01</v>
          </cell>
          <cell r="BK901">
            <v>0.01</v>
          </cell>
          <cell r="BL901">
            <v>0</v>
          </cell>
          <cell r="BM901">
            <v>-0.01</v>
          </cell>
          <cell r="BN901">
            <v>0</v>
          </cell>
          <cell r="BO901">
            <v>0</v>
          </cell>
          <cell r="BP901">
            <v>-0.02</v>
          </cell>
          <cell r="BQ901">
            <v>0</v>
          </cell>
          <cell r="BR901">
            <v>0</v>
          </cell>
          <cell r="BS901">
            <v>0</v>
          </cell>
          <cell r="BT901">
            <v>0.01</v>
          </cell>
          <cell r="BU901">
            <v>0</v>
          </cell>
          <cell r="BV901">
            <v>0</v>
          </cell>
          <cell r="BW901">
            <v>0.01</v>
          </cell>
          <cell r="BX901">
            <v>0.01</v>
          </cell>
          <cell r="BY901">
            <v>0</v>
          </cell>
          <cell r="BZ901">
            <v>-0.01</v>
          </cell>
          <cell r="CA901">
            <v>0</v>
          </cell>
          <cell r="CB901">
            <v>0</v>
          </cell>
          <cell r="CC901">
            <v>-0.02</v>
          </cell>
          <cell r="CD901">
            <v>0</v>
          </cell>
          <cell r="CE901">
            <v>0</v>
          </cell>
          <cell r="CF901">
            <v>-0.01</v>
          </cell>
          <cell r="CG901">
            <v>0.04</v>
          </cell>
          <cell r="CH901">
            <v>-0.01</v>
          </cell>
          <cell r="CI901">
            <v>0</v>
          </cell>
          <cell r="CJ901">
            <v>0</v>
          </cell>
          <cell r="CK901">
            <v>0.01</v>
          </cell>
          <cell r="CL901">
            <v>0</v>
          </cell>
          <cell r="CM901">
            <v>0</v>
          </cell>
          <cell r="CN901">
            <v>0</v>
          </cell>
          <cell r="CO901">
            <v>0</v>
          </cell>
          <cell r="CP901">
            <v>-0.01</v>
          </cell>
          <cell r="CQ901">
            <v>0</v>
          </cell>
          <cell r="CR901">
            <v>0</v>
          </cell>
          <cell r="CS901">
            <v>0</v>
          </cell>
          <cell r="CT901">
            <v>0.01</v>
          </cell>
          <cell r="CU901">
            <v>-0.01</v>
          </cell>
          <cell r="CV901">
            <v>-0.02</v>
          </cell>
          <cell r="CW901">
            <v>0</v>
          </cell>
          <cell r="CX901">
            <v>0.04</v>
          </cell>
          <cell r="CY901">
            <v>0</v>
          </cell>
          <cell r="CZ901">
            <v>-0.02</v>
          </cell>
          <cell r="DA901">
            <v>0</v>
          </cell>
          <cell r="DB901">
            <v>0</v>
          </cell>
          <cell r="DC901">
            <v>-0.02</v>
          </cell>
          <cell r="DD901">
            <v>-0.01</v>
          </cell>
          <cell r="DE901">
            <v>0</v>
          </cell>
          <cell r="DF901">
            <v>-0.01</v>
          </cell>
          <cell r="DG901">
            <v>0</v>
          </cell>
          <cell r="DH901">
            <v>0</v>
          </cell>
          <cell r="DI901">
            <v>0</v>
          </cell>
          <cell r="DJ901">
            <v>0.01</v>
          </cell>
          <cell r="DK901">
            <v>0.01</v>
          </cell>
          <cell r="DL901">
            <v>0</v>
          </cell>
          <cell r="DM901">
            <v>-0.02</v>
          </cell>
          <cell r="DN901">
            <v>0</v>
          </cell>
          <cell r="DO901">
            <v>0</v>
          </cell>
          <cell r="DP901">
            <v>-0.01</v>
          </cell>
          <cell r="DQ901">
            <v>0.01</v>
          </cell>
          <cell r="DR901">
            <v>0</v>
          </cell>
          <cell r="DS901">
            <v>-0.04</v>
          </cell>
          <cell r="DT901">
            <v>0</v>
          </cell>
          <cell r="DU901">
            <v>0</v>
          </cell>
          <cell r="DV901">
            <v>-0.02</v>
          </cell>
          <cell r="DW901">
            <v>0.01</v>
          </cell>
          <cell r="DX901">
            <v>0.03</v>
          </cell>
          <cell r="DY901">
            <v>0</v>
          </cell>
          <cell r="DZ901">
            <v>0.01</v>
          </cell>
          <cell r="EA901">
            <v>0.01</v>
          </cell>
          <cell r="EB901">
            <v>0</v>
          </cell>
          <cell r="EC901">
            <v>0</v>
          </cell>
          <cell r="ED901">
            <v>0</v>
          </cell>
        </row>
        <row r="902">
          <cell r="F902">
            <v>0.01</v>
          </cell>
          <cell r="G902">
            <v>-0.01</v>
          </cell>
          <cell r="H902">
            <v>0</v>
          </cell>
          <cell r="I902">
            <v>0</v>
          </cell>
          <cell r="J902">
            <v>0</v>
          </cell>
          <cell r="K902">
            <v>0</v>
          </cell>
          <cell r="L902">
            <v>-0.02</v>
          </cell>
          <cell r="M902">
            <v>0</v>
          </cell>
          <cell r="N902">
            <v>0.01</v>
          </cell>
          <cell r="O902">
            <v>-0.02</v>
          </cell>
          <cell r="P902">
            <v>-0.02</v>
          </cell>
          <cell r="Q902">
            <v>-0.02</v>
          </cell>
          <cell r="R902">
            <v>0</v>
          </cell>
          <cell r="S902">
            <v>0</v>
          </cell>
          <cell r="T902">
            <v>-0.01</v>
          </cell>
          <cell r="U902">
            <v>0</v>
          </cell>
          <cell r="V902">
            <v>0</v>
          </cell>
          <cell r="W902">
            <v>0.01</v>
          </cell>
          <cell r="X902">
            <v>-0.01</v>
          </cell>
          <cell r="Y902">
            <v>-0.01</v>
          </cell>
          <cell r="Z902">
            <v>0</v>
          </cell>
          <cell r="AA902">
            <v>0</v>
          </cell>
          <cell r="AB902">
            <v>0.01</v>
          </cell>
          <cell r="AC902">
            <v>-0.03</v>
          </cell>
          <cell r="AD902">
            <v>-0.04</v>
          </cell>
          <cell r="AE902">
            <v>0</v>
          </cell>
          <cell r="AF902">
            <v>0</v>
          </cell>
          <cell r="AG902">
            <v>-0.03</v>
          </cell>
          <cell r="AH902">
            <v>-0.01</v>
          </cell>
          <cell r="AI902">
            <v>-0.01</v>
          </cell>
          <cell r="AJ902">
            <v>0.01</v>
          </cell>
          <cell r="AK902">
            <v>0</v>
          </cell>
          <cell r="AL902">
            <v>-0.06</v>
          </cell>
          <cell r="AM902">
            <v>0</v>
          </cell>
          <cell r="AN902">
            <v>0.01</v>
          </cell>
          <cell r="AO902">
            <v>-0.01</v>
          </cell>
          <cell r="AP902">
            <v>-0.03</v>
          </cell>
          <cell r="AQ902">
            <v>-0.03</v>
          </cell>
          <cell r="AR902">
            <v>-0.01</v>
          </cell>
          <cell r="AS902">
            <v>0</v>
          </cell>
          <cell r="AT902">
            <v>-0.04</v>
          </cell>
          <cell r="AU902">
            <v>-0.01</v>
          </cell>
          <cell r="AV902">
            <v>-0.01</v>
          </cell>
          <cell r="AW902">
            <v>-0.01</v>
          </cell>
          <cell r="AX902">
            <v>0.01</v>
          </cell>
          <cell r="AY902">
            <v>-0.04</v>
          </cell>
          <cell r="AZ902">
            <v>0</v>
          </cell>
          <cell r="BA902">
            <v>0</v>
          </cell>
          <cell r="BB902">
            <v>0</v>
          </cell>
          <cell r="BC902">
            <v>-0.03</v>
          </cell>
          <cell r="BD902">
            <v>-0.03</v>
          </cell>
          <cell r="BE902">
            <v>-0.01</v>
          </cell>
          <cell r="BF902">
            <v>-0.01</v>
          </cell>
          <cell r="BG902">
            <v>-0.03</v>
          </cell>
          <cell r="BH902">
            <v>-0.02</v>
          </cell>
          <cell r="BI902">
            <v>0</v>
          </cell>
          <cell r="BJ902">
            <v>0</v>
          </cell>
          <cell r="BK902">
            <v>-0.03</v>
          </cell>
          <cell r="BL902">
            <v>-0.03</v>
          </cell>
          <cell r="BM902">
            <v>-0.03</v>
          </cell>
          <cell r="BN902">
            <v>0.01</v>
          </cell>
          <cell r="BO902">
            <v>-0.01</v>
          </cell>
          <cell r="BP902">
            <v>-0.03</v>
          </cell>
          <cell r="BQ902">
            <v>-0.03</v>
          </cell>
          <cell r="BR902">
            <v>-0.01</v>
          </cell>
          <cell r="BS902">
            <v>-0.01</v>
          </cell>
          <cell r="BT902">
            <v>-0.02</v>
          </cell>
          <cell r="BU902">
            <v>-0.02</v>
          </cell>
          <cell r="BV902">
            <v>-0.01</v>
          </cell>
          <cell r="BW902">
            <v>0</v>
          </cell>
          <cell r="BX902">
            <v>-0.02</v>
          </cell>
          <cell r="BY902">
            <v>-0.09</v>
          </cell>
          <cell r="BZ902">
            <v>0.01</v>
          </cell>
          <cell r="CA902">
            <v>0</v>
          </cell>
          <cell r="CB902">
            <v>0</v>
          </cell>
          <cell r="CC902">
            <v>-0.02</v>
          </cell>
          <cell r="CD902">
            <v>-0.01</v>
          </cell>
          <cell r="CE902">
            <v>-0.01</v>
          </cell>
          <cell r="CF902">
            <v>0</v>
          </cell>
          <cell r="CG902">
            <v>-0.01</v>
          </cell>
          <cell r="CH902">
            <v>-0.02</v>
          </cell>
          <cell r="CI902">
            <v>-0.01</v>
          </cell>
          <cell r="CJ902">
            <v>-0.02</v>
          </cell>
          <cell r="CK902">
            <v>-0.03</v>
          </cell>
          <cell r="CL902">
            <v>-0.04</v>
          </cell>
          <cell r="CM902">
            <v>-0.02</v>
          </cell>
          <cell r="CN902">
            <v>0</v>
          </cell>
          <cell r="CO902">
            <v>-0.01</v>
          </cell>
          <cell r="CP902">
            <v>-0.02</v>
          </cell>
          <cell r="CQ902">
            <v>-0.02</v>
          </cell>
          <cell r="CR902">
            <v>-0.01</v>
          </cell>
          <cell r="CS902">
            <v>-0.01</v>
          </cell>
          <cell r="CT902">
            <v>-0.04</v>
          </cell>
          <cell r="CU902">
            <v>-0.01</v>
          </cell>
          <cell r="CV902">
            <v>-0.02</v>
          </cell>
          <cell r="CW902">
            <v>0</v>
          </cell>
          <cell r="CX902">
            <v>-0.02</v>
          </cell>
          <cell r="CY902">
            <v>-0.02</v>
          </cell>
          <cell r="CZ902">
            <v>-0.02</v>
          </cell>
          <cell r="DA902">
            <v>-0.01</v>
          </cell>
          <cell r="DB902">
            <v>-0.02</v>
          </cell>
          <cell r="DC902">
            <v>-0.01</v>
          </cell>
          <cell r="DD902">
            <v>0.01</v>
          </cell>
          <cell r="DE902">
            <v>-0.02</v>
          </cell>
          <cell r="DF902">
            <v>0</v>
          </cell>
          <cell r="DG902">
            <v>-0.05</v>
          </cell>
          <cell r="DH902">
            <v>-0.01</v>
          </cell>
          <cell r="DI902">
            <v>-0.02</v>
          </cell>
          <cell r="DJ902">
            <v>-0.01</v>
          </cell>
          <cell r="DK902">
            <v>-0.02</v>
          </cell>
          <cell r="DL902">
            <v>-0.1</v>
          </cell>
          <cell r="DM902">
            <v>-0.01</v>
          </cell>
          <cell r="DN902">
            <v>0</v>
          </cell>
          <cell r="DO902">
            <v>-0.01</v>
          </cell>
          <cell r="DP902">
            <v>-0.02</v>
          </cell>
          <cell r="DQ902">
            <v>0.01</v>
          </cell>
          <cell r="DR902">
            <v>-0.03</v>
          </cell>
          <cell r="DS902">
            <v>-0.05</v>
          </cell>
          <cell r="DT902">
            <v>0</v>
          </cell>
          <cell r="DU902">
            <v>-0.05</v>
          </cell>
          <cell r="DV902">
            <v>-0.03</v>
          </cell>
          <cell r="DW902">
            <v>-0.03</v>
          </cell>
          <cell r="DX902">
            <v>-0.04</v>
          </cell>
          <cell r="DY902">
            <v>0.05</v>
          </cell>
          <cell r="DZ902">
            <v>-0.03</v>
          </cell>
          <cell r="EA902">
            <v>0.01</v>
          </cell>
          <cell r="EB902">
            <v>-0.01</v>
          </cell>
          <cell r="EC902">
            <v>-0.04</v>
          </cell>
          <cell r="ED902">
            <v>-0.06</v>
          </cell>
        </row>
        <row r="903">
          <cell r="F903">
            <v>0</v>
          </cell>
          <cell r="G903">
            <v>-0.01</v>
          </cell>
          <cell r="H903">
            <v>0</v>
          </cell>
          <cell r="I903">
            <v>0.06</v>
          </cell>
          <cell r="J903">
            <v>0.01</v>
          </cell>
          <cell r="K903">
            <v>0.02</v>
          </cell>
          <cell r="L903">
            <v>0</v>
          </cell>
          <cell r="M903">
            <v>-0.02</v>
          </cell>
          <cell r="N903">
            <v>0</v>
          </cell>
          <cell r="O903">
            <v>-0.01</v>
          </cell>
          <cell r="P903">
            <v>0</v>
          </cell>
          <cell r="Q903">
            <v>-0.01</v>
          </cell>
          <cell r="R903">
            <v>0</v>
          </cell>
          <cell r="S903">
            <v>-0.01</v>
          </cell>
          <cell r="T903">
            <v>-0.01</v>
          </cell>
          <cell r="U903">
            <v>0</v>
          </cell>
          <cell r="V903">
            <v>0.04</v>
          </cell>
          <cell r="W903">
            <v>0.02</v>
          </cell>
          <cell r="X903">
            <v>0.01</v>
          </cell>
          <cell r="Y903">
            <v>-0.01</v>
          </cell>
          <cell r="Z903">
            <v>-0.02</v>
          </cell>
          <cell r="AA903">
            <v>-0.01</v>
          </cell>
          <cell r="AB903">
            <v>0</v>
          </cell>
          <cell r="AC903">
            <v>0</v>
          </cell>
          <cell r="AD903">
            <v>-0.01</v>
          </cell>
          <cell r="AE903">
            <v>0</v>
          </cell>
          <cell r="AF903">
            <v>-0.01</v>
          </cell>
          <cell r="AG903">
            <v>-0.02</v>
          </cell>
          <cell r="AH903">
            <v>0</v>
          </cell>
          <cell r="AI903">
            <v>0.05</v>
          </cell>
          <cell r="AJ903">
            <v>0.02</v>
          </cell>
          <cell r="AK903">
            <v>0.04</v>
          </cell>
          <cell r="AL903">
            <v>-0.01</v>
          </cell>
          <cell r="AM903">
            <v>0</v>
          </cell>
          <cell r="AN903">
            <v>-0.01</v>
          </cell>
          <cell r="AO903">
            <v>0</v>
          </cell>
          <cell r="AP903">
            <v>0</v>
          </cell>
          <cell r="AQ903">
            <v>-0.02</v>
          </cell>
          <cell r="AR903">
            <v>0</v>
          </cell>
          <cell r="AS903">
            <v>0</v>
          </cell>
          <cell r="AT903">
            <v>-0.01</v>
          </cell>
          <cell r="AU903">
            <v>0.01</v>
          </cell>
          <cell r="AV903">
            <v>0.05</v>
          </cell>
          <cell r="AW903">
            <v>0.01</v>
          </cell>
          <cell r="AX903">
            <v>0.01</v>
          </cell>
          <cell r="AY903">
            <v>0</v>
          </cell>
          <cell r="AZ903">
            <v>0</v>
          </cell>
          <cell r="BA903">
            <v>-0.01</v>
          </cell>
          <cell r="BB903">
            <v>0</v>
          </cell>
          <cell r="BC903">
            <v>0</v>
          </cell>
          <cell r="BD903">
            <v>-0.01</v>
          </cell>
          <cell r="BE903">
            <v>0.01</v>
          </cell>
          <cell r="BF903">
            <v>0</v>
          </cell>
          <cell r="BG903">
            <v>0</v>
          </cell>
          <cell r="BH903">
            <v>0.01</v>
          </cell>
          <cell r="BI903">
            <v>0.06</v>
          </cell>
          <cell r="BJ903">
            <v>0.02</v>
          </cell>
          <cell r="BK903">
            <v>0.03</v>
          </cell>
          <cell r="BL903">
            <v>0</v>
          </cell>
          <cell r="BM903">
            <v>-0.02</v>
          </cell>
          <cell r="BN903">
            <v>0</v>
          </cell>
          <cell r="BO903">
            <v>0</v>
          </cell>
          <cell r="BP903">
            <v>-0.01</v>
          </cell>
          <cell r="BQ903">
            <v>-0.01</v>
          </cell>
          <cell r="BR903">
            <v>0.01</v>
          </cell>
          <cell r="BS903">
            <v>0.01</v>
          </cell>
          <cell r="BT903">
            <v>-0.01</v>
          </cell>
          <cell r="BU903">
            <v>0.01</v>
          </cell>
          <cell r="BV903">
            <v>0.05</v>
          </cell>
          <cell r="BW903">
            <v>0</v>
          </cell>
          <cell r="BX903">
            <v>0.02</v>
          </cell>
          <cell r="BY903">
            <v>-0.02</v>
          </cell>
          <cell r="BZ903">
            <v>0.01</v>
          </cell>
          <cell r="CA903">
            <v>-0.01</v>
          </cell>
          <cell r="CB903">
            <v>0.01</v>
          </cell>
          <cell r="CC903">
            <v>0</v>
          </cell>
          <cell r="CD903">
            <v>-0.02</v>
          </cell>
          <cell r="CE903">
            <v>0.01</v>
          </cell>
          <cell r="CF903">
            <v>0.01</v>
          </cell>
          <cell r="CG903">
            <v>0.04</v>
          </cell>
          <cell r="CH903">
            <v>0.02</v>
          </cell>
          <cell r="CI903">
            <v>0.06</v>
          </cell>
          <cell r="CJ903">
            <v>0.02</v>
          </cell>
          <cell r="CK903">
            <v>0.02</v>
          </cell>
          <cell r="CL903">
            <v>-0.03</v>
          </cell>
          <cell r="CM903">
            <v>0</v>
          </cell>
          <cell r="CN903">
            <v>0</v>
          </cell>
          <cell r="CO903">
            <v>0</v>
          </cell>
          <cell r="CP903">
            <v>0</v>
          </cell>
          <cell r="CQ903">
            <v>-0.01</v>
          </cell>
          <cell r="CR903">
            <v>0</v>
          </cell>
          <cell r="CS903">
            <v>0</v>
          </cell>
          <cell r="CT903">
            <v>0.02</v>
          </cell>
          <cell r="CU903">
            <v>0.02</v>
          </cell>
          <cell r="CV903">
            <v>0.02</v>
          </cell>
          <cell r="CW903">
            <v>0.03</v>
          </cell>
          <cell r="CX903">
            <v>0.04</v>
          </cell>
          <cell r="CY903">
            <v>-0.02</v>
          </cell>
          <cell r="CZ903">
            <v>0.02</v>
          </cell>
          <cell r="DA903">
            <v>-0.01</v>
          </cell>
          <cell r="DB903">
            <v>0</v>
          </cell>
          <cell r="DC903">
            <v>0.01</v>
          </cell>
          <cell r="DD903">
            <v>-0.02</v>
          </cell>
          <cell r="DE903">
            <v>0</v>
          </cell>
          <cell r="DF903">
            <v>0.02</v>
          </cell>
          <cell r="DG903">
            <v>0</v>
          </cell>
          <cell r="DH903">
            <v>0.02</v>
          </cell>
          <cell r="DI903">
            <v>0.06</v>
          </cell>
          <cell r="DJ903">
            <v>0.15</v>
          </cell>
          <cell r="DK903">
            <v>0.04</v>
          </cell>
          <cell r="DL903">
            <v>-0.01</v>
          </cell>
          <cell r="DM903">
            <v>0.01</v>
          </cell>
          <cell r="DN903">
            <v>-0.01</v>
          </cell>
          <cell r="DO903">
            <v>0</v>
          </cell>
          <cell r="DP903">
            <v>0</v>
          </cell>
          <cell r="DQ903">
            <v>-0.02</v>
          </cell>
          <cell r="DR903">
            <v>0.02</v>
          </cell>
          <cell r="DS903">
            <v>-0.03</v>
          </cell>
          <cell r="DT903">
            <v>0.01</v>
          </cell>
          <cell r="DU903">
            <v>0</v>
          </cell>
          <cell r="DV903">
            <v>7.0000000000000007E-2</v>
          </cell>
          <cell r="DW903">
            <v>0.03</v>
          </cell>
          <cell r="DX903">
            <v>0.02</v>
          </cell>
          <cell r="DY903">
            <v>-0.04</v>
          </cell>
          <cell r="DZ903">
            <v>0.02</v>
          </cell>
          <cell r="EA903">
            <v>0.03</v>
          </cell>
          <cell r="EB903">
            <v>0.03</v>
          </cell>
          <cell r="EC903">
            <v>0.01</v>
          </cell>
          <cell r="ED903">
            <v>-0.03</v>
          </cell>
        </row>
        <row r="904">
          <cell r="F904">
            <v>0</v>
          </cell>
          <cell r="G904">
            <v>0</v>
          </cell>
          <cell r="H904">
            <v>0.01</v>
          </cell>
          <cell r="I904">
            <v>0.01</v>
          </cell>
          <cell r="J904">
            <v>0.01</v>
          </cell>
          <cell r="K904">
            <v>0</v>
          </cell>
          <cell r="L904">
            <v>0</v>
          </cell>
          <cell r="M904">
            <v>0</v>
          </cell>
          <cell r="N904">
            <v>0</v>
          </cell>
          <cell r="O904">
            <v>0</v>
          </cell>
          <cell r="P904">
            <v>-0.01</v>
          </cell>
          <cell r="Q904">
            <v>0</v>
          </cell>
          <cell r="R904">
            <v>0.01</v>
          </cell>
          <cell r="S904">
            <v>0</v>
          </cell>
          <cell r="T904">
            <v>0</v>
          </cell>
          <cell r="U904">
            <v>0.01</v>
          </cell>
          <cell r="V904">
            <v>0.02</v>
          </cell>
          <cell r="W904">
            <v>0.01</v>
          </cell>
          <cell r="X904">
            <v>0.01</v>
          </cell>
          <cell r="Y904">
            <v>-0.01</v>
          </cell>
          <cell r="Z904">
            <v>0</v>
          </cell>
          <cell r="AA904">
            <v>0</v>
          </cell>
          <cell r="AB904">
            <v>0</v>
          </cell>
          <cell r="AC904">
            <v>0.01</v>
          </cell>
          <cell r="AD904">
            <v>0.03</v>
          </cell>
          <cell r="AE904">
            <v>0.02</v>
          </cell>
          <cell r="AF904">
            <v>0.03</v>
          </cell>
          <cell r="AG904">
            <v>0.03</v>
          </cell>
          <cell r="AH904">
            <v>0.01</v>
          </cell>
          <cell r="AI904">
            <v>0.01</v>
          </cell>
          <cell r="AJ904">
            <v>0.02</v>
          </cell>
          <cell r="AK904">
            <v>0.01</v>
          </cell>
          <cell r="AL904">
            <v>-0.01</v>
          </cell>
          <cell r="AM904">
            <v>-0.01</v>
          </cell>
          <cell r="AN904">
            <v>0.01</v>
          </cell>
          <cell r="AO904">
            <v>0.01</v>
          </cell>
          <cell r="AP904">
            <v>0.02</v>
          </cell>
          <cell r="AQ904">
            <v>0.03</v>
          </cell>
          <cell r="AR904">
            <v>0.02</v>
          </cell>
          <cell r="AS904">
            <v>0.01</v>
          </cell>
          <cell r="AT904">
            <v>7.0000000000000007E-2</v>
          </cell>
          <cell r="AU904">
            <v>0</v>
          </cell>
          <cell r="AV904">
            <v>0.02</v>
          </cell>
          <cell r="AW904">
            <v>0.02</v>
          </cell>
          <cell r="AX904">
            <v>0.01</v>
          </cell>
          <cell r="AY904">
            <v>0.02</v>
          </cell>
          <cell r="AZ904">
            <v>0.01</v>
          </cell>
          <cell r="BA904">
            <v>0.01</v>
          </cell>
          <cell r="BB904">
            <v>0</v>
          </cell>
          <cell r="BC904">
            <v>0.01</v>
          </cell>
          <cell r="BD904">
            <v>0.05</v>
          </cell>
          <cell r="BE904">
            <v>0.03</v>
          </cell>
          <cell r="BF904">
            <v>0.04</v>
          </cell>
          <cell r="BG904">
            <v>0.06</v>
          </cell>
          <cell r="BH904">
            <v>0.02</v>
          </cell>
          <cell r="BI904">
            <v>0</v>
          </cell>
          <cell r="BJ904">
            <v>0.01</v>
          </cell>
          <cell r="BK904">
            <v>0.01</v>
          </cell>
          <cell r="BL904">
            <v>0</v>
          </cell>
          <cell r="BM904">
            <v>0.02</v>
          </cell>
          <cell r="BN904">
            <v>0.02</v>
          </cell>
          <cell r="BO904">
            <v>0.02</v>
          </cell>
          <cell r="BP904">
            <v>0.01</v>
          </cell>
          <cell r="BQ904">
            <v>0.02</v>
          </cell>
          <cell r="BR904">
            <v>0.01</v>
          </cell>
          <cell r="BS904">
            <v>0.01</v>
          </cell>
          <cell r="BT904">
            <v>0.04</v>
          </cell>
          <cell r="BU904">
            <v>-0.01</v>
          </cell>
          <cell r="BV904">
            <v>0</v>
          </cell>
          <cell r="BW904">
            <v>0.01</v>
          </cell>
          <cell r="BX904">
            <v>0</v>
          </cell>
          <cell r="BY904">
            <v>-0.01</v>
          </cell>
          <cell r="BZ904">
            <v>-0.03</v>
          </cell>
          <cell r="CA904">
            <v>0.02</v>
          </cell>
          <cell r="CB904">
            <v>0.02</v>
          </cell>
          <cell r="CC904">
            <v>0.02</v>
          </cell>
          <cell r="CD904">
            <v>0.03</v>
          </cell>
          <cell r="CE904">
            <v>0.02</v>
          </cell>
          <cell r="CF904">
            <v>0.04</v>
          </cell>
          <cell r="CG904">
            <v>0.09</v>
          </cell>
          <cell r="CH904">
            <v>0.01</v>
          </cell>
          <cell r="CI904">
            <v>-0.01</v>
          </cell>
          <cell r="CJ904">
            <v>0.01</v>
          </cell>
          <cell r="CK904">
            <v>0</v>
          </cell>
          <cell r="CL904">
            <v>0</v>
          </cell>
          <cell r="CM904">
            <v>-0.03</v>
          </cell>
          <cell r="CN904">
            <v>0.01</v>
          </cell>
          <cell r="CO904">
            <v>0.01</v>
          </cell>
          <cell r="CP904">
            <v>0.02</v>
          </cell>
          <cell r="CQ904">
            <v>0.03</v>
          </cell>
          <cell r="CR904">
            <v>0.03</v>
          </cell>
          <cell r="CS904">
            <v>0.05</v>
          </cell>
          <cell r="CT904">
            <v>0.05</v>
          </cell>
          <cell r="CU904">
            <v>0.02</v>
          </cell>
          <cell r="CV904">
            <v>0.01</v>
          </cell>
          <cell r="CW904">
            <v>0</v>
          </cell>
          <cell r="CX904">
            <v>0</v>
          </cell>
          <cell r="CY904">
            <v>0.01</v>
          </cell>
          <cell r="CZ904">
            <v>0.02</v>
          </cell>
          <cell r="DA904">
            <v>0.01</v>
          </cell>
          <cell r="DB904">
            <v>0.02</v>
          </cell>
          <cell r="DC904">
            <v>0.02</v>
          </cell>
          <cell r="DD904">
            <v>0.01</v>
          </cell>
          <cell r="DE904">
            <v>0.01</v>
          </cell>
          <cell r="DF904">
            <v>-0.01</v>
          </cell>
          <cell r="DG904">
            <v>0.04</v>
          </cell>
          <cell r="DH904">
            <v>0.01</v>
          </cell>
          <cell r="DI904">
            <v>0</v>
          </cell>
          <cell r="DJ904">
            <v>0</v>
          </cell>
          <cell r="DK904">
            <v>0.01</v>
          </cell>
          <cell r="DL904">
            <v>0</v>
          </cell>
          <cell r="DM904">
            <v>-0.03</v>
          </cell>
          <cell r="DN904">
            <v>0</v>
          </cell>
          <cell r="DO904">
            <v>0.02</v>
          </cell>
          <cell r="DP904">
            <v>0.02</v>
          </cell>
          <cell r="DQ904">
            <v>0.02</v>
          </cell>
          <cell r="DR904">
            <v>0.03</v>
          </cell>
          <cell r="DS904">
            <v>0.01</v>
          </cell>
          <cell r="DT904">
            <v>0.05</v>
          </cell>
          <cell r="DU904">
            <v>-0.02</v>
          </cell>
          <cell r="DV904">
            <v>0.02</v>
          </cell>
          <cell r="DW904">
            <v>0.02</v>
          </cell>
          <cell r="DX904">
            <v>0.03</v>
          </cell>
          <cell r="DY904">
            <v>0.01</v>
          </cell>
          <cell r="DZ904">
            <v>0.02</v>
          </cell>
          <cell r="EA904">
            <v>0</v>
          </cell>
          <cell r="EB904">
            <v>0.03</v>
          </cell>
          <cell r="EC904">
            <v>0.03</v>
          </cell>
          <cell r="ED904">
            <v>0</v>
          </cell>
        </row>
        <row r="905">
          <cell r="F905">
            <v>0.02</v>
          </cell>
          <cell r="G905">
            <v>0</v>
          </cell>
          <cell r="H905">
            <v>0</v>
          </cell>
          <cell r="I905">
            <v>0.01</v>
          </cell>
          <cell r="J905">
            <v>0.02</v>
          </cell>
          <cell r="K905">
            <v>0.01</v>
          </cell>
          <cell r="L905">
            <v>0</v>
          </cell>
          <cell r="M905">
            <v>-0.06</v>
          </cell>
          <cell r="N905">
            <v>0</v>
          </cell>
          <cell r="O905">
            <v>0</v>
          </cell>
          <cell r="P905">
            <v>0.01</v>
          </cell>
          <cell r="Q905">
            <v>0.01</v>
          </cell>
          <cell r="R905">
            <v>0.01</v>
          </cell>
          <cell r="S905">
            <v>0.03</v>
          </cell>
          <cell r="T905">
            <v>0.02</v>
          </cell>
          <cell r="U905">
            <v>0.02</v>
          </cell>
          <cell r="V905">
            <v>0.01</v>
          </cell>
          <cell r="W905">
            <v>0.01</v>
          </cell>
          <cell r="X905">
            <v>0</v>
          </cell>
          <cell r="Y905">
            <v>-0.03</v>
          </cell>
          <cell r="Z905">
            <v>-0.01</v>
          </cell>
          <cell r="AA905">
            <v>0</v>
          </cell>
          <cell r="AB905">
            <v>0.02</v>
          </cell>
          <cell r="AC905">
            <v>0.05</v>
          </cell>
          <cell r="AD905">
            <v>0.02</v>
          </cell>
          <cell r="AE905">
            <v>0.01</v>
          </cell>
          <cell r="AF905">
            <v>0.03</v>
          </cell>
          <cell r="AG905">
            <v>0.09</v>
          </cell>
          <cell r="AH905">
            <v>0</v>
          </cell>
          <cell r="AI905">
            <v>0.03</v>
          </cell>
          <cell r="AJ905">
            <v>0.01</v>
          </cell>
          <cell r="AK905">
            <v>0</v>
          </cell>
          <cell r="AL905">
            <v>-0.09</v>
          </cell>
          <cell r="AM905">
            <v>0</v>
          </cell>
          <cell r="AN905">
            <v>0.02</v>
          </cell>
          <cell r="AO905">
            <v>0.02</v>
          </cell>
          <cell r="AP905">
            <v>0.05</v>
          </cell>
          <cell r="AQ905">
            <v>0.01</v>
          </cell>
          <cell r="AR905">
            <v>0.01</v>
          </cell>
          <cell r="AS905">
            <v>0.03</v>
          </cell>
          <cell r="AT905">
            <v>0.09</v>
          </cell>
          <cell r="AU905">
            <v>0</v>
          </cell>
          <cell r="AV905">
            <v>-0.02</v>
          </cell>
          <cell r="AW905">
            <v>0.01</v>
          </cell>
          <cell r="AX905">
            <v>0.04</v>
          </cell>
          <cell r="AY905">
            <v>0.01</v>
          </cell>
          <cell r="AZ905">
            <v>-0.06</v>
          </cell>
          <cell r="BA905">
            <v>0</v>
          </cell>
          <cell r="BB905">
            <v>0.02</v>
          </cell>
          <cell r="BC905">
            <v>0.03</v>
          </cell>
          <cell r="BD905">
            <v>0.05</v>
          </cell>
          <cell r="BE905">
            <v>0</v>
          </cell>
          <cell r="BF905">
            <v>0.01</v>
          </cell>
          <cell r="BG905">
            <v>0.06</v>
          </cell>
          <cell r="BH905">
            <v>0.01</v>
          </cell>
          <cell r="BI905">
            <v>0</v>
          </cell>
          <cell r="BJ905">
            <v>0</v>
          </cell>
          <cell r="BK905">
            <v>0.02</v>
          </cell>
          <cell r="BL905">
            <v>-0.03</v>
          </cell>
          <cell r="BM905">
            <v>-0.04</v>
          </cell>
          <cell r="BN905">
            <v>-0.01</v>
          </cell>
          <cell r="BO905">
            <v>0.01</v>
          </cell>
          <cell r="BP905">
            <v>0.01</v>
          </cell>
          <cell r="BQ905">
            <v>7.0000000000000007E-2</v>
          </cell>
          <cell r="BR905">
            <v>0.01</v>
          </cell>
          <cell r="BS905">
            <v>0.02</v>
          </cell>
          <cell r="BT905">
            <v>7.0000000000000007E-2</v>
          </cell>
          <cell r="BU905">
            <v>0</v>
          </cell>
          <cell r="BV905">
            <v>0.01</v>
          </cell>
          <cell r="BW905">
            <v>0.01</v>
          </cell>
          <cell r="BX905">
            <v>0.02</v>
          </cell>
          <cell r="BY905">
            <v>-0.03</v>
          </cell>
          <cell r="BZ905">
            <v>0.01</v>
          </cell>
          <cell r="CA905">
            <v>0</v>
          </cell>
          <cell r="CB905">
            <v>0.02</v>
          </cell>
          <cell r="CC905">
            <v>0.03</v>
          </cell>
          <cell r="CD905">
            <v>0.02</v>
          </cell>
          <cell r="CE905">
            <v>0</v>
          </cell>
          <cell r="CF905">
            <v>0.01</v>
          </cell>
          <cell r="CG905">
            <v>0.01</v>
          </cell>
          <cell r="CH905">
            <v>0.01</v>
          </cell>
          <cell r="CI905">
            <v>0</v>
          </cell>
          <cell r="CJ905">
            <v>0</v>
          </cell>
          <cell r="CK905">
            <v>0.05</v>
          </cell>
          <cell r="CL905">
            <v>-0.09</v>
          </cell>
          <cell r="CM905">
            <v>0.01</v>
          </cell>
          <cell r="CN905">
            <v>-0.03</v>
          </cell>
          <cell r="CO905">
            <v>0</v>
          </cell>
          <cell r="CP905">
            <v>0</v>
          </cell>
          <cell r="CQ905">
            <v>7.0000000000000007E-2</v>
          </cell>
          <cell r="CR905">
            <v>-0.01</v>
          </cell>
          <cell r="CS905">
            <v>0.06</v>
          </cell>
          <cell r="CT905">
            <v>0.08</v>
          </cell>
          <cell r="CU905">
            <v>0.03</v>
          </cell>
          <cell r="CV905">
            <v>0</v>
          </cell>
          <cell r="CW905">
            <v>0</v>
          </cell>
          <cell r="CX905">
            <v>0.01</v>
          </cell>
          <cell r="CY905">
            <v>-0.11</v>
          </cell>
          <cell r="CZ905">
            <v>-0.1</v>
          </cell>
          <cell r="DA905">
            <v>-0.01</v>
          </cell>
          <cell r="DB905">
            <v>0.01</v>
          </cell>
          <cell r="DC905">
            <v>0.01</v>
          </cell>
          <cell r="DD905">
            <v>-0.04</v>
          </cell>
          <cell r="DE905">
            <v>0</v>
          </cell>
          <cell r="DF905">
            <v>0.03</v>
          </cell>
          <cell r="DG905">
            <v>-0.01</v>
          </cell>
          <cell r="DH905">
            <v>-0.01</v>
          </cell>
          <cell r="DI905">
            <v>-0.02</v>
          </cell>
          <cell r="DJ905">
            <v>0.03</v>
          </cell>
          <cell r="DK905">
            <v>0</v>
          </cell>
          <cell r="DL905">
            <v>-0.03</v>
          </cell>
          <cell r="DM905">
            <v>-0.01</v>
          </cell>
          <cell r="DN905">
            <v>0</v>
          </cell>
          <cell r="DO905">
            <v>0.01</v>
          </cell>
          <cell r="DP905">
            <v>0.03</v>
          </cell>
          <cell r="DQ905">
            <v>0</v>
          </cell>
          <cell r="DR905">
            <v>0.02</v>
          </cell>
          <cell r="DS905">
            <v>0.02</v>
          </cell>
          <cell r="DT905">
            <v>0.04</v>
          </cell>
          <cell r="DU905">
            <v>-0.01</v>
          </cell>
          <cell r="DV905">
            <v>0.09</v>
          </cell>
          <cell r="DW905">
            <v>0.05</v>
          </cell>
          <cell r="DX905">
            <v>0.02</v>
          </cell>
          <cell r="DY905">
            <v>0.1</v>
          </cell>
          <cell r="DZ905">
            <v>-0.13</v>
          </cell>
          <cell r="EA905">
            <v>7.0000000000000007E-2</v>
          </cell>
          <cell r="EB905">
            <v>-0.03</v>
          </cell>
          <cell r="EC905">
            <v>0.08</v>
          </cell>
          <cell r="ED905">
            <v>-0.06</v>
          </cell>
        </row>
        <row r="906">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0</v>
          </cell>
          <cell r="CB906">
            <v>0</v>
          </cell>
          <cell r="CC906">
            <v>0</v>
          </cell>
          <cell r="CD906">
            <v>0</v>
          </cell>
          <cell r="CE906">
            <v>0</v>
          </cell>
          <cell r="CF906">
            <v>0</v>
          </cell>
          <cell r="CG906">
            <v>0</v>
          </cell>
          <cell r="CH906">
            <v>0</v>
          </cell>
          <cell r="CI906">
            <v>0</v>
          </cell>
          <cell r="CJ906">
            <v>0</v>
          </cell>
          <cell r="CK906">
            <v>0</v>
          </cell>
          <cell r="CL906">
            <v>0</v>
          </cell>
          <cell r="CM906">
            <v>0</v>
          </cell>
          <cell r="CN906">
            <v>0</v>
          </cell>
          <cell r="CO906">
            <v>0</v>
          </cell>
          <cell r="CP906">
            <v>0</v>
          </cell>
          <cell r="CQ906">
            <v>0</v>
          </cell>
          <cell r="CR906">
            <v>0</v>
          </cell>
          <cell r="CS906">
            <v>0</v>
          </cell>
          <cell r="CT906">
            <v>0</v>
          </cell>
          <cell r="CU906">
            <v>0</v>
          </cell>
          <cell r="CV906">
            <v>0</v>
          </cell>
          <cell r="CW906">
            <v>0</v>
          </cell>
          <cell r="CX906">
            <v>0</v>
          </cell>
          <cell r="CY906">
            <v>0</v>
          </cell>
          <cell r="CZ906">
            <v>0</v>
          </cell>
          <cell r="DA906">
            <v>0</v>
          </cell>
          <cell r="DB906">
            <v>0</v>
          </cell>
          <cell r="DC906">
            <v>0</v>
          </cell>
          <cell r="DD906">
            <v>0</v>
          </cell>
          <cell r="DE906">
            <v>0</v>
          </cell>
          <cell r="DF906">
            <v>0</v>
          </cell>
          <cell r="DG906">
            <v>0</v>
          </cell>
          <cell r="DH906">
            <v>0</v>
          </cell>
          <cell r="DI906">
            <v>0</v>
          </cell>
          <cell r="DJ906">
            <v>0</v>
          </cell>
          <cell r="DK906">
            <v>0</v>
          </cell>
          <cell r="DL906">
            <v>0</v>
          </cell>
          <cell r="DM906">
            <v>0</v>
          </cell>
          <cell r="DN906">
            <v>0</v>
          </cell>
          <cell r="DO906">
            <v>0</v>
          </cell>
          <cell r="DP906">
            <v>0</v>
          </cell>
          <cell r="DQ906">
            <v>0</v>
          </cell>
          <cell r="DR906">
            <v>0</v>
          </cell>
          <cell r="DS906">
            <v>0</v>
          </cell>
          <cell r="DT906">
            <v>0</v>
          </cell>
          <cell r="DU906">
            <v>0</v>
          </cell>
          <cell r="DV906">
            <v>0</v>
          </cell>
          <cell r="DW906">
            <v>0</v>
          </cell>
          <cell r="DX906">
            <v>0</v>
          </cell>
          <cell r="DY906">
            <v>0</v>
          </cell>
          <cell r="DZ906">
            <v>0</v>
          </cell>
          <cell r="EA906">
            <v>0</v>
          </cell>
          <cell r="EB906">
            <v>0</v>
          </cell>
          <cell r="EC906">
            <v>0</v>
          </cell>
          <cell r="ED906">
            <v>0</v>
          </cell>
        </row>
        <row r="907">
          <cell r="F907">
            <v>0</v>
          </cell>
          <cell r="G907">
            <v>0</v>
          </cell>
          <cell r="H907">
            <v>0</v>
          </cell>
          <cell r="I907">
            <v>0</v>
          </cell>
          <cell r="J907">
            <v>0</v>
          </cell>
          <cell r="K907">
            <v>0</v>
          </cell>
          <cell r="L907">
            <v>0</v>
          </cell>
          <cell r="M907">
            <v>0</v>
          </cell>
          <cell r="N907">
            <v>0</v>
          </cell>
          <cell r="O907">
            <v>0</v>
          </cell>
          <cell r="P907">
            <v>0</v>
          </cell>
          <cell r="Q907">
            <v>0</v>
          </cell>
          <cell r="R907">
            <v>34828.75</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-15601.63</v>
          </cell>
          <cell r="BS907">
            <v>0</v>
          </cell>
          <cell r="BT907">
            <v>0</v>
          </cell>
          <cell r="BU907">
            <v>0</v>
          </cell>
          <cell r="BV907">
            <v>0</v>
          </cell>
          <cell r="BW907">
            <v>0</v>
          </cell>
          <cell r="BX907">
            <v>0</v>
          </cell>
          <cell r="BY907">
            <v>0</v>
          </cell>
          <cell r="BZ907">
            <v>0</v>
          </cell>
          <cell r="CA907">
            <v>0</v>
          </cell>
          <cell r="CB907">
            <v>0</v>
          </cell>
          <cell r="CC907">
            <v>0</v>
          </cell>
          <cell r="CD907">
            <v>0</v>
          </cell>
          <cell r="CE907">
            <v>-18008.8</v>
          </cell>
          <cell r="CF907">
            <v>0</v>
          </cell>
          <cell r="CG907">
            <v>0</v>
          </cell>
          <cell r="CH907">
            <v>0</v>
          </cell>
          <cell r="CI907">
            <v>0</v>
          </cell>
          <cell r="CJ907">
            <v>0</v>
          </cell>
          <cell r="CK907">
            <v>0</v>
          </cell>
          <cell r="CL907">
            <v>0</v>
          </cell>
          <cell r="CM907">
            <v>0</v>
          </cell>
          <cell r="CN907">
            <v>0</v>
          </cell>
          <cell r="CO907">
            <v>0</v>
          </cell>
          <cell r="CP907">
            <v>0</v>
          </cell>
          <cell r="CQ907">
            <v>0</v>
          </cell>
          <cell r="CR907">
            <v>-25174.94</v>
          </cell>
          <cell r="CS907">
            <v>0</v>
          </cell>
          <cell r="CT907">
            <v>0</v>
          </cell>
          <cell r="CU907">
            <v>0</v>
          </cell>
          <cell r="CV907">
            <v>0</v>
          </cell>
          <cell r="CW907">
            <v>0</v>
          </cell>
          <cell r="CX907">
            <v>0</v>
          </cell>
          <cell r="CY907">
            <v>0</v>
          </cell>
          <cell r="CZ907">
            <v>0</v>
          </cell>
          <cell r="DA907">
            <v>0</v>
          </cell>
          <cell r="DB907">
            <v>0</v>
          </cell>
          <cell r="DC907">
            <v>0</v>
          </cell>
          <cell r="DD907">
            <v>0</v>
          </cell>
          <cell r="DE907">
            <v>0</v>
          </cell>
          <cell r="DF907">
            <v>0</v>
          </cell>
          <cell r="DG907">
            <v>0</v>
          </cell>
          <cell r="DH907">
            <v>0</v>
          </cell>
          <cell r="DI907">
            <v>0</v>
          </cell>
          <cell r="DJ907">
            <v>0</v>
          </cell>
          <cell r="DK907">
            <v>0</v>
          </cell>
          <cell r="DL907">
            <v>0</v>
          </cell>
          <cell r="DM907">
            <v>0</v>
          </cell>
          <cell r="DN907">
            <v>0</v>
          </cell>
          <cell r="DO907">
            <v>0</v>
          </cell>
          <cell r="DP907">
            <v>0</v>
          </cell>
          <cell r="DQ907">
            <v>0</v>
          </cell>
          <cell r="DR907">
            <v>0</v>
          </cell>
          <cell r="DS907">
            <v>0</v>
          </cell>
          <cell r="DT907">
            <v>0</v>
          </cell>
          <cell r="DU907">
            <v>0</v>
          </cell>
          <cell r="DV907">
            <v>0</v>
          </cell>
          <cell r="DW907">
            <v>0</v>
          </cell>
          <cell r="DX907">
            <v>0</v>
          </cell>
          <cell r="DY907">
            <v>0</v>
          </cell>
          <cell r="DZ907">
            <v>0</v>
          </cell>
          <cell r="EA907">
            <v>0</v>
          </cell>
          <cell r="EB907">
            <v>0</v>
          </cell>
          <cell r="EC907">
            <v>0</v>
          </cell>
          <cell r="ED907">
            <v>0</v>
          </cell>
        </row>
        <row r="909">
          <cell r="F909">
            <v>0.01</v>
          </cell>
          <cell r="G909">
            <v>0</v>
          </cell>
          <cell r="H909">
            <v>0</v>
          </cell>
          <cell r="I909">
            <v>0.03</v>
          </cell>
          <cell r="J909">
            <v>0.02</v>
          </cell>
          <cell r="K909">
            <v>0.01</v>
          </cell>
          <cell r="L909">
            <v>0</v>
          </cell>
          <cell r="M909">
            <v>0</v>
          </cell>
          <cell r="N909">
            <v>0</v>
          </cell>
          <cell r="O909">
            <v>0.03</v>
          </cell>
          <cell r="P909">
            <v>0</v>
          </cell>
          <cell r="Q909">
            <v>0</v>
          </cell>
          <cell r="R909">
            <v>0.01</v>
          </cell>
          <cell r="S909">
            <v>0.01</v>
          </cell>
          <cell r="T909">
            <v>0</v>
          </cell>
          <cell r="U909">
            <v>0.01</v>
          </cell>
          <cell r="V909">
            <v>0.03</v>
          </cell>
          <cell r="W909">
            <v>0.02</v>
          </cell>
          <cell r="X909">
            <v>0.02</v>
          </cell>
          <cell r="Y909">
            <v>0</v>
          </cell>
          <cell r="Z909">
            <v>0.01</v>
          </cell>
          <cell r="AA909">
            <v>0</v>
          </cell>
          <cell r="AB909">
            <v>0.04</v>
          </cell>
          <cell r="AC909">
            <v>0</v>
          </cell>
          <cell r="AD909">
            <v>0</v>
          </cell>
          <cell r="AE909">
            <v>0.01</v>
          </cell>
          <cell r="AF909">
            <v>0.02</v>
          </cell>
          <cell r="AG909">
            <v>0.01</v>
          </cell>
          <cell r="AH909">
            <v>0.01</v>
          </cell>
          <cell r="AI909">
            <v>0.03</v>
          </cell>
          <cell r="AJ909">
            <v>0.03</v>
          </cell>
          <cell r="AK909">
            <v>0.04</v>
          </cell>
          <cell r="AL909">
            <v>-0.01</v>
          </cell>
          <cell r="AM909">
            <v>0.01</v>
          </cell>
          <cell r="AN909">
            <v>0.01</v>
          </cell>
          <cell r="AO909">
            <v>0.01</v>
          </cell>
          <cell r="AP909">
            <v>0</v>
          </cell>
          <cell r="AQ909">
            <v>0</v>
          </cell>
          <cell r="AR909">
            <v>0.02</v>
          </cell>
          <cell r="AS909">
            <v>0.02</v>
          </cell>
          <cell r="AT909">
            <v>0.02</v>
          </cell>
          <cell r="AU909">
            <v>0.01</v>
          </cell>
          <cell r="AV909">
            <v>0.03</v>
          </cell>
          <cell r="AW909">
            <v>0.03</v>
          </cell>
          <cell r="AX909">
            <v>0.03</v>
          </cell>
          <cell r="AY909">
            <v>0</v>
          </cell>
          <cell r="AZ909">
            <v>0.01</v>
          </cell>
          <cell r="BA909">
            <v>0.01</v>
          </cell>
          <cell r="BB909">
            <v>0.01</v>
          </cell>
          <cell r="BC909">
            <v>0</v>
          </cell>
          <cell r="BD909">
            <v>0.02</v>
          </cell>
          <cell r="BE909">
            <v>0.02</v>
          </cell>
          <cell r="BF909">
            <v>0.03</v>
          </cell>
          <cell r="BG909">
            <v>0.02</v>
          </cell>
          <cell r="BH909">
            <v>0.01</v>
          </cell>
          <cell r="BI909">
            <v>0.03</v>
          </cell>
          <cell r="BJ909">
            <v>0.03</v>
          </cell>
          <cell r="BK909">
            <v>0.02</v>
          </cell>
          <cell r="BL909">
            <v>0</v>
          </cell>
          <cell r="BM909">
            <v>0.01</v>
          </cell>
          <cell r="BN909">
            <v>0.01</v>
          </cell>
          <cell r="BO909">
            <v>0.01</v>
          </cell>
          <cell r="BP909">
            <v>0</v>
          </cell>
          <cell r="BQ909">
            <v>0.01</v>
          </cell>
          <cell r="BR909">
            <v>0.02</v>
          </cell>
          <cell r="BS909">
            <v>0.02</v>
          </cell>
          <cell r="BT909">
            <v>0.01</v>
          </cell>
          <cell r="BU909">
            <v>0.01</v>
          </cell>
          <cell r="BV909">
            <v>0.03</v>
          </cell>
          <cell r="BW909">
            <v>0.03</v>
          </cell>
          <cell r="BX909">
            <v>0.02</v>
          </cell>
          <cell r="BY909">
            <v>-0.02</v>
          </cell>
          <cell r="BZ909">
            <v>0.01</v>
          </cell>
          <cell r="CA909">
            <v>0.01</v>
          </cell>
          <cell r="CB909">
            <v>0.04</v>
          </cell>
          <cell r="CC909">
            <v>0.01</v>
          </cell>
          <cell r="CD909">
            <v>0.02</v>
          </cell>
          <cell r="CE909">
            <v>0.02</v>
          </cell>
          <cell r="CF909">
            <v>0.05</v>
          </cell>
          <cell r="CG909">
            <v>0.04</v>
          </cell>
          <cell r="CH909">
            <v>0.02</v>
          </cell>
          <cell r="CI909">
            <v>0.03</v>
          </cell>
          <cell r="CJ909">
            <v>0.02</v>
          </cell>
          <cell r="CK909">
            <v>0.02</v>
          </cell>
          <cell r="CL909">
            <v>-0.01</v>
          </cell>
          <cell r="CM909">
            <v>0</v>
          </cell>
          <cell r="CN909">
            <v>0.01</v>
          </cell>
          <cell r="CO909">
            <v>0.04</v>
          </cell>
          <cell r="CP909">
            <v>0.01</v>
          </cell>
          <cell r="CQ909">
            <v>0.01</v>
          </cell>
          <cell r="CR909">
            <v>0.02</v>
          </cell>
          <cell r="CS909">
            <v>0.03</v>
          </cell>
          <cell r="CT909">
            <v>0.03</v>
          </cell>
          <cell r="CU909">
            <v>0.02</v>
          </cell>
          <cell r="CV909">
            <v>0.03</v>
          </cell>
          <cell r="CW909">
            <v>0.03</v>
          </cell>
          <cell r="CX909">
            <v>0.03</v>
          </cell>
          <cell r="CY909">
            <v>-0.01</v>
          </cell>
          <cell r="CZ909">
            <v>0.02</v>
          </cell>
          <cell r="DA909">
            <v>0.01</v>
          </cell>
          <cell r="DB909">
            <v>0.03</v>
          </cell>
          <cell r="DC909">
            <v>0.01</v>
          </cell>
          <cell r="DD909">
            <v>0</v>
          </cell>
          <cell r="DE909">
            <v>0.01</v>
          </cell>
          <cell r="DF909">
            <v>0.02</v>
          </cell>
          <cell r="DG909">
            <v>0.01</v>
          </cell>
          <cell r="DH909">
            <v>0.01</v>
          </cell>
          <cell r="DI909">
            <v>0.04</v>
          </cell>
          <cell r="DJ909">
            <v>0.03</v>
          </cell>
          <cell r="DK909">
            <v>0.03</v>
          </cell>
          <cell r="DL909">
            <v>-0.01</v>
          </cell>
          <cell r="DM909">
            <v>0</v>
          </cell>
          <cell r="DN909">
            <v>0</v>
          </cell>
          <cell r="DO909">
            <v>0.02</v>
          </cell>
          <cell r="DP909">
            <v>0.01</v>
          </cell>
          <cell r="DQ909">
            <v>0.01</v>
          </cell>
          <cell r="DR909">
            <v>0.08</v>
          </cell>
          <cell r="DS909">
            <v>7.0000000000000007E-2</v>
          </cell>
          <cell r="DT909">
            <v>7.0000000000000007E-2</v>
          </cell>
          <cell r="DU909">
            <v>0.04</v>
          </cell>
          <cell r="DV909">
            <v>0.06</v>
          </cell>
          <cell r="DW909">
            <v>0.13</v>
          </cell>
          <cell r="DX909">
            <v>0.12</v>
          </cell>
          <cell r="DY909">
            <v>0.11</v>
          </cell>
          <cell r="DZ909">
            <v>0.11</v>
          </cell>
          <cell r="EA909">
            <v>0.06</v>
          </cell>
          <cell r="EB909">
            <v>0.06</v>
          </cell>
          <cell r="EC909">
            <v>0.04</v>
          </cell>
          <cell r="ED909">
            <v>0.06</v>
          </cell>
        </row>
        <row r="911">
          <cell r="F911">
            <v>0.01</v>
          </cell>
          <cell r="G911">
            <v>0</v>
          </cell>
          <cell r="H911">
            <v>0</v>
          </cell>
          <cell r="I911">
            <v>0.03</v>
          </cell>
          <cell r="J911">
            <v>0.02</v>
          </cell>
          <cell r="K911">
            <v>0.01</v>
          </cell>
          <cell r="L911">
            <v>0</v>
          </cell>
          <cell r="M911">
            <v>0</v>
          </cell>
          <cell r="N911">
            <v>0</v>
          </cell>
          <cell r="O911">
            <v>0.03</v>
          </cell>
          <cell r="P911">
            <v>0</v>
          </cell>
          <cell r="Q911">
            <v>0</v>
          </cell>
          <cell r="R911">
            <v>0.01</v>
          </cell>
          <cell r="S911">
            <v>0.01</v>
          </cell>
          <cell r="T911">
            <v>0</v>
          </cell>
          <cell r="U911">
            <v>0.01</v>
          </cell>
          <cell r="V911">
            <v>0.03</v>
          </cell>
          <cell r="W911">
            <v>0.02</v>
          </cell>
          <cell r="X911">
            <v>0.02</v>
          </cell>
          <cell r="Y911">
            <v>0</v>
          </cell>
          <cell r="Z911">
            <v>0.01</v>
          </cell>
          <cell r="AA911">
            <v>0</v>
          </cell>
          <cell r="AB911">
            <v>0.04</v>
          </cell>
          <cell r="AC911">
            <v>0</v>
          </cell>
          <cell r="AD911">
            <v>0</v>
          </cell>
          <cell r="AE911">
            <v>0.01</v>
          </cell>
          <cell r="AF911">
            <v>0.02</v>
          </cell>
          <cell r="AG911">
            <v>0.01</v>
          </cell>
          <cell r="AH911">
            <v>0.01</v>
          </cell>
          <cell r="AI911">
            <v>0.03</v>
          </cell>
          <cell r="AJ911">
            <v>0.03</v>
          </cell>
          <cell r="AK911">
            <v>0.04</v>
          </cell>
          <cell r="AL911">
            <v>-0.01</v>
          </cell>
          <cell r="AM911">
            <v>0.01</v>
          </cell>
          <cell r="AN911">
            <v>0.01</v>
          </cell>
          <cell r="AO911">
            <v>0.01</v>
          </cell>
          <cell r="AP911">
            <v>0</v>
          </cell>
          <cell r="AQ911">
            <v>0</v>
          </cell>
          <cell r="AR911">
            <v>0.02</v>
          </cell>
          <cell r="AS911">
            <v>0.02</v>
          </cell>
          <cell r="AT911">
            <v>0.02</v>
          </cell>
          <cell r="AU911">
            <v>0.01</v>
          </cell>
          <cell r="AV911">
            <v>0.03</v>
          </cell>
          <cell r="AW911">
            <v>0.03</v>
          </cell>
          <cell r="AX911">
            <v>0.03</v>
          </cell>
          <cell r="AY911">
            <v>0</v>
          </cell>
          <cell r="AZ911">
            <v>0.01</v>
          </cell>
          <cell r="BA911">
            <v>0.01</v>
          </cell>
          <cell r="BB911">
            <v>0.01</v>
          </cell>
          <cell r="BC911">
            <v>0</v>
          </cell>
          <cell r="BD911">
            <v>0.02</v>
          </cell>
          <cell r="BE911">
            <v>0.02</v>
          </cell>
          <cell r="BF911">
            <v>0.03</v>
          </cell>
          <cell r="BG911">
            <v>0.02</v>
          </cell>
          <cell r="BH911">
            <v>0.01</v>
          </cell>
          <cell r="BI911">
            <v>0.03</v>
          </cell>
          <cell r="BJ911">
            <v>0.03</v>
          </cell>
          <cell r="BK911">
            <v>0.02</v>
          </cell>
          <cell r="BL911">
            <v>0</v>
          </cell>
          <cell r="BM911">
            <v>0.01</v>
          </cell>
          <cell r="BN911">
            <v>0.01</v>
          </cell>
          <cell r="BO911">
            <v>0.01</v>
          </cell>
          <cell r="BP911">
            <v>0</v>
          </cell>
          <cell r="BQ911">
            <v>0.01</v>
          </cell>
          <cell r="BR911">
            <v>0.02</v>
          </cell>
          <cell r="BS911">
            <v>0.02</v>
          </cell>
          <cell r="BT911">
            <v>0.01</v>
          </cell>
          <cell r="BU911">
            <v>0.01</v>
          </cell>
          <cell r="BV911">
            <v>0.03</v>
          </cell>
          <cell r="BW911">
            <v>0.03</v>
          </cell>
          <cell r="BX911">
            <v>0.02</v>
          </cell>
          <cell r="BY911">
            <v>-0.02</v>
          </cell>
          <cell r="BZ911">
            <v>0.01</v>
          </cell>
          <cell r="CA911">
            <v>0.01</v>
          </cell>
          <cell r="CB911">
            <v>0.04</v>
          </cell>
          <cell r="CC911">
            <v>0.01</v>
          </cell>
          <cell r="CD911">
            <v>0.02</v>
          </cell>
          <cell r="CE911">
            <v>0.02</v>
          </cell>
          <cell r="CF911">
            <v>0.05</v>
          </cell>
          <cell r="CG911">
            <v>0.04</v>
          </cell>
          <cell r="CH911">
            <v>0.02</v>
          </cell>
          <cell r="CI911">
            <v>0.03</v>
          </cell>
          <cell r="CJ911">
            <v>0.02</v>
          </cell>
          <cell r="CK911">
            <v>0.02</v>
          </cell>
          <cell r="CL911">
            <v>-0.01</v>
          </cell>
          <cell r="CM911">
            <v>0</v>
          </cell>
          <cell r="CN911">
            <v>0.01</v>
          </cell>
          <cell r="CO911">
            <v>0.04</v>
          </cell>
          <cell r="CP911">
            <v>0.01</v>
          </cell>
          <cell r="CQ911">
            <v>0.01</v>
          </cell>
          <cell r="CR911">
            <v>0.02</v>
          </cell>
          <cell r="CS911">
            <v>0.03</v>
          </cell>
          <cell r="CT911">
            <v>0.03</v>
          </cell>
          <cell r="CU911">
            <v>0.02</v>
          </cell>
          <cell r="CV911">
            <v>0.03</v>
          </cell>
          <cell r="CW911">
            <v>0.03</v>
          </cell>
          <cell r="CX911">
            <v>0.03</v>
          </cell>
          <cell r="CY911">
            <v>-0.01</v>
          </cell>
          <cell r="CZ911">
            <v>0.02</v>
          </cell>
          <cell r="DA911">
            <v>0.01</v>
          </cell>
          <cell r="DB911">
            <v>0.03</v>
          </cell>
          <cell r="DC911">
            <v>0.01</v>
          </cell>
          <cell r="DD911">
            <v>0</v>
          </cell>
          <cell r="DE911">
            <v>0.01</v>
          </cell>
          <cell r="DF911">
            <v>0.02</v>
          </cell>
          <cell r="DG911">
            <v>0.01</v>
          </cell>
          <cell r="DH911">
            <v>0.01</v>
          </cell>
          <cell r="DI911">
            <v>0.04</v>
          </cell>
          <cell r="DJ911">
            <v>0.03</v>
          </cell>
          <cell r="DK911">
            <v>0.03</v>
          </cell>
          <cell r="DL911">
            <v>-0.01</v>
          </cell>
          <cell r="DM911">
            <v>0</v>
          </cell>
          <cell r="DN911">
            <v>0</v>
          </cell>
          <cell r="DO911">
            <v>0.02</v>
          </cell>
          <cell r="DP911">
            <v>0.01</v>
          </cell>
          <cell r="DQ911">
            <v>0.01</v>
          </cell>
          <cell r="DR911">
            <v>0.08</v>
          </cell>
          <cell r="DS911">
            <v>7.0000000000000007E-2</v>
          </cell>
          <cell r="DT911">
            <v>7.0000000000000007E-2</v>
          </cell>
          <cell r="DU911">
            <v>0.04</v>
          </cell>
          <cell r="DV911">
            <v>0.06</v>
          </cell>
          <cell r="DW911">
            <v>0.13</v>
          </cell>
          <cell r="DX911">
            <v>0.12</v>
          </cell>
          <cell r="DY911">
            <v>0.11</v>
          </cell>
          <cell r="DZ911">
            <v>0.11</v>
          </cell>
          <cell r="EA911">
            <v>0.06</v>
          </cell>
          <cell r="EB911">
            <v>0.06</v>
          </cell>
          <cell r="EC911">
            <v>0.04</v>
          </cell>
          <cell r="ED911">
            <v>0.06</v>
          </cell>
        </row>
        <row r="915">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0</v>
          </cell>
          <cell r="CB915">
            <v>0</v>
          </cell>
          <cell r="CC915">
            <v>0</v>
          </cell>
          <cell r="CD915">
            <v>0</v>
          </cell>
          <cell r="CE915">
            <v>0</v>
          </cell>
          <cell r="CF915">
            <v>0</v>
          </cell>
          <cell r="CG915">
            <v>0</v>
          </cell>
          <cell r="CH915">
            <v>0</v>
          </cell>
          <cell r="CI915">
            <v>0</v>
          </cell>
          <cell r="CJ915">
            <v>0</v>
          </cell>
          <cell r="CK915">
            <v>0</v>
          </cell>
          <cell r="CL915">
            <v>0</v>
          </cell>
          <cell r="CM915">
            <v>0</v>
          </cell>
          <cell r="CN915">
            <v>0</v>
          </cell>
          <cell r="CO915">
            <v>0</v>
          </cell>
          <cell r="CP915">
            <v>0</v>
          </cell>
          <cell r="CQ915">
            <v>0</v>
          </cell>
          <cell r="CR915">
            <v>0</v>
          </cell>
          <cell r="CS915">
            <v>0</v>
          </cell>
          <cell r="CT915">
            <v>0</v>
          </cell>
          <cell r="CU915">
            <v>0</v>
          </cell>
          <cell r="CV915">
            <v>0</v>
          </cell>
          <cell r="CW915">
            <v>0</v>
          </cell>
          <cell r="CX915">
            <v>0</v>
          </cell>
          <cell r="CY915">
            <v>0</v>
          </cell>
          <cell r="CZ915">
            <v>0</v>
          </cell>
          <cell r="DA915">
            <v>0</v>
          </cell>
          <cell r="DB915">
            <v>0</v>
          </cell>
          <cell r="DC915">
            <v>0</v>
          </cell>
          <cell r="DD915">
            <v>0</v>
          </cell>
          <cell r="DE915">
            <v>0</v>
          </cell>
          <cell r="DF915">
            <v>0</v>
          </cell>
          <cell r="DG915">
            <v>0</v>
          </cell>
          <cell r="DH915">
            <v>0</v>
          </cell>
          <cell r="DI915">
            <v>0</v>
          </cell>
          <cell r="DJ915">
            <v>0</v>
          </cell>
          <cell r="DK915">
            <v>0</v>
          </cell>
          <cell r="DL915">
            <v>0</v>
          </cell>
          <cell r="DM915">
            <v>0</v>
          </cell>
          <cell r="DN915">
            <v>0</v>
          </cell>
          <cell r="DO915">
            <v>0</v>
          </cell>
          <cell r="DP915">
            <v>0</v>
          </cell>
          <cell r="DQ915">
            <v>0</v>
          </cell>
          <cell r="DR915">
            <v>0</v>
          </cell>
          <cell r="DS915">
            <v>0</v>
          </cell>
          <cell r="DT915">
            <v>0</v>
          </cell>
          <cell r="DU915">
            <v>0</v>
          </cell>
          <cell r="DV915">
            <v>0</v>
          </cell>
          <cell r="DW915">
            <v>0</v>
          </cell>
          <cell r="DX915">
            <v>0</v>
          </cell>
          <cell r="DY915">
            <v>0</v>
          </cell>
          <cell r="DZ915">
            <v>0</v>
          </cell>
          <cell r="EA915">
            <v>0</v>
          </cell>
          <cell r="EB915">
            <v>0</v>
          </cell>
          <cell r="EC915">
            <v>0</v>
          </cell>
          <cell r="ED915">
            <v>0</v>
          </cell>
        </row>
        <row r="916">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cell r="BZ916">
            <v>0</v>
          </cell>
          <cell r="CA916">
            <v>0</v>
          </cell>
          <cell r="CB916">
            <v>0</v>
          </cell>
          <cell r="CC916">
            <v>0</v>
          </cell>
          <cell r="CD916">
            <v>0</v>
          </cell>
          <cell r="CE916">
            <v>0</v>
          </cell>
          <cell r="CF916">
            <v>0</v>
          </cell>
          <cell r="CG916">
            <v>0</v>
          </cell>
          <cell r="CH916">
            <v>0</v>
          </cell>
          <cell r="CI916">
            <v>0</v>
          </cell>
          <cell r="CJ916">
            <v>0</v>
          </cell>
          <cell r="CK916">
            <v>0</v>
          </cell>
          <cell r="CL916">
            <v>0</v>
          </cell>
          <cell r="CM916">
            <v>0</v>
          </cell>
          <cell r="CN916">
            <v>0</v>
          </cell>
          <cell r="CO916">
            <v>0</v>
          </cell>
          <cell r="CP916">
            <v>0</v>
          </cell>
          <cell r="CQ916">
            <v>0</v>
          </cell>
          <cell r="CR916">
            <v>0</v>
          </cell>
          <cell r="CS916">
            <v>0</v>
          </cell>
          <cell r="CT916">
            <v>0</v>
          </cell>
          <cell r="CU916">
            <v>0</v>
          </cell>
          <cell r="CV916">
            <v>0</v>
          </cell>
          <cell r="CW916">
            <v>0</v>
          </cell>
          <cell r="CX916">
            <v>0</v>
          </cell>
          <cell r="CY916">
            <v>0</v>
          </cell>
          <cell r="CZ916">
            <v>0</v>
          </cell>
          <cell r="DA916">
            <v>0</v>
          </cell>
          <cell r="DB916">
            <v>0</v>
          </cell>
          <cell r="DC916">
            <v>0</v>
          </cell>
          <cell r="DD916">
            <v>0</v>
          </cell>
          <cell r="DE916">
            <v>0</v>
          </cell>
          <cell r="DF916">
            <v>0</v>
          </cell>
          <cell r="DG916">
            <v>0</v>
          </cell>
          <cell r="DH916">
            <v>0</v>
          </cell>
          <cell r="DI916">
            <v>0</v>
          </cell>
          <cell r="DJ916">
            <v>0</v>
          </cell>
          <cell r="DK916">
            <v>0</v>
          </cell>
          <cell r="DL916">
            <v>0</v>
          </cell>
          <cell r="DM916">
            <v>0</v>
          </cell>
          <cell r="DN916">
            <v>0</v>
          </cell>
          <cell r="DO916">
            <v>0</v>
          </cell>
          <cell r="DP916">
            <v>0</v>
          </cell>
          <cell r="DQ916">
            <v>0</v>
          </cell>
          <cell r="DR916">
            <v>0</v>
          </cell>
          <cell r="DS916">
            <v>0</v>
          </cell>
          <cell r="DT916">
            <v>0</v>
          </cell>
          <cell r="DU916">
            <v>0</v>
          </cell>
          <cell r="DV916">
            <v>0</v>
          </cell>
          <cell r="DW916">
            <v>0</v>
          </cell>
          <cell r="DX916">
            <v>0</v>
          </cell>
          <cell r="DY916">
            <v>0</v>
          </cell>
          <cell r="DZ916">
            <v>0</v>
          </cell>
          <cell r="EA916">
            <v>0</v>
          </cell>
          <cell r="EB916">
            <v>0</v>
          </cell>
          <cell r="EC916">
            <v>0</v>
          </cell>
          <cell r="ED916">
            <v>0</v>
          </cell>
        </row>
        <row r="917">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0</v>
          </cell>
          <cell r="CB917">
            <v>0</v>
          </cell>
          <cell r="CC917">
            <v>0</v>
          </cell>
          <cell r="CD917">
            <v>0</v>
          </cell>
          <cell r="CE917">
            <v>0</v>
          </cell>
          <cell r="CF917">
            <v>0</v>
          </cell>
          <cell r="CG917">
            <v>0</v>
          </cell>
          <cell r="CH917">
            <v>0</v>
          </cell>
          <cell r="CI917">
            <v>0</v>
          </cell>
          <cell r="CJ917">
            <v>0</v>
          </cell>
          <cell r="CK917">
            <v>0</v>
          </cell>
          <cell r="CL917">
            <v>0</v>
          </cell>
          <cell r="CM917">
            <v>0</v>
          </cell>
          <cell r="CN917">
            <v>0</v>
          </cell>
          <cell r="CO917">
            <v>0</v>
          </cell>
          <cell r="CP917">
            <v>0</v>
          </cell>
          <cell r="CQ917">
            <v>0</v>
          </cell>
          <cell r="CR917">
            <v>0</v>
          </cell>
          <cell r="CS917">
            <v>0</v>
          </cell>
          <cell r="CT917">
            <v>0</v>
          </cell>
          <cell r="CU917">
            <v>0</v>
          </cell>
          <cell r="CV917">
            <v>0</v>
          </cell>
          <cell r="CW917">
            <v>0</v>
          </cell>
          <cell r="CX917">
            <v>0</v>
          </cell>
          <cell r="CY917">
            <v>0</v>
          </cell>
          <cell r="CZ917">
            <v>0</v>
          </cell>
          <cell r="DA917">
            <v>0</v>
          </cell>
          <cell r="DB917">
            <v>0</v>
          </cell>
          <cell r="DC917">
            <v>0</v>
          </cell>
          <cell r="DD917">
            <v>0</v>
          </cell>
          <cell r="DE917">
            <v>0</v>
          </cell>
          <cell r="DF917">
            <v>0</v>
          </cell>
          <cell r="DG917">
            <v>0</v>
          </cell>
          <cell r="DH917">
            <v>0</v>
          </cell>
          <cell r="DI917">
            <v>0</v>
          </cell>
          <cell r="DJ917">
            <v>0</v>
          </cell>
          <cell r="DK917">
            <v>0</v>
          </cell>
          <cell r="DL917">
            <v>0</v>
          </cell>
          <cell r="DM917">
            <v>0</v>
          </cell>
          <cell r="DN917">
            <v>0</v>
          </cell>
          <cell r="DO917">
            <v>0</v>
          </cell>
          <cell r="DP917">
            <v>0</v>
          </cell>
          <cell r="DQ917">
            <v>0</v>
          </cell>
          <cell r="DR917">
            <v>0</v>
          </cell>
          <cell r="DS917">
            <v>0</v>
          </cell>
          <cell r="DT917">
            <v>0</v>
          </cell>
          <cell r="DU917">
            <v>0</v>
          </cell>
          <cell r="DV917">
            <v>0</v>
          </cell>
          <cell r="DW917">
            <v>0</v>
          </cell>
          <cell r="DX917">
            <v>0</v>
          </cell>
          <cell r="DY917">
            <v>0</v>
          </cell>
          <cell r="DZ917">
            <v>0</v>
          </cell>
          <cell r="EA917">
            <v>0</v>
          </cell>
          <cell r="EB917">
            <v>0</v>
          </cell>
          <cell r="EC917">
            <v>0</v>
          </cell>
          <cell r="ED917">
            <v>0</v>
          </cell>
        </row>
        <row r="918">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0</v>
          </cell>
          <cell r="CB918">
            <v>0</v>
          </cell>
          <cell r="CC918">
            <v>0</v>
          </cell>
          <cell r="CD918">
            <v>0</v>
          </cell>
          <cell r="CE918">
            <v>0</v>
          </cell>
          <cell r="CF918">
            <v>0</v>
          </cell>
          <cell r="CG918">
            <v>0</v>
          </cell>
          <cell r="CH918">
            <v>0</v>
          </cell>
          <cell r="CI918">
            <v>0</v>
          </cell>
          <cell r="CJ918">
            <v>0</v>
          </cell>
          <cell r="CK918">
            <v>0</v>
          </cell>
          <cell r="CL918">
            <v>0</v>
          </cell>
          <cell r="CM918">
            <v>0</v>
          </cell>
          <cell r="CN918">
            <v>0</v>
          </cell>
          <cell r="CO918">
            <v>0</v>
          </cell>
          <cell r="CP918">
            <v>0</v>
          </cell>
          <cell r="CQ918">
            <v>0</v>
          </cell>
          <cell r="CR918">
            <v>0</v>
          </cell>
          <cell r="CS918">
            <v>0</v>
          </cell>
          <cell r="CT918">
            <v>0</v>
          </cell>
          <cell r="CU918">
            <v>0</v>
          </cell>
          <cell r="CV918">
            <v>0</v>
          </cell>
          <cell r="CW918">
            <v>0</v>
          </cell>
          <cell r="CX918">
            <v>0</v>
          </cell>
          <cell r="CY918">
            <v>0</v>
          </cell>
          <cell r="CZ918">
            <v>0</v>
          </cell>
          <cell r="DA918">
            <v>0</v>
          </cell>
          <cell r="DB918">
            <v>0</v>
          </cell>
          <cell r="DC918">
            <v>0</v>
          </cell>
          <cell r="DD918">
            <v>0</v>
          </cell>
          <cell r="DE918">
            <v>0</v>
          </cell>
          <cell r="DF918">
            <v>0</v>
          </cell>
          <cell r="DG918">
            <v>0</v>
          </cell>
          <cell r="DH918">
            <v>0</v>
          </cell>
          <cell r="DI918">
            <v>0</v>
          </cell>
          <cell r="DJ918">
            <v>0</v>
          </cell>
          <cell r="DK918">
            <v>0</v>
          </cell>
          <cell r="DL918">
            <v>0</v>
          </cell>
          <cell r="DM918">
            <v>0</v>
          </cell>
          <cell r="DN918">
            <v>0</v>
          </cell>
          <cell r="DO918">
            <v>0</v>
          </cell>
          <cell r="DP918">
            <v>0</v>
          </cell>
          <cell r="DQ918">
            <v>0</v>
          </cell>
          <cell r="DR918">
            <v>0</v>
          </cell>
          <cell r="DS918">
            <v>0</v>
          </cell>
          <cell r="DT918">
            <v>0</v>
          </cell>
          <cell r="DU918">
            <v>0</v>
          </cell>
          <cell r="DV918">
            <v>0</v>
          </cell>
          <cell r="DW918">
            <v>0</v>
          </cell>
          <cell r="DX918">
            <v>0</v>
          </cell>
          <cell r="DY918">
            <v>0</v>
          </cell>
          <cell r="DZ918">
            <v>0</v>
          </cell>
          <cell r="EA918">
            <v>0</v>
          </cell>
          <cell r="EB918">
            <v>0</v>
          </cell>
          <cell r="EC918">
            <v>0</v>
          </cell>
          <cell r="ED918">
            <v>0</v>
          </cell>
        </row>
        <row r="919">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cell r="BZ919">
            <v>0</v>
          </cell>
          <cell r="CA919">
            <v>0</v>
          </cell>
          <cell r="CB919">
            <v>0</v>
          </cell>
          <cell r="CC919">
            <v>0</v>
          </cell>
          <cell r="CD919">
            <v>0</v>
          </cell>
          <cell r="CE919">
            <v>0</v>
          </cell>
          <cell r="CF919">
            <v>0</v>
          </cell>
          <cell r="CG919">
            <v>0</v>
          </cell>
          <cell r="CH919">
            <v>0</v>
          </cell>
          <cell r="CI919">
            <v>0</v>
          </cell>
          <cell r="CJ919">
            <v>0</v>
          </cell>
          <cell r="CK919">
            <v>0</v>
          </cell>
          <cell r="CL919">
            <v>0</v>
          </cell>
          <cell r="CM919">
            <v>0</v>
          </cell>
          <cell r="CN919">
            <v>0</v>
          </cell>
          <cell r="CO919">
            <v>0</v>
          </cell>
          <cell r="CP919">
            <v>0</v>
          </cell>
          <cell r="CQ919">
            <v>0</v>
          </cell>
          <cell r="CR919">
            <v>0</v>
          </cell>
          <cell r="CS919">
            <v>0</v>
          </cell>
          <cell r="CT919">
            <v>0</v>
          </cell>
          <cell r="CU919">
            <v>0</v>
          </cell>
          <cell r="CV919">
            <v>0</v>
          </cell>
          <cell r="CW919">
            <v>0</v>
          </cell>
          <cell r="CX919">
            <v>0</v>
          </cell>
          <cell r="CY919">
            <v>0</v>
          </cell>
          <cell r="CZ919">
            <v>0</v>
          </cell>
          <cell r="DA919">
            <v>0</v>
          </cell>
          <cell r="DB919">
            <v>0</v>
          </cell>
          <cell r="DC919">
            <v>0</v>
          </cell>
          <cell r="DD919">
            <v>0</v>
          </cell>
          <cell r="DE919">
            <v>0</v>
          </cell>
          <cell r="DF919">
            <v>0</v>
          </cell>
          <cell r="DG919">
            <v>0</v>
          </cell>
          <cell r="DH919">
            <v>0</v>
          </cell>
          <cell r="DI919">
            <v>0</v>
          </cell>
          <cell r="DJ919">
            <v>0</v>
          </cell>
          <cell r="DK919">
            <v>0</v>
          </cell>
          <cell r="DL919">
            <v>0</v>
          </cell>
          <cell r="DM919">
            <v>0</v>
          </cell>
          <cell r="DN919">
            <v>0</v>
          </cell>
          <cell r="DO919">
            <v>0</v>
          </cell>
          <cell r="DP919">
            <v>0</v>
          </cell>
          <cell r="DQ919">
            <v>0</v>
          </cell>
          <cell r="DR919">
            <v>0</v>
          </cell>
          <cell r="DS919">
            <v>0</v>
          </cell>
          <cell r="DT919">
            <v>0</v>
          </cell>
          <cell r="DU919">
            <v>0</v>
          </cell>
          <cell r="DV919">
            <v>0</v>
          </cell>
          <cell r="DW919">
            <v>0</v>
          </cell>
          <cell r="DX919">
            <v>0</v>
          </cell>
          <cell r="DY919">
            <v>0</v>
          </cell>
          <cell r="DZ919">
            <v>0</v>
          </cell>
          <cell r="EA919">
            <v>0</v>
          </cell>
          <cell r="EB919">
            <v>0</v>
          </cell>
          <cell r="EC919">
            <v>0</v>
          </cell>
          <cell r="ED919">
            <v>0</v>
          </cell>
        </row>
        <row r="920">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cell r="BZ920">
            <v>0</v>
          </cell>
          <cell r="CA920">
            <v>0</v>
          </cell>
          <cell r="CB920">
            <v>0</v>
          </cell>
          <cell r="CC920">
            <v>0</v>
          </cell>
          <cell r="CD920">
            <v>0</v>
          </cell>
          <cell r="CE920">
            <v>0</v>
          </cell>
          <cell r="CF920">
            <v>0</v>
          </cell>
          <cell r="CG920">
            <v>0</v>
          </cell>
          <cell r="CH920">
            <v>0</v>
          </cell>
          <cell r="CI920">
            <v>0</v>
          </cell>
          <cell r="CJ920">
            <v>0</v>
          </cell>
          <cell r="CK920">
            <v>0</v>
          </cell>
          <cell r="CL920">
            <v>0</v>
          </cell>
          <cell r="CM920">
            <v>0</v>
          </cell>
          <cell r="CN920">
            <v>0</v>
          </cell>
          <cell r="CO920">
            <v>0</v>
          </cell>
          <cell r="CP920">
            <v>0</v>
          </cell>
          <cell r="CQ920">
            <v>0</v>
          </cell>
          <cell r="CR920">
            <v>0</v>
          </cell>
          <cell r="CS920">
            <v>0</v>
          </cell>
          <cell r="CT920">
            <v>0</v>
          </cell>
          <cell r="CU920">
            <v>0</v>
          </cell>
          <cell r="CV920">
            <v>0</v>
          </cell>
          <cell r="CW920">
            <v>0</v>
          </cell>
          <cell r="CX920">
            <v>0</v>
          </cell>
          <cell r="CY920">
            <v>0</v>
          </cell>
          <cell r="CZ920">
            <v>0</v>
          </cell>
          <cell r="DA920">
            <v>0</v>
          </cell>
          <cell r="DB920">
            <v>0</v>
          </cell>
          <cell r="DC920">
            <v>0</v>
          </cell>
          <cell r="DD920">
            <v>0</v>
          </cell>
          <cell r="DE920">
            <v>0</v>
          </cell>
          <cell r="DF920">
            <v>0</v>
          </cell>
          <cell r="DG920">
            <v>0</v>
          </cell>
          <cell r="DH920">
            <v>0</v>
          </cell>
          <cell r="DI920">
            <v>0</v>
          </cell>
          <cell r="DJ920">
            <v>0</v>
          </cell>
          <cell r="DK920">
            <v>0</v>
          </cell>
          <cell r="DL920">
            <v>0</v>
          </cell>
          <cell r="DM920">
            <v>0</v>
          </cell>
          <cell r="DN920">
            <v>0</v>
          </cell>
          <cell r="DO920">
            <v>0</v>
          </cell>
          <cell r="DP920">
            <v>0</v>
          </cell>
          <cell r="DQ920">
            <v>0</v>
          </cell>
          <cell r="DR920">
            <v>0</v>
          </cell>
          <cell r="DS920">
            <v>0</v>
          </cell>
          <cell r="DT920">
            <v>0</v>
          </cell>
          <cell r="DU920">
            <v>0</v>
          </cell>
          <cell r="DV920">
            <v>0</v>
          </cell>
          <cell r="DW920">
            <v>0</v>
          </cell>
          <cell r="DX920">
            <v>0</v>
          </cell>
          <cell r="DY920">
            <v>0</v>
          </cell>
          <cell r="DZ920">
            <v>0</v>
          </cell>
          <cell r="EA920">
            <v>0</v>
          </cell>
          <cell r="EB920">
            <v>0</v>
          </cell>
          <cell r="EC920">
            <v>0</v>
          </cell>
          <cell r="ED920">
            <v>0</v>
          </cell>
        </row>
        <row r="921">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cell r="BZ921">
            <v>0</v>
          </cell>
          <cell r="CA921">
            <v>0</v>
          </cell>
          <cell r="CB921">
            <v>0</v>
          </cell>
          <cell r="CC921">
            <v>0</v>
          </cell>
          <cell r="CD921">
            <v>0</v>
          </cell>
          <cell r="CE921">
            <v>0</v>
          </cell>
          <cell r="CF921">
            <v>0</v>
          </cell>
          <cell r="CG921">
            <v>0</v>
          </cell>
          <cell r="CH921">
            <v>0</v>
          </cell>
          <cell r="CI921">
            <v>0</v>
          </cell>
          <cell r="CJ921">
            <v>0</v>
          </cell>
          <cell r="CK921">
            <v>0</v>
          </cell>
          <cell r="CL921">
            <v>0</v>
          </cell>
          <cell r="CM921">
            <v>0</v>
          </cell>
          <cell r="CN921">
            <v>0</v>
          </cell>
          <cell r="CO921">
            <v>0</v>
          </cell>
          <cell r="CP921">
            <v>0</v>
          </cell>
          <cell r="CQ921">
            <v>0</v>
          </cell>
          <cell r="CR921">
            <v>0</v>
          </cell>
          <cell r="CS921">
            <v>0</v>
          </cell>
          <cell r="CT921">
            <v>0</v>
          </cell>
          <cell r="CU921">
            <v>0</v>
          </cell>
          <cell r="CV921">
            <v>0</v>
          </cell>
          <cell r="CW921">
            <v>0</v>
          </cell>
          <cell r="CX921">
            <v>0</v>
          </cell>
          <cell r="CY921">
            <v>0</v>
          </cell>
          <cell r="CZ921">
            <v>0</v>
          </cell>
          <cell r="DA921">
            <v>0</v>
          </cell>
          <cell r="DB921">
            <v>0</v>
          </cell>
          <cell r="DC921">
            <v>0</v>
          </cell>
          <cell r="DD921">
            <v>0</v>
          </cell>
          <cell r="DE921">
            <v>0</v>
          </cell>
          <cell r="DF921">
            <v>0</v>
          </cell>
          <cell r="DG921">
            <v>0</v>
          </cell>
          <cell r="DH921">
            <v>0</v>
          </cell>
          <cell r="DI921">
            <v>0</v>
          </cell>
          <cell r="DJ921">
            <v>0</v>
          </cell>
          <cell r="DK921">
            <v>0</v>
          </cell>
          <cell r="DL921">
            <v>0</v>
          </cell>
          <cell r="DM921">
            <v>0</v>
          </cell>
          <cell r="DN921">
            <v>0</v>
          </cell>
          <cell r="DO921">
            <v>0</v>
          </cell>
          <cell r="DP921">
            <v>0</v>
          </cell>
          <cell r="DQ921">
            <v>0</v>
          </cell>
          <cell r="DR921">
            <v>0</v>
          </cell>
          <cell r="DS921">
            <v>0</v>
          </cell>
          <cell r="DT921">
            <v>0</v>
          </cell>
          <cell r="DU921">
            <v>0</v>
          </cell>
          <cell r="DV921">
            <v>0</v>
          </cell>
          <cell r="DW921">
            <v>0</v>
          </cell>
          <cell r="DX921">
            <v>0</v>
          </cell>
          <cell r="DY921">
            <v>0</v>
          </cell>
          <cell r="DZ921">
            <v>0</v>
          </cell>
          <cell r="EA921">
            <v>0</v>
          </cell>
          <cell r="EB921">
            <v>0</v>
          </cell>
          <cell r="EC921">
            <v>0</v>
          </cell>
          <cell r="ED921">
            <v>0</v>
          </cell>
        </row>
        <row r="922">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cell r="BZ922">
            <v>0</v>
          </cell>
          <cell r="CA922">
            <v>0</v>
          </cell>
          <cell r="CB922">
            <v>0</v>
          </cell>
          <cell r="CC922">
            <v>0</v>
          </cell>
          <cell r="CD922">
            <v>0</v>
          </cell>
          <cell r="CE922">
            <v>0</v>
          </cell>
          <cell r="CF922">
            <v>0</v>
          </cell>
          <cell r="CG922">
            <v>0</v>
          </cell>
          <cell r="CH922">
            <v>0</v>
          </cell>
          <cell r="CI922">
            <v>0</v>
          </cell>
          <cell r="CJ922">
            <v>0</v>
          </cell>
          <cell r="CK922">
            <v>0</v>
          </cell>
          <cell r="CL922">
            <v>0</v>
          </cell>
          <cell r="CM922">
            <v>0</v>
          </cell>
          <cell r="CN922">
            <v>0</v>
          </cell>
          <cell r="CO922">
            <v>0</v>
          </cell>
          <cell r="CP922">
            <v>0</v>
          </cell>
          <cell r="CQ922">
            <v>0</v>
          </cell>
          <cell r="CR922">
            <v>0</v>
          </cell>
          <cell r="CS922">
            <v>0</v>
          </cell>
          <cell r="CT922">
            <v>0</v>
          </cell>
          <cell r="CU922">
            <v>0</v>
          </cell>
          <cell r="CV922">
            <v>0</v>
          </cell>
          <cell r="CW922">
            <v>0</v>
          </cell>
          <cell r="CX922">
            <v>0</v>
          </cell>
          <cell r="CY922">
            <v>0</v>
          </cell>
          <cell r="CZ922">
            <v>0</v>
          </cell>
          <cell r="DA922">
            <v>0</v>
          </cell>
          <cell r="DB922">
            <v>0</v>
          </cell>
          <cell r="DC922">
            <v>0</v>
          </cell>
          <cell r="DD922">
            <v>0</v>
          </cell>
          <cell r="DE922">
            <v>0</v>
          </cell>
          <cell r="DF922">
            <v>0</v>
          </cell>
          <cell r="DG922">
            <v>0</v>
          </cell>
          <cell r="DH922">
            <v>0</v>
          </cell>
          <cell r="DI922">
            <v>0</v>
          </cell>
          <cell r="DJ922">
            <v>0</v>
          </cell>
          <cell r="DK922">
            <v>0</v>
          </cell>
          <cell r="DL922">
            <v>0</v>
          </cell>
          <cell r="DM922">
            <v>0</v>
          </cell>
          <cell r="DN922">
            <v>0</v>
          </cell>
          <cell r="DO922">
            <v>0</v>
          </cell>
          <cell r="DP922">
            <v>0</v>
          </cell>
          <cell r="DQ922">
            <v>0</v>
          </cell>
          <cell r="DR922">
            <v>0</v>
          </cell>
          <cell r="DS922">
            <v>0</v>
          </cell>
          <cell r="DT922">
            <v>0</v>
          </cell>
          <cell r="DU922">
            <v>0</v>
          </cell>
          <cell r="DV922">
            <v>0</v>
          </cell>
          <cell r="DW922">
            <v>0</v>
          </cell>
          <cell r="DX922">
            <v>0</v>
          </cell>
          <cell r="DY922">
            <v>0</v>
          </cell>
          <cell r="DZ922">
            <v>0</v>
          </cell>
          <cell r="EA922">
            <v>0</v>
          </cell>
          <cell r="EB922">
            <v>0</v>
          </cell>
          <cell r="EC922">
            <v>0</v>
          </cell>
          <cell r="ED922">
            <v>0</v>
          </cell>
        </row>
        <row r="923">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cell r="BZ923">
            <v>0</v>
          </cell>
          <cell r="CA923">
            <v>0</v>
          </cell>
          <cell r="CB923">
            <v>0</v>
          </cell>
          <cell r="CC923">
            <v>0</v>
          </cell>
          <cell r="CD923">
            <v>0</v>
          </cell>
          <cell r="CE923">
            <v>0</v>
          </cell>
          <cell r="CF923">
            <v>0</v>
          </cell>
          <cell r="CG923">
            <v>0</v>
          </cell>
          <cell r="CH923">
            <v>0</v>
          </cell>
          <cell r="CI923">
            <v>0</v>
          </cell>
          <cell r="CJ923">
            <v>0</v>
          </cell>
          <cell r="CK923">
            <v>0</v>
          </cell>
          <cell r="CL923">
            <v>0</v>
          </cell>
          <cell r="CM923">
            <v>0</v>
          </cell>
          <cell r="CN923">
            <v>0</v>
          </cell>
          <cell r="CO923">
            <v>0</v>
          </cell>
          <cell r="CP923">
            <v>0</v>
          </cell>
          <cell r="CQ923">
            <v>0</v>
          </cell>
          <cell r="CR923">
            <v>0</v>
          </cell>
          <cell r="CS923">
            <v>0</v>
          </cell>
          <cell r="CT923">
            <v>0</v>
          </cell>
          <cell r="CU923">
            <v>0</v>
          </cell>
          <cell r="CV923">
            <v>0</v>
          </cell>
          <cell r="CW923">
            <v>0</v>
          </cell>
          <cell r="CX923">
            <v>0</v>
          </cell>
          <cell r="CY923">
            <v>0</v>
          </cell>
          <cell r="CZ923">
            <v>0</v>
          </cell>
          <cell r="DA923">
            <v>0</v>
          </cell>
          <cell r="DB923">
            <v>0</v>
          </cell>
          <cell r="DC923">
            <v>0</v>
          </cell>
          <cell r="DD923">
            <v>0</v>
          </cell>
          <cell r="DE923">
            <v>0</v>
          </cell>
          <cell r="DF923">
            <v>0</v>
          </cell>
          <cell r="DG923">
            <v>0</v>
          </cell>
          <cell r="DH923">
            <v>0</v>
          </cell>
          <cell r="DI923">
            <v>0</v>
          </cell>
          <cell r="DJ923">
            <v>0</v>
          </cell>
          <cell r="DK923">
            <v>0</v>
          </cell>
          <cell r="DL923">
            <v>0</v>
          </cell>
          <cell r="DM923">
            <v>0</v>
          </cell>
          <cell r="DN923">
            <v>0</v>
          </cell>
          <cell r="DO923">
            <v>0</v>
          </cell>
          <cell r="DP923">
            <v>0</v>
          </cell>
          <cell r="DQ923">
            <v>0</v>
          </cell>
          <cell r="DR923">
            <v>0</v>
          </cell>
          <cell r="DS923">
            <v>0</v>
          </cell>
          <cell r="DT923">
            <v>0</v>
          </cell>
          <cell r="DU923">
            <v>0</v>
          </cell>
          <cell r="DV923">
            <v>0</v>
          </cell>
          <cell r="DW923">
            <v>0</v>
          </cell>
          <cell r="DX923">
            <v>0</v>
          </cell>
          <cell r="DY923">
            <v>0</v>
          </cell>
          <cell r="DZ923">
            <v>0</v>
          </cell>
          <cell r="EA923">
            <v>0</v>
          </cell>
          <cell r="EB923">
            <v>0</v>
          </cell>
          <cell r="EC923">
            <v>0</v>
          </cell>
          <cell r="ED923">
            <v>0</v>
          </cell>
        </row>
        <row r="924">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0</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0</v>
          </cell>
          <cell r="BZ924">
            <v>0</v>
          </cell>
          <cell r="CA924">
            <v>0</v>
          </cell>
          <cell r="CB924">
            <v>0</v>
          </cell>
          <cell r="CC924">
            <v>0</v>
          </cell>
          <cell r="CD924">
            <v>0</v>
          </cell>
          <cell r="CE924">
            <v>0</v>
          </cell>
          <cell r="CF924">
            <v>0</v>
          </cell>
          <cell r="CG924">
            <v>0</v>
          </cell>
          <cell r="CH924">
            <v>0</v>
          </cell>
          <cell r="CI924">
            <v>0</v>
          </cell>
          <cell r="CJ924">
            <v>0</v>
          </cell>
          <cell r="CK924">
            <v>0</v>
          </cell>
          <cell r="CL924">
            <v>0</v>
          </cell>
          <cell r="CM924">
            <v>0</v>
          </cell>
          <cell r="CN924">
            <v>0</v>
          </cell>
          <cell r="CO924">
            <v>0</v>
          </cell>
          <cell r="CP924">
            <v>0</v>
          </cell>
          <cell r="CQ924">
            <v>0</v>
          </cell>
          <cell r="CR924">
            <v>0</v>
          </cell>
          <cell r="CS924">
            <v>0</v>
          </cell>
          <cell r="CT924">
            <v>0</v>
          </cell>
          <cell r="CU924">
            <v>0</v>
          </cell>
          <cell r="CV924">
            <v>0</v>
          </cell>
          <cell r="CW924">
            <v>0</v>
          </cell>
          <cell r="CX924">
            <v>0</v>
          </cell>
          <cell r="CY924">
            <v>0</v>
          </cell>
          <cell r="CZ924">
            <v>0</v>
          </cell>
          <cell r="DA924">
            <v>0</v>
          </cell>
          <cell r="DB924">
            <v>0</v>
          </cell>
          <cell r="DC924">
            <v>0</v>
          </cell>
          <cell r="DD924">
            <v>0</v>
          </cell>
          <cell r="DE924">
            <v>0</v>
          </cell>
          <cell r="DF924">
            <v>0</v>
          </cell>
          <cell r="DG924">
            <v>0</v>
          </cell>
          <cell r="DH924">
            <v>0</v>
          </cell>
          <cell r="DI924">
            <v>0</v>
          </cell>
          <cell r="DJ924">
            <v>0</v>
          </cell>
          <cell r="DK924">
            <v>0</v>
          </cell>
          <cell r="DL924">
            <v>0</v>
          </cell>
          <cell r="DM924">
            <v>0</v>
          </cell>
          <cell r="DN924">
            <v>0</v>
          </cell>
          <cell r="DO924">
            <v>0</v>
          </cell>
          <cell r="DP924">
            <v>0</v>
          </cell>
          <cell r="DQ924">
            <v>0</v>
          </cell>
          <cell r="DR924">
            <v>0</v>
          </cell>
          <cell r="DS924">
            <v>0</v>
          </cell>
          <cell r="DT924">
            <v>0</v>
          </cell>
          <cell r="DU924">
            <v>0</v>
          </cell>
          <cell r="DV924">
            <v>0</v>
          </cell>
          <cell r="DW924">
            <v>0</v>
          </cell>
          <cell r="DX924">
            <v>0</v>
          </cell>
          <cell r="DY924">
            <v>0</v>
          </cell>
          <cell r="DZ924">
            <v>0</v>
          </cell>
          <cell r="EA924">
            <v>0</v>
          </cell>
          <cell r="EB924">
            <v>0</v>
          </cell>
          <cell r="EC924">
            <v>0</v>
          </cell>
          <cell r="ED924">
            <v>0</v>
          </cell>
        </row>
        <row r="925">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0</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0</v>
          </cell>
          <cell r="BZ925">
            <v>0</v>
          </cell>
          <cell r="CA925">
            <v>0</v>
          </cell>
          <cell r="CB925">
            <v>0</v>
          </cell>
          <cell r="CC925">
            <v>0</v>
          </cell>
          <cell r="CD925">
            <v>0</v>
          </cell>
          <cell r="CE925">
            <v>0</v>
          </cell>
          <cell r="CF925">
            <v>0</v>
          </cell>
          <cell r="CG925">
            <v>0</v>
          </cell>
          <cell r="CH925">
            <v>0</v>
          </cell>
          <cell r="CI925">
            <v>0</v>
          </cell>
          <cell r="CJ925">
            <v>0</v>
          </cell>
          <cell r="CK925">
            <v>0</v>
          </cell>
          <cell r="CL925">
            <v>0</v>
          </cell>
          <cell r="CM925">
            <v>0</v>
          </cell>
          <cell r="CN925">
            <v>0</v>
          </cell>
          <cell r="CO925">
            <v>0</v>
          </cell>
          <cell r="CP925">
            <v>0</v>
          </cell>
          <cell r="CQ925">
            <v>0</v>
          </cell>
          <cell r="CR925">
            <v>0</v>
          </cell>
          <cell r="CS925">
            <v>0</v>
          </cell>
          <cell r="CT925">
            <v>0</v>
          </cell>
          <cell r="CU925">
            <v>0</v>
          </cell>
          <cell r="CV925">
            <v>0</v>
          </cell>
          <cell r="CW925">
            <v>0</v>
          </cell>
          <cell r="CX925">
            <v>0</v>
          </cell>
          <cell r="CY925">
            <v>0</v>
          </cell>
          <cell r="CZ925">
            <v>0</v>
          </cell>
          <cell r="DA925">
            <v>0</v>
          </cell>
          <cell r="DB925">
            <v>0</v>
          </cell>
          <cell r="DC925">
            <v>0</v>
          </cell>
          <cell r="DD925">
            <v>0</v>
          </cell>
          <cell r="DE925">
            <v>0</v>
          </cell>
          <cell r="DF925">
            <v>0</v>
          </cell>
          <cell r="DG925">
            <v>0</v>
          </cell>
          <cell r="DH925">
            <v>0</v>
          </cell>
          <cell r="DI925">
            <v>0</v>
          </cell>
          <cell r="DJ925">
            <v>0</v>
          </cell>
          <cell r="DK925">
            <v>0</v>
          </cell>
          <cell r="DL925">
            <v>0</v>
          </cell>
          <cell r="DM925">
            <v>0</v>
          </cell>
          <cell r="DN925">
            <v>0</v>
          </cell>
          <cell r="DO925">
            <v>0</v>
          </cell>
          <cell r="DP925">
            <v>0</v>
          </cell>
          <cell r="DQ925">
            <v>0</v>
          </cell>
          <cell r="DR925">
            <v>0</v>
          </cell>
          <cell r="DS925">
            <v>0</v>
          </cell>
          <cell r="DT925">
            <v>0</v>
          </cell>
          <cell r="DU925">
            <v>0</v>
          </cell>
          <cell r="DV925">
            <v>0</v>
          </cell>
          <cell r="DW925">
            <v>0</v>
          </cell>
          <cell r="DX925">
            <v>0</v>
          </cell>
          <cell r="DY925">
            <v>0</v>
          </cell>
          <cell r="DZ925">
            <v>0</v>
          </cell>
          <cell r="EA925">
            <v>0</v>
          </cell>
          <cell r="EB925">
            <v>0</v>
          </cell>
          <cell r="EC925">
            <v>0</v>
          </cell>
          <cell r="ED925">
            <v>0</v>
          </cell>
        </row>
        <row r="926">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cell r="BZ926">
            <v>0</v>
          </cell>
          <cell r="CA926">
            <v>0</v>
          </cell>
          <cell r="CB926">
            <v>0</v>
          </cell>
          <cell r="CC926">
            <v>0</v>
          </cell>
          <cell r="CD926">
            <v>0</v>
          </cell>
          <cell r="CE926">
            <v>0</v>
          </cell>
          <cell r="CF926">
            <v>0</v>
          </cell>
          <cell r="CG926">
            <v>0</v>
          </cell>
          <cell r="CH926">
            <v>0</v>
          </cell>
          <cell r="CI926">
            <v>0</v>
          </cell>
          <cell r="CJ926">
            <v>0</v>
          </cell>
          <cell r="CK926">
            <v>0</v>
          </cell>
          <cell r="CL926">
            <v>0</v>
          </cell>
          <cell r="CM926">
            <v>0</v>
          </cell>
          <cell r="CN926">
            <v>0</v>
          </cell>
          <cell r="CO926">
            <v>0</v>
          </cell>
          <cell r="CP926">
            <v>0</v>
          </cell>
          <cell r="CQ926">
            <v>0</v>
          </cell>
          <cell r="CR926">
            <v>0</v>
          </cell>
          <cell r="CS926">
            <v>0</v>
          </cell>
          <cell r="CT926">
            <v>0</v>
          </cell>
          <cell r="CU926">
            <v>0</v>
          </cell>
          <cell r="CV926">
            <v>0</v>
          </cell>
          <cell r="CW926">
            <v>0</v>
          </cell>
          <cell r="CX926">
            <v>0</v>
          </cell>
          <cell r="CY926">
            <v>0</v>
          </cell>
          <cell r="CZ926">
            <v>0</v>
          </cell>
          <cell r="DA926">
            <v>0</v>
          </cell>
          <cell r="DB926">
            <v>0</v>
          </cell>
          <cell r="DC926">
            <v>0</v>
          </cell>
          <cell r="DD926">
            <v>0</v>
          </cell>
          <cell r="DE926">
            <v>0</v>
          </cell>
          <cell r="DF926">
            <v>0</v>
          </cell>
          <cell r="DG926">
            <v>0</v>
          </cell>
          <cell r="DH926">
            <v>0</v>
          </cell>
          <cell r="DI926">
            <v>0</v>
          </cell>
          <cell r="DJ926">
            <v>0</v>
          </cell>
          <cell r="DK926">
            <v>0</v>
          </cell>
          <cell r="DL926">
            <v>0</v>
          </cell>
          <cell r="DM926">
            <v>0</v>
          </cell>
          <cell r="DN926">
            <v>0</v>
          </cell>
          <cell r="DO926">
            <v>0</v>
          </cell>
          <cell r="DP926">
            <v>0</v>
          </cell>
          <cell r="DQ926">
            <v>0</v>
          </cell>
          <cell r="DR926">
            <v>0</v>
          </cell>
          <cell r="DS926">
            <v>0</v>
          </cell>
          <cell r="DT926">
            <v>0</v>
          </cell>
          <cell r="DU926">
            <v>0</v>
          </cell>
          <cell r="DV926">
            <v>0</v>
          </cell>
          <cell r="DW926">
            <v>0</v>
          </cell>
          <cell r="DX926">
            <v>0</v>
          </cell>
          <cell r="DY926">
            <v>0</v>
          </cell>
          <cell r="DZ926">
            <v>0</v>
          </cell>
          <cell r="EA926">
            <v>0</v>
          </cell>
          <cell r="EB926">
            <v>0</v>
          </cell>
          <cell r="EC926">
            <v>0</v>
          </cell>
          <cell r="ED926">
            <v>0</v>
          </cell>
        </row>
        <row r="927">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cell r="BZ927">
            <v>0</v>
          </cell>
          <cell r="CA927">
            <v>0</v>
          </cell>
          <cell r="CB927">
            <v>0</v>
          </cell>
          <cell r="CC927">
            <v>0</v>
          </cell>
          <cell r="CD927">
            <v>0</v>
          </cell>
          <cell r="CE927">
            <v>0</v>
          </cell>
          <cell r="CF927">
            <v>0</v>
          </cell>
          <cell r="CG927">
            <v>0</v>
          </cell>
          <cell r="CH927">
            <v>0</v>
          </cell>
          <cell r="CI927">
            <v>0</v>
          </cell>
          <cell r="CJ927">
            <v>0</v>
          </cell>
          <cell r="CK927">
            <v>0</v>
          </cell>
          <cell r="CL927">
            <v>0</v>
          </cell>
          <cell r="CM927">
            <v>0</v>
          </cell>
          <cell r="CN927">
            <v>0</v>
          </cell>
          <cell r="CO927">
            <v>0</v>
          </cell>
          <cell r="CP927">
            <v>0</v>
          </cell>
          <cell r="CQ927">
            <v>0</v>
          </cell>
          <cell r="CR927">
            <v>0</v>
          </cell>
          <cell r="CS927">
            <v>0</v>
          </cell>
          <cell r="CT927">
            <v>0</v>
          </cell>
          <cell r="CU927">
            <v>0</v>
          </cell>
          <cell r="CV927">
            <v>0</v>
          </cell>
          <cell r="CW927">
            <v>0</v>
          </cell>
          <cell r="CX927">
            <v>0</v>
          </cell>
          <cell r="CY927">
            <v>0</v>
          </cell>
          <cell r="CZ927">
            <v>0</v>
          </cell>
          <cell r="DA927">
            <v>0</v>
          </cell>
          <cell r="DB927">
            <v>0</v>
          </cell>
          <cell r="DC927">
            <v>0</v>
          </cell>
          <cell r="DD927">
            <v>0</v>
          </cell>
          <cell r="DE927">
            <v>0</v>
          </cell>
          <cell r="DF927">
            <v>0</v>
          </cell>
          <cell r="DG927">
            <v>0</v>
          </cell>
          <cell r="DH927">
            <v>0</v>
          </cell>
          <cell r="DI927">
            <v>0</v>
          </cell>
          <cell r="DJ927">
            <v>0</v>
          </cell>
          <cell r="DK927">
            <v>0</v>
          </cell>
          <cell r="DL927">
            <v>0</v>
          </cell>
          <cell r="DM927">
            <v>0</v>
          </cell>
          <cell r="DN927">
            <v>0</v>
          </cell>
          <cell r="DO927">
            <v>0</v>
          </cell>
          <cell r="DP927">
            <v>0</v>
          </cell>
          <cell r="DQ927">
            <v>0</v>
          </cell>
          <cell r="DR927">
            <v>0</v>
          </cell>
          <cell r="DS927">
            <v>0</v>
          </cell>
          <cell r="DT927">
            <v>0</v>
          </cell>
          <cell r="DU927">
            <v>0</v>
          </cell>
          <cell r="DV927">
            <v>0</v>
          </cell>
          <cell r="DW927">
            <v>0</v>
          </cell>
          <cell r="DX927">
            <v>0</v>
          </cell>
          <cell r="DY927">
            <v>0</v>
          </cell>
          <cell r="DZ927">
            <v>0</v>
          </cell>
          <cell r="EA927">
            <v>0</v>
          </cell>
          <cell r="EB927">
            <v>0</v>
          </cell>
          <cell r="EC927">
            <v>0</v>
          </cell>
          <cell r="ED927">
            <v>0</v>
          </cell>
        </row>
        <row r="928">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cell r="BZ928">
            <v>0</v>
          </cell>
          <cell r="CA928">
            <v>0</v>
          </cell>
          <cell r="CB928">
            <v>0</v>
          </cell>
          <cell r="CC928">
            <v>0</v>
          </cell>
          <cell r="CD928">
            <v>0</v>
          </cell>
          <cell r="CE928">
            <v>0</v>
          </cell>
          <cell r="CF928">
            <v>0</v>
          </cell>
          <cell r="CG928">
            <v>0</v>
          </cell>
          <cell r="CH928">
            <v>0</v>
          </cell>
          <cell r="CI928">
            <v>0</v>
          </cell>
          <cell r="CJ928">
            <v>0</v>
          </cell>
          <cell r="CK928">
            <v>0</v>
          </cell>
          <cell r="CL928">
            <v>0</v>
          </cell>
          <cell r="CM928">
            <v>0</v>
          </cell>
          <cell r="CN928">
            <v>0</v>
          </cell>
          <cell r="CO928">
            <v>0</v>
          </cell>
          <cell r="CP928">
            <v>0</v>
          </cell>
          <cell r="CQ928">
            <v>0</v>
          </cell>
          <cell r="CR928">
            <v>0</v>
          </cell>
          <cell r="CS928">
            <v>0</v>
          </cell>
          <cell r="CT928">
            <v>0</v>
          </cell>
          <cell r="CU928">
            <v>0</v>
          </cell>
          <cell r="CV928">
            <v>0</v>
          </cell>
          <cell r="CW928">
            <v>0</v>
          </cell>
          <cell r="CX928">
            <v>0</v>
          </cell>
          <cell r="CY928">
            <v>0</v>
          </cell>
          <cell r="CZ928">
            <v>0</v>
          </cell>
          <cell r="DA928">
            <v>0</v>
          </cell>
          <cell r="DB928">
            <v>0</v>
          </cell>
          <cell r="DC928">
            <v>0</v>
          </cell>
          <cell r="DD928">
            <v>0</v>
          </cell>
          <cell r="DE928">
            <v>0</v>
          </cell>
          <cell r="DF928">
            <v>0</v>
          </cell>
          <cell r="DG928">
            <v>0</v>
          </cell>
          <cell r="DH928">
            <v>0</v>
          </cell>
          <cell r="DI928">
            <v>0</v>
          </cell>
          <cell r="DJ928">
            <v>0</v>
          </cell>
          <cell r="DK928">
            <v>0</v>
          </cell>
          <cell r="DL928">
            <v>0</v>
          </cell>
          <cell r="DM928">
            <v>0</v>
          </cell>
          <cell r="DN928">
            <v>0</v>
          </cell>
          <cell r="DO928">
            <v>0</v>
          </cell>
          <cell r="DP928">
            <v>0</v>
          </cell>
          <cell r="DQ928">
            <v>0</v>
          </cell>
          <cell r="DR928">
            <v>0</v>
          </cell>
          <cell r="DS928">
            <v>0</v>
          </cell>
          <cell r="DT928">
            <v>0</v>
          </cell>
          <cell r="DU928">
            <v>0</v>
          </cell>
          <cell r="DV928">
            <v>0</v>
          </cell>
          <cell r="DW928">
            <v>0</v>
          </cell>
          <cell r="DX928">
            <v>0</v>
          </cell>
          <cell r="DY928">
            <v>0</v>
          </cell>
          <cell r="DZ928">
            <v>0</v>
          </cell>
          <cell r="EA928">
            <v>0</v>
          </cell>
          <cell r="EB928">
            <v>0</v>
          </cell>
          <cell r="EC928">
            <v>0</v>
          </cell>
          <cell r="ED928">
            <v>0</v>
          </cell>
        </row>
        <row r="929">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cell r="BZ929">
            <v>0</v>
          </cell>
          <cell r="CA929">
            <v>0</v>
          </cell>
          <cell r="CB929">
            <v>0</v>
          </cell>
          <cell r="CC929">
            <v>0</v>
          </cell>
          <cell r="CD929">
            <v>0</v>
          </cell>
          <cell r="CE929">
            <v>0</v>
          </cell>
          <cell r="CF929">
            <v>0</v>
          </cell>
          <cell r="CG929">
            <v>0</v>
          </cell>
          <cell r="CH929">
            <v>0</v>
          </cell>
          <cell r="CI929">
            <v>0</v>
          </cell>
          <cell r="CJ929">
            <v>0</v>
          </cell>
          <cell r="CK929">
            <v>0</v>
          </cell>
          <cell r="CL929">
            <v>0</v>
          </cell>
          <cell r="CM929">
            <v>0</v>
          </cell>
          <cell r="CN929">
            <v>0</v>
          </cell>
          <cell r="CO929">
            <v>0</v>
          </cell>
          <cell r="CP929">
            <v>0</v>
          </cell>
          <cell r="CQ929">
            <v>0</v>
          </cell>
          <cell r="CR929">
            <v>0</v>
          </cell>
          <cell r="CS929">
            <v>0</v>
          </cell>
          <cell r="CT929">
            <v>0</v>
          </cell>
          <cell r="CU929">
            <v>0</v>
          </cell>
          <cell r="CV929">
            <v>0</v>
          </cell>
          <cell r="CW929">
            <v>0</v>
          </cell>
          <cell r="CX929">
            <v>0</v>
          </cell>
          <cell r="CY929">
            <v>0</v>
          </cell>
          <cell r="CZ929">
            <v>0</v>
          </cell>
          <cell r="DA929">
            <v>0</v>
          </cell>
          <cell r="DB929">
            <v>0</v>
          </cell>
          <cell r="DC929">
            <v>0</v>
          </cell>
          <cell r="DD929">
            <v>0</v>
          </cell>
          <cell r="DE929">
            <v>0</v>
          </cell>
          <cell r="DF929">
            <v>0</v>
          </cell>
          <cell r="DG929">
            <v>0</v>
          </cell>
          <cell r="DH929">
            <v>0</v>
          </cell>
          <cell r="DI929">
            <v>0</v>
          </cell>
          <cell r="DJ929">
            <v>0</v>
          </cell>
          <cell r="DK929">
            <v>0</v>
          </cell>
          <cell r="DL929">
            <v>0</v>
          </cell>
          <cell r="DM929">
            <v>0</v>
          </cell>
          <cell r="DN929">
            <v>0</v>
          </cell>
          <cell r="DO929">
            <v>0</v>
          </cell>
          <cell r="DP929">
            <v>0</v>
          </cell>
          <cell r="DQ929">
            <v>0</v>
          </cell>
          <cell r="DR929">
            <v>0</v>
          </cell>
          <cell r="DS929">
            <v>0</v>
          </cell>
          <cell r="DT929">
            <v>0</v>
          </cell>
          <cell r="DU929">
            <v>0</v>
          </cell>
          <cell r="DV929">
            <v>0</v>
          </cell>
          <cell r="DW929">
            <v>0</v>
          </cell>
          <cell r="DX929">
            <v>0</v>
          </cell>
          <cell r="DY929">
            <v>0</v>
          </cell>
          <cell r="DZ929">
            <v>0</v>
          </cell>
          <cell r="EA929">
            <v>0</v>
          </cell>
          <cell r="EB929">
            <v>0</v>
          </cell>
          <cell r="EC929">
            <v>0</v>
          </cell>
          <cell r="ED929">
            <v>0</v>
          </cell>
        </row>
        <row r="930">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cell r="BZ930">
            <v>0</v>
          </cell>
          <cell r="CA930">
            <v>0</v>
          </cell>
          <cell r="CB930">
            <v>0</v>
          </cell>
          <cell r="CC930">
            <v>0</v>
          </cell>
          <cell r="CD930">
            <v>0</v>
          </cell>
          <cell r="CE930">
            <v>0</v>
          </cell>
          <cell r="CF930">
            <v>0</v>
          </cell>
          <cell r="CG930">
            <v>0</v>
          </cell>
          <cell r="CH930">
            <v>0</v>
          </cell>
          <cell r="CI930">
            <v>0</v>
          </cell>
          <cell r="CJ930">
            <v>0</v>
          </cell>
          <cell r="CK930">
            <v>0</v>
          </cell>
          <cell r="CL930">
            <v>0</v>
          </cell>
          <cell r="CM930">
            <v>0</v>
          </cell>
          <cell r="CN930">
            <v>0</v>
          </cell>
          <cell r="CO930">
            <v>0</v>
          </cell>
          <cell r="CP930">
            <v>0</v>
          </cell>
          <cell r="CQ930">
            <v>0</v>
          </cell>
          <cell r="CR930">
            <v>0</v>
          </cell>
          <cell r="CS930">
            <v>0</v>
          </cell>
          <cell r="CT930">
            <v>0</v>
          </cell>
          <cell r="CU930">
            <v>0</v>
          </cell>
          <cell r="CV930">
            <v>0</v>
          </cell>
          <cell r="CW930">
            <v>0</v>
          </cell>
          <cell r="CX930">
            <v>0</v>
          </cell>
          <cell r="CY930">
            <v>0</v>
          </cell>
          <cell r="CZ930">
            <v>0</v>
          </cell>
          <cell r="DA930">
            <v>0</v>
          </cell>
          <cell r="DB930">
            <v>0</v>
          </cell>
          <cell r="DC930">
            <v>0</v>
          </cell>
          <cell r="DD930">
            <v>0</v>
          </cell>
          <cell r="DE930">
            <v>0</v>
          </cell>
          <cell r="DF930">
            <v>0</v>
          </cell>
          <cell r="DG930">
            <v>0</v>
          </cell>
          <cell r="DH930">
            <v>0</v>
          </cell>
          <cell r="DI930">
            <v>0</v>
          </cell>
          <cell r="DJ930">
            <v>0</v>
          </cell>
          <cell r="DK930">
            <v>0</v>
          </cell>
          <cell r="DL930">
            <v>0</v>
          </cell>
          <cell r="DM930">
            <v>0</v>
          </cell>
          <cell r="DN930">
            <v>0</v>
          </cell>
          <cell r="DO930">
            <v>0</v>
          </cell>
          <cell r="DP930">
            <v>0</v>
          </cell>
          <cell r="DQ930">
            <v>0</v>
          </cell>
          <cell r="DR930">
            <v>0</v>
          </cell>
          <cell r="DS930">
            <v>0</v>
          </cell>
          <cell r="DT930">
            <v>0</v>
          </cell>
          <cell r="DU930">
            <v>0</v>
          </cell>
          <cell r="DV930">
            <v>0</v>
          </cell>
          <cell r="DW930">
            <v>0</v>
          </cell>
          <cell r="DX930">
            <v>0</v>
          </cell>
          <cell r="DY930">
            <v>0</v>
          </cell>
          <cell r="DZ930">
            <v>0</v>
          </cell>
          <cell r="EA930">
            <v>0</v>
          </cell>
          <cell r="EB930">
            <v>0</v>
          </cell>
          <cell r="EC930">
            <v>0</v>
          </cell>
          <cell r="ED930">
            <v>0</v>
          </cell>
        </row>
        <row r="931">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cell r="BZ931">
            <v>0</v>
          </cell>
          <cell r="CA931">
            <v>0</v>
          </cell>
          <cell r="CB931">
            <v>0</v>
          </cell>
          <cell r="CC931">
            <v>0</v>
          </cell>
          <cell r="CD931">
            <v>0</v>
          </cell>
          <cell r="CE931">
            <v>0</v>
          </cell>
          <cell r="CF931">
            <v>0</v>
          </cell>
          <cell r="CG931">
            <v>0</v>
          </cell>
          <cell r="CH931">
            <v>0</v>
          </cell>
          <cell r="CI931">
            <v>0</v>
          </cell>
          <cell r="CJ931">
            <v>0</v>
          </cell>
          <cell r="CK931">
            <v>0</v>
          </cell>
          <cell r="CL931">
            <v>0</v>
          </cell>
          <cell r="CM931">
            <v>0</v>
          </cell>
          <cell r="CN931">
            <v>0</v>
          </cell>
          <cell r="CO931">
            <v>0</v>
          </cell>
          <cell r="CP931">
            <v>0</v>
          </cell>
          <cell r="CQ931">
            <v>0</v>
          </cell>
          <cell r="CR931">
            <v>0</v>
          </cell>
          <cell r="CS931">
            <v>0</v>
          </cell>
          <cell r="CT931">
            <v>0</v>
          </cell>
          <cell r="CU931">
            <v>0</v>
          </cell>
          <cell r="CV931">
            <v>0</v>
          </cell>
          <cell r="CW931">
            <v>0</v>
          </cell>
          <cell r="CX931">
            <v>0</v>
          </cell>
          <cell r="CY931">
            <v>0</v>
          </cell>
          <cell r="CZ931">
            <v>0</v>
          </cell>
          <cell r="DA931">
            <v>0</v>
          </cell>
          <cell r="DB931">
            <v>0</v>
          </cell>
          <cell r="DC931">
            <v>0</v>
          </cell>
          <cell r="DD931">
            <v>0</v>
          </cell>
          <cell r="DE931">
            <v>0</v>
          </cell>
          <cell r="DF931">
            <v>0</v>
          </cell>
          <cell r="DG931">
            <v>0</v>
          </cell>
          <cell r="DH931">
            <v>0</v>
          </cell>
          <cell r="DI931">
            <v>0</v>
          </cell>
          <cell r="DJ931">
            <v>0</v>
          </cell>
          <cell r="DK931">
            <v>0</v>
          </cell>
          <cell r="DL931">
            <v>0</v>
          </cell>
          <cell r="DM931">
            <v>0</v>
          </cell>
          <cell r="DN931">
            <v>0</v>
          </cell>
          <cell r="DO931">
            <v>0</v>
          </cell>
          <cell r="DP931">
            <v>0</v>
          </cell>
          <cell r="DQ931">
            <v>0</v>
          </cell>
          <cell r="DR931">
            <v>0</v>
          </cell>
          <cell r="DS931">
            <v>0</v>
          </cell>
          <cell r="DT931">
            <v>0</v>
          </cell>
          <cell r="DU931">
            <v>0</v>
          </cell>
          <cell r="DV931">
            <v>0</v>
          </cell>
          <cell r="DW931">
            <v>0</v>
          </cell>
          <cell r="DX931">
            <v>0</v>
          </cell>
          <cell r="DY931">
            <v>0</v>
          </cell>
          <cell r="DZ931">
            <v>0</v>
          </cell>
          <cell r="EA931">
            <v>0</v>
          </cell>
          <cell r="EB931">
            <v>0</v>
          </cell>
          <cell r="EC931">
            <v>0</v>
          </cell>
          <cell r="ED931">
            <v>0</v>
          </cell>
        </row>
        <row r="932">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cell r="BZ932">
            <v>0</v>
          </cell>
          <cell r="CA932">
            <v>0</v>
          </cell>
          <cell r="CB932">
            <v>0</v>
          </cell>
          <cell r="CC932">
            <v>0</v>
          </cell>
          <cell r="CD932">
            <v>0</v>
          </cell>
          <cell r="CE932">
            <v>0</v>
          </cell>
          <cell r="CF932">
            <v>0</v>
          </cell>
          <cell r="CG932">
            <v>0</v>
          </cell>
          <cell r="CH932">
            <v>0</v>
          </cell>
          <cell r="CI932">
            <v>0</v>
          </cell>
          <cell r="CJ932">
            <v>0</v>
          </cell>
          <cell r="CK932">
            <v>0</v>
          </cell>
          <cell r="CL932">
            <v>0</v>
          </cell>
          <cell r="CM932">
            <v>0</v>
          </cell>
          <cell r="CN932">
            <v>0</v>
          </cell>
          <cell r="CO932">
            <v>0</v>
          </cell>
          <cell r="CP932">
            <v>0</v>
          </cell>
          <cell r="CQ932">
            <v>0</v>
          </cell>
          <cell r="CR932">
            <v>0</v>
          </cell>
          <cell r="CS932">
            <v>0</v>
          </cell>
          <cell r="CT932">
            <v>0</v>
          </cell>
          <cell r="CU932">
            <v>0</v>
          </cell>
          <cell r="CV932">
            <v>0</v>
          </cell>
          <cell r="CW932">
            <v>0</v>
          </cell>
          <cell r="CX932">
            <v>0</v>
          </cell>
          <cell r="CY932">
            <v>0</v>
          </cell>
          <cell r="CZ932">
            <v>0</v>
          </cell>
          <cell r="DA932">
            <v>0</v>
          </cell>
          <cell r="DB932">
            <v>0</v>
          </cell>
          <cell r="DC932">
            <v>0</v>
          </cell>
          <cell r="DD932">
            <v>0</v>
          </cell>
          <cell r="DE932">
            <v>0</v>
          </cell>
          <cell r="DF932">
            <v>0</v>
          </cell>
          <cell r="DG932">
            <v>0</v>
          </cell>
          <cell r="DH932">
            <v>0</v>
          </cell>
          <cell r="DI932">
            <v>0</v>
          </cell>
          <cell r="DJ932">
            <v>0</v>
          </cell>
          <cell r="DK932">
            <v>0</v>
          </cell>
          <cell r="DL932">
            <v>0</v>
          </cell>
          <cell r="DM932">
            <v>0</v>
          </cell>
          <cell r="DN932">
            <v>0</v>
          </cell>
          <cell r="DO932">
            <v>0</v>
          </cell>
          <cell r="DP932">
            <v>0</v>
          </cell>
          <cell r="DQ932">
            <v>0</v>
          </cell>
          <cell r="DR932">
            <v>0</v>
          </cell>
          <cell r="DS932">
            <v>0</v>
          </cell>
          <cell r="DT932">
            <v>0</v>
          </cell>
          <cell r="DU932">
            <v>0</v>
          </cell>
          <cell r="DV932">
            <v>0</v>
          </cell>
          <cell r="DW932">
            <v>0</v>
          </cell>
          <cell r="DX932">
            <v>0</v>
          </cell>
          <cell r="DY932">
            <v>0</v>
          </cell>
          <cell r="DZ932">
            <v>0</v>
          </cell>
          <cell r="EA932">
            <v>0</v>
          </cell>
          <cell r="EB932">
            <v>0</v>
          </cell>
          <cell r="EC932">
            <v>0</v>
          </cell>
          <cell r="ED932">
            <v>0</v>
          </cell>
        </row>
        <row r="933">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0</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0</v>
          </cell>
          <cell r="BZ933">
            <v>0</v>
          </cell>
          <cell r="CA933">
            <v>0</v>
          </cell>
          <cell r="CB933">
            <v>0</v>
          </cell>
          <cell r="CC933">
            <v>0</v>
          </cell>
          <cell r="CD933">
            <v>0</v>
          </cell>
          <cell r="CE933">
            <v>0</v>
          </cell>
          <cell r="CF933">
            <v>0</v>
          </cell>
          <cell r="CG933">
            <v>0</v>
          </cell>
          <cell r="CH933">
            <v>0</v>
          </cell>
          <cell r="CI933">
            <v>0</v>
          </cell>
          <cell r="CJ933">
            <v>0</v>
          </cell>
          <cell r="CK933">
            <v>0</v>
          </cell>
          <cell r="CL933">
            <v>0</v>
          </cell>
          <cell r="CM933">
            <v>0</v>
          </cell>
          <cell r="CN933">
            <v>0</v>
          </cell>
          <cell r="CO933">
            <v>0</v>
          </cell>
          <cell r="CP933">
            <v>0</v>
          </cell>
          <cell r="CQ933">
            <v>0</v>
          </cell>
          <cell r="CR933">
            <v>0</v>
          </cell>
          <cell r="CS933">
            <v>0</v>
          </cell>
          <cell r="CT933">
            <v>0</v>
          </cell>
          <cell r="CU933">
            <v>0</v>
          </cell>
          <cell r="CV933">
            <v>0</v>
          </cell>
          <cell r="CW933">
            <v>0</v>
          </cell>
          <cell r="CX933">
            <v>0</v>
          </cell>
          <cell r="CY933">
            <v>0</v>
          </cell>
          <cell r="CZ933">
            <v>0</v>
          </cell>
          <cell r="DA933">
            <v>0</v>
          </cell>
          <cell r="DB933">
            <v>0</v>
          </cell>
          <cell r="DC933">
            <v>0</v>
          </cell>
          <cell r="DD933">
            <v>0</v>
          </cell>
          <cell r="DE933">
            <v>0</v>
          </cell>
          <cell r="DF933">
            <v>0</v>
          </cell>
          <cell r="DG933">
            <v>0</v>
          </cell>
          <cell r="DH933">
            <v>0</v>
          </cell>
          <cell r="DI933">
            <v>0</v>
          </cell>
          <cell r="DJ933">
            <v>0</v>
          </cell>
          <cell r="DK933">
            <v>0</v>
          </cell>
          <cell r="DL933">
            <v>0</v>
          </cell>
          <cell r="DM933">
            <v>0</v>
          </cell>
          <cell r="DN933">
            <v>0</v>
          </cell>
          <cell r="DO933">
            <v>0</v>
          </cell>
          <cell r="DP933">
            <v>0</v>
          </cell>
          <cell r="DQ933">
            <v>0</v>
          </cell>
          <cell r="DR933">
            <v>0</v>
          </cell>
          <cell r="DS933">
            <v>0</v>
          </cell>
          <cell r="DT933">
            <v>0</v>
          </cell>
          <cell r="DU933">
            <v>0</v>
          </cell>
          <cell r="DV933">
            <v>0</v>
          </cell>
          <cell r="DW933">
            <v>0</v>
          </cell>
          <cell r="DX933">
            <v>0</v>
          </cell>
          <cell r="DY933">
            <v>0</v>
          </cell>
          <cell r="DZ933">
            <v>0</v>
          </cell>
          <cell r="EA933">
            <v>0</v>
          </cell>
          <cell r="EB933">
            <v>0</v>
          </cell>
          <cell r="EC933">
            <v>0</v>
          </cell>
          <cell r="ED933">
            <v>0</v>
          </cell>
        </row>
        <row r="934">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cell r="BZ934">
            <v>0</v>
          </cell>
          <cell r="CA934">
            <v>0</v>
          </cell>
          <cell r="CB934">
            <v>0</v>
          </cell>
          <cell r="CC934">
            <v>0</v>
          </cell>
          <cell r="CD934">
            <v>0</v>
          </cell>
          <cell r="CE934">
            <v>0</v>
          </cell>
          <cell r="CF934">
            <v>0</v>
          </cell>
          <cell r="CG934">
            <v>0</v>
          </cell>
          <cell r="CH934">
            <v>0</v>
          </cell>
          <cell r="CI934">
            <v>0</v>
          </cell>
          <cell r="CJ934">
            <v>0</v>
          </cell>
          <cell r="CK934">
            <v>0</v>
          </cell>
          <cell r="CL934">
            <v>0</v>
          </cell>
          <cell r="CM934">
            <v>0</v>
          </cell>
          <cell r="CN934">
            <v>0</v>
          </cell>
          <cell r="CO934">
            <v>0</v>
          </cell>
          <cell r="CP934">
            <v>0</v>
          </cell>
          <cell r="CQ934">
            <v>0</v>
          </cell>
          <cell r="CR934">
            <v>0</v>
          </cell>
          <cell r="CS934">
            <v>0</v>
          </cell>
          <cell r="CT934">
            <v>0</v>
          </cell>
          <cell r="CU934">
            <v>0</v>
          </cell>
          <cell r="CV934">
            <v>0</v>
          </cell>
          <cell r="CW934">
            <v>0</v>
          </cell>
          <cell r="CX934">
            <v>0</v>
          </cell>
          <cell r="CY934">
            <v>0</v>
          </cell>
          <cell r="CZ934">
            <v>0</v>
          </cell>
          <cell r="DA934">
            <v>0</v>
          </cell>
          <cell r="DB934">
            <v>0</v>
          </cell>
          <cell r="DC934">
            <v>0</v>
          </cell>
          <cell r="DD934">
            <v>0</v>
          </cell>
          <cell r="DE934">
            <v>0</v>
          </cell>
          <cell r="DF934">
            <v>0</v>
          </cell>
          <cell r="DG934">
            <v>0</v>
          </cell>
          <cell r="DH934">
            <v>0</v>
          </cell>
          <cell r="DI934">
            <v>0</v>
          </cell>
          <cell r="DJ934">
            <v>0</v>
          </cell>
          <cell r="DK934">
            <v>0</v>
          </cell>
          <cell r="DL934">
            <v>0</v>
          </cell>
          <cell r="DM934">
            <v>0</v>
          </cell>
          <cell r="DN934">
            <v>0</v>
          </cell>
          <cell r="DO934">
            <v>0</v>
          </cell>
          <cell r="DP934">
            <v>0</v>
          </cell>
          <cell r="DQ934">
            <v>0</v>
          </cell>
          <cell r="DR934">
            <v>0</v>
          </cell>
          <cell r="DS934">
            <v>0</v>
          </cell>
          <cell r="DT934">
            <v>0</v>
          </cell>
          <cell r="DU934">
            <v>0</v>
          </cell>
          <cell r="DV934">
            <v>0</v>
          </cell>
          <cell r="DW934">
            <v>0</v>
          </cell>
          <cell r="DX934">
            <v>0</v>
          </cell>
          <cell r="DY934">
            <v>0</v>
          </cell>
          <cell r="DZ934">
            <v>0</v>
          </cell>
          <cell r="EA934">
            <v>0</v>
          </cell>
          <cell r="EB934">
            <v>0</v>
          </cell>
          <cell r="EC934">
            <v>0</v>
          </cell>
          <cell r="ED934">
            <v>0</v>
          </cell>
        </row>
        <row r="935">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cell r="BZ935">
            <v>0</v>
          </cell>
          <cell r="CA935">
            <v>0</v>
          </cell>
          <cell r="CB935">
            <v>0</v>
          </cell>
          <cell r="CC935">
            <v>0</v>
          </cell>
          <cell r="CD935">
            <v>0</v>
          </cell>
          <cell r="CE935">
            <v>0</v>
          </cell>
          <cell r="CF935">
            <v>0</v>
          </cell>
          <cell r="CG935">
            <v>0</v>
          </cell>
          <cell r="CH935">
            <v>0</v>
          </cell>
          <cell r="CI935">
            <v>0</v>
          </cell>
          <cell r="CJ935">
            <v>0</v>
          </cell>
          <cell r="CK935">
            <v>0</v>
          </cell>
          <cell r="CL935">
            <v>0</v>
          </cell>
          <cell r="CM935">
            <v>0</v>
          </cell>
          <cell r="CN935">
            <v>0</v>
          </cell>
          <cell r="CO935">
            <v>0</v>
          </cell>
          <cell r="CP935">
            <v>0</v>
          </cell>
          <cell r="CQ935">
            <v>0</v>
          </cell>
          <cell r="CR935">
            <v>0</v>
          </cell>
          <cell r="CS935">
            <v>0</v>
          </cell>
          <cell r="CT935">
            <v>0</v>
          </cell>
          <cell r="CU935">
            <v>0</v>
          </cell>
          <cell r="CV935">
            <v>0</v>
          </cell>
          <cell r="CW935">
            <v>0</v>
          </cell>
          <cell r="CX935">
            <v>0</v>
          </cell>
          <cell r="CY935">
            <v>0</v>
          </cell>
          <cell r="CZ935">
            <v>0</v>
          </cell>
          <cell r="DA935">
            <v>0</v>
          </cell>
          <cell r="DB935">
            <v>0</v>
          </cell>
          <cell r="DC935">
            <v>0</v>
          </cell>
          <cell r="DD935">
            <v>0</v>
          </cell>
          <cell r="DE935">
            <v>0</v>
          </cell>
          <cell r="DF935">
            <v>0</v>
          </cell>
          <cell r="DG935">
            <v>0</v>
          </cell>
          <cell r="DH935">
            <v>0</v>
          </cell>
          <cell r="DI935">
            <v>0</v>
          </cell>
          <cell r="DJ935">
            <v>0</v>
          </cell>
          <cell r="DK935">
            <v>0</v>
          </cell>
          <cell r="DL935">
            <v>0</v>
          </cell>
          <cell r="DM935">
            <v>0</v>
          </cell>
          <cell r="DN935">
            <v>0</v>
          </cell>
          <cell r="DO935">
            <v>0</v>
          </cell>
          <cell r="DP935">
            <v>0</v>
          </cell>
          <cell r="DQ935">
            <v>0</v>
          </cell>
          <cell r="DR935">
            <v>0</v>
          </cell>
          <cell r="DS935">
            <v>0</v>
          </cell>
          <cell r="DT935">
            <v>0</v>
          </cell>
          <cell r="DU935">
            <v>0</v>
          </cell>
          <cell r="DV935">
            <v>0</v>
          </cell>
          <cell r="DW935">
            <v>0</v>
          </cell>
          <cell r="DX935">
            <v>0</v>
          </cell>
          <cell r="DY935">
            <v>0</v>
          </cell>
          <cell r="DZ935">
            <v>0</v>
          </cell>
          <cell r="EA935">
            <v>0</v>
          </cell>
          <cell r="EB935">
            <v>0</v>
          </cell>
          <cell r="EC935">
            <v>0</v>
          </cell>
          <cell r="ED935">
            <v>0</v>
          </cell>
        </row>
        <row r="936">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0</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row>
        <row r="937">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cell r="BZ937">
            <v>0</v>
          </cell>
          <cell r="CA937">
            <v>0</v>
          </cell>
          <cell r="CB937">
            <v>0</v>
          </cell>
          <cell r="CC937">
            <v>0</v>
          </cell>
          <cell r="CD937">
            <v>0</v>
          </cell>
          <cell r="CE937">
            <v>0</v>
          </cell>
          <cell r="CF937">
            <v>0</v>
          </cell>
          <cell r="CG937">
            <v>0</v>
          </cell>
          <cell r="CH937">
            <v>0</v>
          </cell>
          <cell r="CI937">
            <v>0</v>
          </cell>
          <cell r="CJ937">
            <v>0</v>
          </cell>
          <cell r="CK937">
            <v>0</v>
          </cell>
          <cell r="CL937">
            <v>0</v>
          </cell>
          <cell r="CM937">
            <v>0</v>
          </cell>
          <cell r="CN937">
            <v>0</v>
          </cell>
          <cell r="CO937">
            <v>0</v>
          </cell>
          <cell r="CP937">
            <v>0</v>
          </cell>
          <cell r="CQ937">
            <v>0</v>
          </cell>
          <cell r="CR937">
            <v>0</v>
          </cell>
          <cell r="CS937">
            <v>0</v>
          </cell>
          <cell r="CT937">
            <v>0</v>
          </cell>
          <cell r="CU937">
            <v>0</v>
          </cell>
          <cell r="CV937">
            <v>0</v>
          </cell>
          <cell r="CW937">
            <v>0</v>
          </cell>
          <cell r="CX937">
            <v>0</v>
          </cell>
          <cell r="CY937">
            <v>0</v>
          </cell>
          <cell r="CZ937">
            <v>0</v>
          </cell>
          <cell r="DA937">
            <v>0</v>
          </cell>
          <cell r="DB937">
            <v>0</v>
          </cell>
          <cell r="DC937">
            <v>0</v>
          </cell>
          <cell r="DD937">
            <v>0</v>
          </cell>
          <cell r="DE937">
            <v>0</v>
          </cell>
          <cell r="DF937">
            <v>0</v>
          </cell>
          <cell r="DG937">
            <v>0</v>
          </cell>
          <cell r="DH937">
            <v>0</v>
          </cell>
          <cell r="DI937">
            <v>0</v>
          </cell>
          <cell r="DJ937">
            <v>0</v>
          </cell>
          <cell r="DK937">
            <v>0</v>
          </cell>
          <cell r="DL937">
            <v>0</v>
          </cell>
          <cell r="DM937">
            <v>0</v>
          </cell>
          <cell r="DN937">
            <v>0</v>
          </cell>
          <cell r="DO937">
            <v>0</v>
          </cell>
          <cell r="DP937">
            <v>0</v>
          </cell>
          <cell r="DQ937">
            <v>0</v>
          </cell>
          <cell r="DR937">
            <v>0</v>
          </cell>
          <cell r="DS937">
            <v>0</v>
          </cell>
          <cell r="DT937">
            <v>0</v>
          </cell>
          <cell r="DU937">
            <v>0</v>
          </cell>
          <cell r="DV937">
            <v>0</v>
          </cell>
          <cell r="DW937">
            <v>0</v>
          </cell>
          <cell r="DX937">
            <v>0</v>
          </cell>
          <cell r="DY937">
            <v>0</v>
          </cell>
          <cell r="DZ937">
            <v>0</v>
          </cell>
          <cell r="EA937">
            <v>0</v>
          </cell>
          <cell r="EB937">
            <v>0</v>
          </cell>
          <cell r="EC937">
            <v>0</v>
          </cell>
          <cell r="ED937">
            <v>0</v>
          </cell>
        </row>
        <row r="938">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cell r="BZ938">
            <v>0</v>
          </cell>
          <cell r="CA938">
            <v>0</v>
          </cell>
          <cell r="CB938">
            <v>0</v>
          </cell>
          <cell r="CC938">
            <v>0</v>
          </cell>
          <cell r="CD938">
            <v>0</v>
          </cell>
          <cell r="CE938">
            <v>0</v>
          </cell>
          <cell r="CF938">
            <v>0</v>
          </cell>
          <cell r="CG938">
            <v>0</v>
          </cell>
          <cell r="CH938">
            <v>0</v>
          </cell>
          <cell r="CI938">
            <v>0</v>
          </cell>
          <cell r="CJ938">
            <v>0</v>
          </cell>
          <cell r="CK938">
            <v>0</v>
          </cell>
          <cell r="CL938">
            <v>0</v>
          </cell>
          <cell r="CM938">
            <v>0</v>
          </cell>
          <cell r="CN938">
            <v>0</v>
          </cell>
          <cell r="CO938">
            <v>0</v>
          </cell>
          <cell r="CP938">
            <v>0</v>
          </cell>
          <cell r="CQ938">
            <v>0</v>
          </cell>
          <cell r="CR938">
            <v>0</v>
          </cell>
          <cell r="CS938">
            <v>0</v>
          </cell>
          <cell r="CT938">
            <v>0</v>
          </cell>
          <cell r="CU938">
            <v>0</v>
          </cell>
          <cell r="CV938">
            <v>0</v>
          </cell>
          <cell r="CW938">
            <v>0</v>
          </cell>
          <cell r="CX938">
            <v>0</v>
          </cell>
          <cell r="CY938">
            <v>0</v>
          </cell>
          <cell r="CZ938">
            <v>0</v>
          </cell>
          <cell r="DA938">
            <v>0</v>
          </cell>
          <cell r="DB938">
            <v>0</v>
          </cell>
          <cell r="DC938">
            <v>0</v>
          </cell>
          <cell r="DD938">
            <v>0</v>
          </cell>
          <cell r="DE938">
            <v>0</v>
          </cell>
          <cell r="DF938">
            <v>0</v>
          </cell>
          <cell r="DG938">
            <v>0</v>
          </cell>
          <cell r="DH938">
            <v>0</v>
          </cell>
          <cell r="DI938">
            <v>0</v>
          </cell>
          <cell r="DJ938">
            <v>0</v>
          </cell>
          <cell r="DK938">
            <v>0</v>
          </cell>
          <cell r="DL938">
            <v>0</v>
          </cell>
          <cell r="DM938">
            <v>0</v>
          </cell>
          <cell r="DN938">
            <v>0</v>
          </cell>
          <cell r="DO938">
            <v>0</v>
          </cell>
          <cell r="DP938">
            <v>0</v>
          </cell>
          <cell r="DQ938">
            <v>0</v>
          </cell>
          <cell r="DR938">
            <v>0</v>
          </cell>
          <cell r="DS938">
            <v>0</v>
          </cell>
          <cell r="DT938">
            <v>0</v>
          </cell>
          <cell r="DU938">
            <v>0</v>
          </cell>
          <cell r="DV938">
            <v>0</v>
          </cell>
          <cell r="DW938">
            <v>0</v>
          </cell>
          <cell r="DX938">
            <v>0</v>
          </cell>
          <cell r="DY938">
            <v>0</v>
          </cell>
          <cell r="DZ938">
            <v>0</v>
          </cell>
          <cell r="EA938">
            <v>0</v>
          </cell>
          <cell r="EB938">
            <v>0</v>
          </cell>
          <cell r="EC938">
            <v>0</v>
          </cell>
          <cell r="ED938">
            <v>0</v>
          </cell>
        </row>
        <row r="939">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cell r="BZ939">
            <v>0</v>
          </cell>
          <cell r="CA939">
            <v>0</v>
          </cell>
          <cell r="CB939">
            <v>0</v>
          </cell>
          <cell r="CC939">
            <v>0</v>
          </cell>
          <cell r="CD939">
            <v>0</v>
          </cell>
          <cell r="CE939">
            <v>0</v>
          </cell>
          <cell r="CF939">
            <v>0</v>
          </cell>
          <cell r="CG939">
            <v>0</v>
          </cell>
          <cell r="CH939">
            <v>0</v>
          </cell>
          <cell r="CI939">
            <v>0</v>
          </cell>
          <cell r="CJ939">
            <v>0</v>
          </cell>
          <cell r="CK939">
            <v>0</v>
          </cell>
          <cell r="CL939">
            <v>0</v>
          </cell>
          <cell r="CM939">
            <v>0</v>
          </cell>
          <cell r="CN939">
            <v>0</v>
          </cell>
          <cell r="CO939">
            <v>0</v>
          </cell>
          <cell r="CP939">
            <v>0</v>
          </cell>
          <cell r="CQ939">
            <v>0</v>
          </cell>
          <cell r="CR939">
            <v>0</v>
          </cell>
          <cell r="CS939">
            <v>0</v>
          </cell>
          <cell r="CT939">
            <v>0</v>
          </cell>
          <cell r="CU939">
            <v>0</v>
          </cell>
          <cell r="CV939">
            <v>0</v>
          </cell>
          <cell r="CW939">
            <v>0</v>
          </cell>
          <cell r="CX939">
            <v>0</v>
          </cell>
          <cell r="CY939">
            <v>0</v>
          </cell>
          <cell r="CZ939">
            <v>0</v>
          </cell>
          <cell r="DA939">
            <v>0</v>
          </cell>
          <cell r="DB939">
            <v>0</v>
          </cell>
          <cell r="DC939">
            <v>0</v>
          </cell>
          <cell r="DD939">
            <v>0</v>
          </cell>
          <cell r="DE939">
            <v>0</v>
          </cell>
          <cell r="DF939">
            <v>0</v>
          </cell>
          <cell r="DG939">
            <v>0</v>
          </cell>
          <cell r="DH939">
            <v>0</v>
          </cell>
          <cell r="DI939">
            <v>0</v>
          </cell>
          <cell r="DJ939">
            <v>0</v>
          </cell>
          <cell r="DK939">
            <v>0</v>
          </cell>
          <cell r="DL939">
            <v>0</v>
          </cell>
          <cell r="DM939">
            <v>0</v>
          </cell>
          <cell r="DN939">
            <v>0</v>
          </cell>
          <cell r="DO939">
            <v>0</v>
          </cell>
          <cell r="DP939">
            <v>0</v>
          </cell>
          <cell r="DQ939">
            <v>0</v>
          </cell>
          <cell r="DR939">
            <v>0</v>
          </cell>
          <cell r="DS939">
            <v>0</v>
          </cell>
          <cell r="DT939">
            <v>0</v>
          </cell>
          <cell r="DU939">
            <v>0</v>
          </cell>
          <cell r="DV939">
            <v>0</v>
          </cell>
          <cell r="DW939">
            <v>0</v>
          </cell>
          <cell r="DX939">
            <v>0</v>
          </cell>
          <cell r="DY939">
            <v>0</v>
          </cell>
          <cell r="DZ939">
            <v>0</v>
          </cell>
          <cell r="EA939">
            <v>0</v>
          </cell>
          <cell r="EB939">
            <v>0</v>
          </cell>
          <cell r="EC939">
            <v>0</v>
          </cell>
          <cell r="ED939">
            <v>0</v>
          </cell>
        </row>
        <row r="941">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cell r="BZ941">
            <v>0</v>
          </cell>
          <cell r="CA941">
            <v>0</v>
          </cell>
          <cell r="CB941">
            <v>0</v>
          </cell>
          <cell r="CC941">
            <v>0</v>
          </cell>
          <cell r="CD941">
            <v>0</v>
          </cell>
          <cell r="CE941">
            <v>0</v>
          </cell>
          <cell r="CF941">
            <v>0</v>
          </cell>
          <cell r="CG941">
            <v>0</v>
          </cell>
          <cell r="CH941">
            <v>0</v>
          </cell>
          <cell r="CI941">
            <v>0</v>
          </cell>
          <cell r="CJ941">
            <v>0</v>
          </cell>
          <cell r="CK941">
            <v>0</v>
          </cell>
          <cell r="CL941">
            <v>0</v>
          </cell>
          <cell r="CM941">
            <v>0</v>
          </cell>
          <cell r="CN941">
            <v>0</v>
          </cell>
          <cell r="CO941">
            <v>0</v>
          </cell>
          <cell r="CP941">
            <v>0</v>
          </cell>
          <cell r="CQ941">
            <v>0</v>
          </cell>
          <cell r="CR941">
            <v>0</v>
          </cell>
          <cell r="CS941">
            <v>0</v>
          </cell>
          <cell r="CT941">
            <v>0</v>
          </cell>
          <cell r="CU941">
            <v>0</v>
          </cell>
          <cell r="CV941">
            <v>0</v>
          </cell>
          <cell r="CW941">
            <v>0</v>
          </cell>
          <cell r="CX941">
            <v>0</v>
          </cell>
          <cell r="CY941">
            <v>0</v>
          </cell>
          <cell r="CZ941">
            <v>0</v>
          </cell>
          <cell r="DA941">
            <v>0</v>
          </cell>
          <cell r="DB941">
            <v>0</v>
          </cell>
          <cell r="DC941">
            <v>0</v>
          </cell>
          <cell r="DD941">
            <v>0</v>
          </cell>
          <cell r="DE941">
            <v>0</v>
          </cell>
          <cell r="DF941">
            <v>0</v>
          </cell>
          <cell r="DG941">
            <v>0</v>
          </cell>
          <cell r="DH941">
            <v>0</v>
          </cell>
          <cell r="DI941">
            <v>0</v>
          </cell>
          <cell r="DJ941">
            <v>0</v>
          </cell>
          <cell r="DK941">
            <v>0</v>
          </cell>
          <cell r="DL941">
            <v>0</v>
          </cell>
          <cell r="DM941">
            <v>0</v>
          </cell>
          <cell r="DN941">
            <v>0</v>
          </cell>
          <cell r="DO941">
            <v>0</v>
          </cell>
          <cell r="DP941">
            <v>0</v>
          </cell>
          <cell r="DQ941">
            <v>0</v>
          </cell>
          <cell r="DR941">
            <v>0</v>
          </cell>
          <cell r="DS941">
            <v>0</v>
          </cell>
          <cell r="DT941">
            <v>0</v>
          </cell>
          <cell r="DU941">
            <v>0</v>
          </cell>
          <cell r="DV941">
            <v>0</v>
          </cell>
          <cell r="DW941">
            <v>0</v>
          </cell>
          <cell r="DX941">
            <v>0</v>
          </cell>
          <cell r="DY941">
            <v>0</v>
          </cell>
          <cell r="DZ941">
            <v>0</v>
          </cell>
          <cell r="EA941">
            <v>0</v>
          </cell>
          <cell r="EB941">
            <v>0</v>
          </cell>
          <cell r="EC941">
            <v>0</v>
          </cell>
          <cell r="ED941">
            <v>0</v>
          </cell>
        </row>
        <row r="944">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cell r="BZ944">
            <v>0</v>
          </cell>
          <cell r="CA944">
            <v>0</v>
          </cell>
          <cell r="CB944">
            <v>0</v>
          </cell>
          <cell r="CC944">
            <v>0</v>
          </cell>
          <cell r="CD944">
            <v>0</v>
          </cell>
          <cell r="CE944">
            <v>0</v>
          </cell>
          <cell r="CF944">
            <v>0</v>
          </cell>
          <cell r="CG944">
            <v>0</v>
          </cell>
          <cell r="CH944">
            <v>0</v>
          </cell>
          <cell r="CI944">
            <v>0</v>
          </cell>
          <cell r="CJ944">
            <v>0</v>
          </cell>
          <cell r="CK944">
            <v>0</v>
          </cell>
          <cell r="CL944">
            <v>0</v>
          </cell>
          <cell r="CM944">
            <v>0</v>
          </cell>
          <cell r="CN944">
            <v>0</v>
          </cell>
          <cell r="CO944">
            <v>0</v>
          </cell>
          <cell r="CP944">
            <v>0</v>
          </cell>
          <cell r="CQ944">
            <v>0</v>
          </cell>
          <cell r="CR944">
            <v>0</v>
          </cell>
          <cell r="CS944">
            <v>0</v>
          </cell>
          <cell r="CT944">
            <v>0</v>
          </cell>
          <cell r="CU944">
            <v>0</v>
          </cell>
          <cell r="CV944">
            <v>0</v>
          </cell>
          <cell r="CW944">
            <v>0</v>
          </cell>
          <cell r="CX944">
            <v>0</v>
          </cell>
          <cell r="CY944">
            <v>0</v>
          </cell>
          <cell r="CZ944">
            <v>0</v>
          </cell>
          <cell r="DA944">
            <v>0</v>
          </cell>
          <cell r="DB944">
            <v>0</v>
          </cell>
          <cell r="DC944">
            <v>0</v>
          </cell>
          <cell r="DD944">
            <v>0</v>
          </cell>
          <cell r="DE944">
            <v>0</v>
          </cell>
          <cell r="DF944">
            <v>0</v>
          </cell>
          <cell r="DG944">
            <v>0</v>
          </cell>
          <cell r="DH944">
            <v>0</v>
          </cell>
          <cell r="DI944">
            <v>0</v>
          </cell>
          <cell r="DJ944">
            <v>0</v>
          </cell>
          <cell r="DK944">
            <v>0</v>
          </cell>
          <cell r="DL944">
            <v>0</v>
          </cell>
          <cell r="DM944">
            <v>0</v>
          </cell>
          <cell r="DN944">
            <v>0</v>
          </cell>
          <cell r="DO944">
            <v>0</v>
          </cell>
          <cell r="DP944">
            <v>0</v>
          </cell>
          <cell r="DQ944">
            <v>0</v>
          </cell>
          <cell r="DR944">
            <v>0</v>
          </cell>
          <cell r="DS944">
            <v>0</v>
          </cell>
          <cell r="DT944">
            <v>0</v>
          </cell>
          <cell r="DU944">
            <v>0</v>
          </cell>
          <cell r="DV944">
            <v>0</v>
          </cell>
          <cell r="DW944">
            <v>0</v>
          </cell>
          <cell r="DX944">
            <v>0</v>
          </cell>
          <cell r="DY944">
            <v>0</v>
          </cell>
          <cell r="DZ944">
            <v>0</v>
          </cell>
          <cell r="EA944">
            <v>0</v>
          </cell>
          <cell r="EB944">
            <v>0</v>
          </cell>
          <cell r="EC944">
            <v>0</v>
          </cell>
          <cell r="ED944">
            <v>0</v>
          </cell>
        </row>
        <row r="945">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cell r="BZ945">
            <v>0</v>
          </cell>
          <cell r="CA945">
            <v>0</v>
          </cell>
          <cell r="CB945">
            <v>0</v>
          </cell>
          <cell r="CC945">
            <v>0</v>
          </cell>
          <cell r="CD945">
            <v>0</v>
          </cell>
          <cell r="CE945">
            <v>0</v>
          </cell>
          <cell r="CF945">
            <v>0</v>
          </cell>
          <cell r="CG945">
            <v>0</v>
          </cell>
          <cell r="CH945">
            <v>0</v>
          </cell>
          <cell r="CI945">
            <v>0</v>
          </cell>
          <cell r="CJ945">
            <v>0</v>
          </cell>
          <cell r="CK945">
            <v>0</v>
          </cell>
          <cell r="CL945">
            <v>0</v>
          </cell>
          <cell r="CM945">
            <v>0</v>
          </cell>
          <cell r="CN945">
            <v>0</v>
          </cell>
          <cell r="CO945">
            <v>0</v>
          </cell>
          <cell r="CP945">
            <v>0</v>
          </cell>
          <cell r="CQ945">
            <v>0</v>
          </cell>
          <cell r="CR945">
            <v>0</v>
          </cell>
          <cell r="CS945">
            <v>0</v>
          </cell>
          <cell r="CT945">
            <v>0</v>
          </cell>
          <cell r="CU945">
            <v>0</v>
          </cell>
          <cell r="CV945">
            <v>0</v>
          </cell>
          <cell r="CW945">
            <v>0</v>
          </cell>
          <cell r="CX945">
            <v>0</v>
          </cell>
          <cell r="CY945">
            <v>0</v>
          </cell>
          <cell r="CZ945">
            <v>0</v>
          </cell>
          <cell r="DA945">
            <v>0</v>
          </cell>
          <cell r="DB945">
            <v>0</v>
          </cell>
          <cell r="DC945">
            <v>0</v>
          </cell>
          <cell r="DD945">
            <v>0</v>
          </cell>
          <cell r="DE945">
            <v>0</v>
          </cell>
          <cell r="DF945">
            <v>0</v>
          </cell>
          <cell r="DG945">
            <v>0</v>
          </cell>
          <cell r="DH945">
            <v>0</v>
          </cell>
          <cell r="DI945">
            <v>0</v>
          </cell>
          <cell r="DJ945">
            <v>0</v>
          </cell>
          <cell r="DK945">
            <v>0</v>
          </cell>
          <cell r="DL945">
            <v>0</v>
          </cell>
          <cell r="DM945">
            <v>0</v>
          </cell>
          <cell r="DN945">
            <v>0</v>
          </cell>
          <cell r="DO945">
            <v>0</v>
          </cell>
          <cell r="DP945">
            <v>0</v>
          </cell>
          <cell r="DQ945">
            <v>0</v>
          </cell>
          <cell r="DR945">
            <v>0</v>
          </cell>
          <cell r="DS945">
            <v>0</v>
          </cell>
          <cell r="DT945">
            <v>0</v>
          </cell>
          <cell r="DU945">
            <v>0</v>
          </cell>
          <cell r="DV945">
            <v>0</v>
          </cell>
          <cell r="DW945">
            <v>0</v>
          </cell>
          <cell r="DX945">
            <v>0</v>
          </cell>
          <cell r="DY945">
            <v>0</v>
          </cell>
          <cell r="DZ945">
            <v>0</v>
          </cell>
          <cell r="EA945">
            <v>0</v>
          </cell>
          <cell r="EB945">
            <v>0</v>
          </cell>
          <cell r="EC945">
            <v>0</v>
          </cell>
          <cell r="ED945">
            <v>0</v>
          </cell>
        </row>
        <row r="946">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cell r="BZ946">
            <v>0</v>
          </cell>
          <cell r="CA946">
            <v>0</v>
          </cell>
          <cell r="CB946">
            <v>0</v>
          </cell>
          <cell r="CC946">
            <v>0</v>
          </cell>
          <cell r="CD946">
            <v>0</v>
          </cell>
          <cell r="CE946">
            <v>0</v>
          </cell>
          <cell r="CF946">
            <v>0</v>
          </cell>
          <cell r="CG946">
            <v>0</v>
          </cell>
          <cell r="CH946">
            <v>0</v>
          </cell>
          <cell r="CI946">
            <v>0</v>
          </cell>
          <cell r="CJ946">
            <v>0</v>
          </cell>
          <cell r="CK946">
            <v>0</v>
          </cell>
          <cell r="CL946">
            <v>0</v>
          </cell>
          <cell r="CM946">
            <v>0</v>
          </cell>
          <cell r="CN946">
            <v>0</v>
          </cell>
          <cell r="CO946">
            <v>0</v>
          </cell>
          <cell r="CP946">
            <v>0</v>
          </cell>
          <cell r="CQ946">
            <v>0</v>
          </cell>
          <cell r="CR946">
            <v>0</v>
          </cell>
          <cell r="CS946">
            <v>0</v>
          </cell>
          <cell r="CT946">
            <v>0</v>
          </cell>
          <cell r="CU946">
            <v>0</v>
          </cell>
          <cell r="CV946">
            <v>0</v>
          </cell>
          <cell r="CW946">
            <v>0</v>
          </cell>
          <cell r="CX946">
            <v>0</v>
          </cell>
          <cell r="CY946">
            <v>0</v>
          </cell>
          <cell r="CZ946">
            <v>0</v>
          </cell>
          <cell r="DA946">
            <v>0</v>
          </cell>
          <cell r="DB946">
            <v>0</v>
          </cell>
          <cell r="DC946">
            <v>0</v>
          </cell>
          <cell r="DD946">
            <v>0</v>
          </cell>
          <cell r="DE946">
            <v>0</v>
          </cell>
          <cell r="DF946">
            <v>0</v>
          </cell>
          <cell r="DG946">
            <v>0</v>
          </cell>
          <cell r="DH946">
            <v>0</v>
          </cell>
          <cell r="DI946">
            <v>0</v>
          </cell>
          <cell r="DJ946">
            <v>0</v>
          </cell>
          <cell r="DK946">
            <v>0</v>
          </cell>
          <cell r="DL946">
            <v>0</v>
          </cell>
          <cell r="DM946">
            <v>0</v>
          </cell>
          <cell r="DN946">
            <v>0</v>
          </cell>
          <cell r="DO946">
            <v>0</v>
          </cell>
          <cell r="DP946">
            <v>0</v>
          </cell>
          <cell r="DQ946">
            <v>0</v>
          </cell>
          <cell r="DR946">
            <v>0</v>
          </cell>
          <cell r="DS946">
            <v>0</v>
          </cell>
          <cell r="DT946">
            <v>0</v>
          </cell>
          <cell r="DU946">
            <v>0</v>
          </cell>
          <cell r="DV946">
            <v>0</v>
          </cell>
          <cell r="DW946">
            <v>0</v>
          </cell>
          <cell r="DX946">
            <v>0</v>
          </cell>
          <cell r="DY946">
            <v>0</v>
          </cell>
          <cell r="DZ946">
            <v>0</v>
          </cell>
          <cell r="EA946">
            <v>0</v>
          </cell>
          <cell r="EB946">
            <v>0</v>
          </cell>
          <cell r="EC946">
            <v>0</v>
          </cell>
          <cell r="ED946">
            <v>0</v>
          </cell>
        </row>
        <row r="947">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cell r="BZ947">
            <v>0</v>
          </cell>
          <cell r="CA947">
            <v>0</v>
          </cell>
          <cell r="CB947">
            <v>0</v>
          </cell>
          <cell r="CC947">
            <v>0</v>
          </cell>
          <cell r="CD947">
            <v>0</v>
          </cell>
          <cell r="CE947">
            <v>0</v>
          </cell>
          <cell r="CF947">
            <v>0</v>
          </cell>
          <cell r="CG947">
            <v>0</v>
          </cell>
          <cell r="CH947">
            <v>0</v>
          </cell>
          <cell r="CI947">
            <v>0</v>
          </cell>
          <cell r="CJ947">
            <v>0</v>
          </cell>
          <cell r="CK947">
            <v>0</v>
          </cell>
          <cell r="CL947">
            <v>0</v>
          </cell>
          <cell r="CM947">
            <v>0</v>
          </cell>
          <cell r="CN947">
            <v>0</v>
          </cell>
          <cell r="CO947">
            <v>0</v>
          </cell>
          <cell r="CP947">
            <v>0</v>
          </cell>
          <cell r="CQ947">
            <v>0</v>
          </cell>
          <cell r="CR947">
            <v>0</v>
          </cell>
          <cell r="CS947">
            <v>0</v>
          </cell>
          <cell r="CT947">
            <v>0</v>
          </cell>
          <cell r="CU947">
            <v>0</v>
          </cell>
          <cell r="CV947">
            <v>0</v>
          </cell>
          <cell r="CW947">
            <v>0</v>
          </cell>
          <cell r="CX947">
            <v>0</v>
          </cell>
          <cell r="CY947">
            <v>0</v>
          </cell>
          <cell r="CZ947">
            <v>0</v>
          </cell>
          <cell r="DA947">
            <v>0</v>
          </cell>
          <cell r="DB947">
            <v>0</v>
          </cell>
          <cell r="DC947">
            <v>0</v>
          </cell>
          <cell r="DD947">
            <v>0</v>
          </cell>
          <cell r="DE947">
            <v>0</v>
          </cell>
          <cell r="DF947">
            <v>0</v>
          </cell>
          <cell r="DG947">
            <v>0</v>
          </cell>
          <cell r="DH947">
            <v>0</v>
          </cell>
          <cell r="DI947">
            <v>0</v>
          </cell>
          <cell r="DJ947">
            <v>0</v>
          </cell>
          <cell r="DK947">
            <v>0</v>
          </cell>
          <cell r="DL947">
            <v>0</v>
          </cell>
          <cell r="DM947">
            <v>0</v>
          </cell>
          <cell r="DN947">
            <v>0</v>
          </cell>
          <cell r="DO947">
            <v>0</v>
          </cell>
          <cell r="DP947">
            <v>0</v>
          </cell>
          <cell r="DQ947">
            <v>0</v>
          </cell>
          <cell r="DR947">
            <v>0</v>
          </cell>
          <cell r="DS947">
            <v>0</v>
          </cell>
          <cell r="DT947">
            <v>0</v>
          </cell>
          <cell r="DU947">
            <v>0</v>
          </cell>
          <cell r="DV947">
            <v>0</v>
          </cell>
          <cell r="DW947">
            <v>0</v>
          </cell>
          <cell r="DX947">
            <v>0</v>
          </cell>
          <cell r="DY947">
            <v>0</v>
          </cell>
          <cell r="DZ947">
            <v>0</v>
          </cell>
          <cell r="EA947">
            <v>0</v>
          </cell>
          <cell r="EB947">
            <v>0</v>
          </cell>
          <cell r="EC947">
            <v>0</v>
          </cell>
          <cell r="ED947">
            <v>0</v>
          </cell>
        </row>
        <row r="948">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0</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0</v>
          </cell>
          <cell r="BZ948">
            <v>0</v>
          </cell>
          <cell r="CA948">
            <v>0</v>
          </cell>
          <cell r="CB948">
            <v>0</v>
          </cell>
          <cell r="CC948">
            <v>0</v>
          </cell>
          <cell r="CD948">
            <v>0</v>
          </cell>
          <cell r="CE948">
            <v>0</v>
          </cell>
          <cell r="CF948">
            <v>0</v>
          </cell>
          <cell r="CG948">
            <v>0</v>
          </cell>
          <cell r="CH948">
            <v>0</v>
          </cell>
          <cell r="CI948">
            <v>0</v>
          </cell>
          <cell r="CJ948">
            <v>0</v>
          </cell>
          <cell r="CK948">
            <v>0</v>
          </cell>
          <cell r="CL948">
            <v>0</v>
          </cell>
          <cell r="CM948">
            <v>0</v>
          </cell>
          <cell r="CN948">
            <v>0</v>
          </cell>
          <cell r="CO948">
            <v>0</v>
          </cell>
          <cell r="CP948">
            <v>0</v>
          </cell>
          <cell r="CQ948">
            <v>0</v>
          </cell>
          <cell r="CR948">
            <v>0</v>
          </cell>
          <cell r="CS948">
            <v>0</v>
          </cell>
          <cell r="CT948">
            <v>0</v>
          </cell>
          <cell r="CU948">
            <v>0</v>
          </cell>
          <cell r="CV948">
            <v>0</v>
          </cell>
          <cell r="CW948">
            <v>0</v>
          </cell>
          <cell r="CX948">
            <v>0</v>
          </cell>
          <cell r="CY948">
            <v>0</v>
          </cell>
          <cell r="CZ948">
            <v>0</v>
          </cell>
          <cell r="DA948">
            <v>0</v>
          </cell>
          <cell r="DB948">
            <v>0</v>
          </cell>
          <cell r="DC948">
            <v>0</v>
          </cell>
          <cell r="DD948">
            <v>0</v>
          </cell>
          <cell r="DE948">
            <v>0</v>
          </cell>
          <cell r="DF948">
            <v>0</v>
          </cell>
          <cell r="DG948">
            <v>0</v>
          </cell>
          <cell r="DH948">
            <v>0</v>
          </cell>
          <cell r="DI948">
            <v>0</v>
          </cell>
          <cell r="DJ948">
            <v>0</v>
          </cell>
          <cell r="DK948">
            <v>0</v>
          </cell>
          <cell r="DL948">
            <v>0</v>
          </cell>
          <cell r="DM948">
            <v>0</v>
          </cell>
          <cell r="DN948">
            <v>0</v>
          </cell>
          <cell r="DO948">
            <v>0</v>
          </cell>
          <cell r="DP948">
            <v>0</v>
          </cell>
          <cell r="DQ948">
            <v>0</v>
          </cell>
          <cell r="DR948">
            <v>0</v>
          </cell>
          <cell r="DS948">
            <v>0</v>
          </cell>
          <cell r="DT948">
            <v>0</v>
          </cell>
          <cell r="DU948">
            <v>0</v>
          </cell>
          <cell r="DV948">
            <v>0</v>
          </cell>
          <cell r="DW948">
            <v>0</v>
          </cell>
          <cell r="DX948">
            <v>0</v>
          </cell>
          <cell r="DY948">
            <v>0</v>
          </cell>
          <cell r="DZ948">
            <v>0</v>
          </cell>
          <cell r="EA948">
            <v>0</v>
          </cell>
          <cell r="EB948">
            <v>0</v>
          </cell>
          <cell r="EC948">
            <v>0</v>
          </cell>
          <cell r="ED948">
            <v>0</v>
          </cell>
        </row>
        <row r="949">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0</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0</v>
          </cell>
          <cell r="BZ949">
            <v>0</v>
          </cell>
          <cell r="CA949">
            <v>0</v>
          </cell>
          <cell r="CB949">
            <v>0</v>
          </cell>
          <cell r="CC949">
            <v>0</v>
          </cell>
          <cell r="CD949">
            <v>0</v>
          </cell>
          <cell r="CE949">
            <v>0</v>
          </cell>
          <cell r="CF949">
            <v>0</v>
          </cell>
          <cell r="CG949">
            <v>0</v>
          </cell>
          <cell r="CH949">
            <v>0</v>
          </cell>
          <cell r="CI949">
            <v>0</v>
          </cell>
          <cell r="CJ949">
            <v>0</v>
          </cell>
          <cell r="CK949">
            <v>0</v>
          </cell>
          <cell r="CL949">
            <v>0</v>
          </cell>
          <cell r="CM949">
            <v>0</v>
          </cell>
          <cell r="CN949">
            <v>0</v>
          </cell>
          <cell r="CO949">
            <v>0</v>
          </cell>
          <cell r="CP949">
            <v>0</v>
          </cell>
          <cell r="CQ949">
            <v>0</v>
          </cell>
          <cell r="CR949">
            <v>0</v>
          </cell>
          <cell r="CS949">
            <v>0</v>
          </cell>
          <cell r="CT949">
            <v>0</v>
          </cell>
          <cell r="CU949">
            <v>0</v>
          </cell>
          <cell r="CV949">
            <v>0</v>
          </cell>
          <cell r="CW949">
            <v>0</v>
          </cell>
          <cell r="CX949">
            <v>0</v>
          </cell>
          <cell r="CY949">
            <v>0</v>
          </cell>
          <cell r="CZ949">
            <v>0</v>
          </cell>
          <cell r="DA949">
            <v>0</v>
          </cell>
          <cell r="DB949">
            <v>0</v>
          </cell>
          <cell r="DC949">
            <v>0</v>
          </cell>
          <cell r="DD949">
            <v>0</v>
          </cell>
          <cell r="DE949">
            <v>0</v>
          </cell>
          <cell r="DF949">
            <v>0</v>
          </cell>
          <cell r="DG949">
            <v>0</v>
          </cell>
          <cell r="DH949">
            <v>0</v>
          </cell>
          <cell r="DI949">
            <v>0</v>
          </cell>
          <cell r="DJ949">
            <v>0</v>
          </cell>
          <cell r="DK949">
            <v>0</v>
          </cell>
          <cell r="DL949">
            <v>0</v>
          </cell>
          <cell r="DM949">
            <v>0</v>
          </cell>
          <cell r="DN949">
            <v>0</v>
          </cell>
          <cell r="DO949">
            <v>0</v>
          </cell>
          <cell r="DP949">
            <v>0</v>
          </cell>
          <cell r="DQ949">
            <v>0</v>
          </cell>
          <cell r="DR949">
            <v>0</v>
          </cell>
          <cell r="DS949">
            <v>0</v>
          </cell>
          <cell r="DT949">
            <v>0</v>
          </cell>
          <cell r="DU949">
            <v>0</v>
          </cell>
          <cell r="DV949">
            <v>0</v>
          </cell>
          <cell r="DW949">
            <v>0</v>
          </cell>
          <cell r="DX949">
            <v>0</v>
          </cell>
          <cell r="DY949">
            <v>0</v>
          </cell>
          <cell r="DZ949">
            <v>0</v>
          </cell>
          <cell r="EA949">
            <v>0</v>
          </cell>
          <cell r="EB949">
            <v>0</v>
          </cell>
          <cell r="EC949">
            <v>0</v>
          </cell>
          <cell r="ED949">
            <v>0</v>
          </cell>
        </row>
        <row r="951">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cell r="BZ951">
            <v>0</v>
          </cell>
          <cell r="CA951">
            <v>0</v>
          </cell>
          <cell r="CB951">
            <v>0</v>
          </cell>
          <cell r="CC951">
            <v>0</v>
          </cell>
          <cell r="CD951">
            <v>0</v>
          </cell>
          <cell r="CE951">
            <v>0</v>
          </cell>
          <cell r="CF951">
            <v>0</v>
          </cell>
          <cell r="CG951">
            <v>0</v>
          </cell>
          <cell r="CH951">
            <v>0</v>
          </cell>
          <cell r="CI951">
            <v>0</v>
          </cell>
          <cell r="CJ951">
            <v>0</v>
          </cell>
          <cell r="CK951">
            <v>0</v>
          </cell>
          <cell r="CL951">
            <v>0</v>
          </cell>
          <cell r="CM951">
            <v>0</v>
          </cell>
          <cell r="CN951">
            <v>0</v>
          </cell>
          <cell r="CO951">
            <v>0</v>
          </cell>
          <cell r="CP951">
            <v>0</v>
          </cell>
          <cell r="CQ951">
            <v>0</v>
          </cell>
          <cell r="CR951">
            <v>0</v>
          </cell>
          <cell r="CS951">
            <v>0</v>
          </cell>
          <cell r="CT951">
            <v>0</v>
          </cell>
          <cell r="CU951">
            <v>0</v>
          </cell>
          <cell r="CV951">
            <v>0</v>
          </cell>
          <cell r="CW951">
            <v>0</v>
          </cell>
          <cell r="CX951">
            <v>0</v>
          </cell>
          <cell r="CY951">
            <v>0</v>
          </cell>
          <cell r="CZ951">
            <v>0</v>
          </cell>
          <cell r="DA951">
            <v>0</v>
          </cell>
          <cell r="DB951">
            <v>0</v>
          </cell>
          <cell r="DC951">
            <v>0</v>
          </cell>
          <cell r="DD951">
            <v>0</v>
          </cell>
          <cell r="DE951">
            <v>0</v>
          </cell>
          <cell r="DF951">
            <v>0</v>
          </cell>
          <cell r="DG951">
            <v>0</v>
          </cell>
          <cell r="DH951">
            <v>0</v>
          </cell>
          <cell r="DI951">
            <v>0</v>
          </cell>
          <cell r="DJ951">
            <v>0</v>
          </cell>
          <cell r="DK951">
            <v>0</v>
          </cell>
          <cell r="DL951">
            <v>0</v>
          </cell>
          <cell r="DM951">
            <v>0</v>
          </cell>
          <cell r="DN951">
            <v>0</v>
          </cell>
          <cell r="DO951">
            <v>0</v>
          </cell>
          <cell r="DP951">
            <v>0</v>
          </cell>
          <cell r="DQ951">
            <v>0</v>
          </cell>
          <cell r="DR951">
            <v>0</v>
          </cell>
          <cell r="DS951">
            <v>0</v>
          </cell>
          <cell r="DT951">
            <v>0</v>
          </cell>
          <cell r="DU951">
            <v>0</v>
          </cell>
          <cell r="DV951">
            <v>0</v>
          </cell>
          <cell r="DW951">
            <v>0</v>
          </cell>
          <cell r="DX951">
            <v>0</v>
          </cell>
          <cell r="DY951">
            <v>0</v>
          </cell>
          <cell r="DZ951">
            <v>0</v>
          </cell>
          <cell r="EA951">
            <v>0</v>
          </cell>
          <cell r="EB951">
            <v>0</v>
          </cell>
          <cell r="EC951">
            <v>0</v>
          </cell>
          <cell r="ED951">
            <v>0</v>
          </cell>
        </row>
        <row r="952">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0</v>
          </cell>
          <cell r="BZ952">
            <v>0</v>
          </cell>
          <cell r="CA952">
            <v>0</v>
          </cell>
          <cell r="CB952">
            <v>0</v>
          </cell>
          <cell r="CC952">
            <v>0</v>
          </cell>
          <cell r="CD952">
            <v>0</v>
          </cell>
          <cell r="CE952">
            <v>0</v>
          </cell>
          <cell r="CF952">
            <v>0</v>
          </cell>
          <cell r="CG952">
            <v>0</v>
          </cell>
          <cell r="CH952">
            <v>0</v>
          </cell>
          <cell r="CI952">
            <v>0</v>
          </cell>
          <cell r="CJ952">
            <v>0</v>
          </cell>
          <cell r="CK952">
            <v>0</v>
          </cell>
          <cell r="CL952">
            <v>0</v>
          </cell>
          <cell r="CM952">
            <v>0</v>
          </cell>
          <cell r="CN952">
            <v>0</v>
          </cell>
          <cell r="CO952">
            <v>0</v>
          </cell>
          <cell r="CP952">
            <v>0</v>
          </cell>
          <cell r="CQ952">
            <v>0</v>
          </cell>
          <cell r="CR952">
            <v>0</v>
          </cell>
          <cell r="CS952">
            <v>0</v>
          </cell>
          <cell r="CT952">
            <v>0</v>
          </cell>
          <cell r="CU952">
            <v>0</v>
          </cell>
          <cell r="CV952">
            <v>0</v>
          </cell>
          <cell r="CW952">
            <v>0</v>
          </cell>
          <cell r="CX952">
            <v>0</v>
          </cell>
          <cell r="CY952">
            <v>0</v>
          </cell>
          <cell r="CZ952">
            <v>0</v>
          </cell>
          <cell r="DA952">
            <v>0</v>
          </cell>
          <cell r="DB952">
            <v>0</v>
          </cell>
          <cell r="DC952">
            <v>0</v>
          </cell>
          <cell r="DD952">
            <v>0</v>
          </cell>
          <cell r="DE952">
            <v>0</v>
          </cell>
          <cell r="DF952">
            <v>0</v>
          </cell>
          <cell r="DG952">
            <v>0</v>
          </cell>
          <cell r="DH952">
            <v>0</v>
          </cell>
          <cell r="DI952">
            <v>0</v>
          </cell>
          <cell r="DJ952">
            <v>0</v>
          </cell>
          <cell r="DK952">
            <v>0</v>
          </cell>
          <cell r="DL952">
            <v>0</v>
          </cell>
          <cell r="DM952">
            <v>0</v>
          </cell>
          <cell r="DN952">
            <v>0</v>
          </cell>
          <cell r="DO952">
            <v>0</v>
          </cell>
          <cell r="DP952">
            <v>0</v>
          </cell>
          <cell r="DQ952">
            <v>0</v>
          </cell>
          <cell r="DR952">
            <v>0</v>
          </cell>
          <cell r="DS952">
            <v>0</v>
          </cell>
          <cell r="DT952">
            <v>0</v>
          </cell>
          <cell r="DU952">
            <v>0</v>
          </cell>
          <cell r="DV952">
            <v>0</v>
          </cell>
          <cell r="DW952">
            <v>0</v>
          </cell>
          <cell r="DX952">
            <v>0</v>
          </cell>
          <cell r="DY952">
            <v>0</v>
          </cell>
          <cell r="DZ952">
            <v>0</v>
          </cell>
          <cell r="EA952">
            <v>0</v>
          </cell>
          <cell r="EB952">
            <v>0</v>
          </cell>
          <cell r="EC952">
            <v>0</v>
          </cell>
          <cell r="ED952">
            <v>0</v>
          </cell>
        </row>
        <row r="953">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0</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row>
        <row r="954">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cell r="BZ954">
            <v>0</v>
          </cell>
          <cell r="CA954">
            <v>0</v>
          </cell>
          <cell r="CB954">
            <v>0</v>
          </cell>
          <cell r="CC954">
            <v>0</v>
          </cell>
          <cell r="CD954">
            <v>0</v>
          </cell>
          <cell r="CE954">
            <v>0</v>
          </cell>
          <cell r="CF954">
            <v>0</v>
          </cell>
          <cell r="CG954">
            <v>0</v>
          </cell>
          <cell r="CH954">
            <v>0</v>
          </cell>
          <cell r="CI954">
            <v>0</v>
          </cell>
          <cell r="CJ954">
            <v>0</v>
          </cell>
          <cell r="CK954">
            <v>0</v>
          </cell>
          <cell r="CL954">
            <v>0</v>
          </cell>
          <cell r="CM954">
            <v>0</v>
          </cell>
          <cell r="CN954">
            <v>0</v>
          </cell>
          <cell r="CO954">
            <v>0</v>
          </cell>
          <cell r="CP954">
            <v>0</v>
          </cell>
          <cell r="CQ954">
            <v>0</v>
          </cell>
          <cell r="CR954">
            <v>0</v>
          </cell>
          <cell r="CS954">
            <v>0</v>
          </cell>
          <cell r="CT954">
            <v>0</v>
          </cell>
          <cell r="CU954">
            <v>0</v>
          </cell>
          <cell r="CV954">
            <v>0</v>
          </cell>
          <cell r="CW954">
            <v>0</v>
          </cell>
          <cell r="CX954">
            <v>0</v>
          </cell>
          <cell r="CY954">
            <v>0</v>
          </cell>
          <cell r="CZ954">
            <v>0</v>
          </cell>
          <cell r="DA954">
            <v>0</v>
          </cell>
          <cell r="DB954">
            <v>0</v>
          </cell>
          <cell r="DC954">
            <v>0</v>
          </cell>
          <cell r="DD954">
            <v>0</v>
          </cell>
          <cell r="DE954">
            <v>0</v>
          </cell>
          <cell r="DF954">
            <v>0</v>
          </cell>
          <cell r="DG954">
            <v>0</v>
          </cell>
          <cell r="DH954">
            <v>0</v>
          </cell>
          <cell r="DI954">
            <v>0</v>
          </cell>
          <cell r="DJ954">
            <v>0</v>
          </cell>
          <cell r="DK954">
            <v>0</v>
          </cell>
          <cell r="DL954">
            <v>0</v>
          </cell>
          <cell r="DM954">
            <v>0</v>
          </cell>
          <cell r="DN954">
            <v>0</v>
          </cell>
          <cell r="DO954">
            <v>0</v>
          </cell>
          <cell r="DP954">
            <v>0</v>
          </cell>
          <cell r="DQ954">
            <v>0</v>
          </cell>
          <cell r="DR954">
            <v>0</v>
          </cell>
          <cell r="DS954">
            <v>0</v>
          </cell>
          <cell r="DT954">
            <v>0</v>
          </cell>
          <cell r="DU954">
            <v>0</v>
          </cell>
          <cell r="DV954">
            <v>0</v>
          </cell>
          <cell r="DW954">
            <v>0</v>
          </cell>
          <cell r="DX954">
            <v>0</v>
          </cell>
          <cell r="DY954">
            <v>0</v>
          </cell>
          <cell r="DZ954">
            <v>0</v>
          </cell>
          <cell r="EA954">
            <v>0</v>
          </cell>
          <cell r="EB954">
            <v>0</v>
          </cell>
          <cell r="EC954">
            <v>0</v>
          </cell>
          <cell r="ED954">
            <v>0</v>
          </cell>
        </row>
        <row r="955">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0</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row>
        <row r="956">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cell r="BZ956">
            <v>0</v>
          </cell>
          <cell r="CA956">
            <v>0</v>
          </cell>
          <cell r="CB956">
            <v>0</v>
          </cell>
          <cell r="CC956">
            <v>0</v>
          </cell>
          <cell r="CD956">
            <v>0</v>
          </cell>
          <cell r="CE956">
            <v>0</v>
          </cell>
          <cell r="CF956">
            <v>0</v>
          </cell>
          <cell r="CG956">
            <v>0</v>
          </cell>
          <cell r="CH956">
            <v>0</v>
          </cell>
          <cell r="CI956">
            <v>0</v>
          </cell>
          <cell r="CJ956">
            <v>0</v>
          </cell>
          <cell r="CK956">
            <v>0</v>
          </cell>
          <cell r="CL956">
            <v>0</v>
          </cell>
          <cell r="CM956">
            <v>0</v>
          </cell>
          <cell r="CN956">
            <v>0</v>
          </cell>
          <cell r="CO956">
            <v>0</v>
          </cell>
          <cell r="CP956">
            <v>0</v>
          </cell>
          <cell r="CQ956">
            <v>0</v>
          </cell>
          <cell r="CR956">
            <v>0</v>
          </cell>
          <cell r="CS956">
            <v>0</v>
          </cell>
          <cell r="CT956">
            <v>0</v>
          </cell>
          <cell r="CU956">
            <v>0</v>
          </cell>
          <cell r="CV956">
            <v>0</v>
          </cell>
          <cell r="CW956">
            <v>0</v>
          </cell>
          <cell r="CX956">
            <v>0</v>
          </cell>
          <cell r="CY956">
            <v>0</v>
          </cell>
          <cell r="CZ956">
            <v>0</v>
          </cell>
          <cell r="DA956">
            <v>0</v>
          </cell>
          <cell r="DB956">
            <v>0</v>
          </cell>
          <cell r="DC956">
            <v>0</v>
          </cell>
          <cell r="DD956">
            <v>0</v>
          </cell>
          <cell r="DE956">
            <v>0</v>
          </cell>
          <cell r="DF956">
            <v>0</v>
          </cell>
          <cell r="DG956">
            <v>0</v>
          </cell>
          <cell r="DH956">
            <v>0</v>
          </cell>
          <cell r="DI956">
            <v>0</v>
          </cell>
          <cell r="DJ956">
            <v>0</v>
          </cell>
          <cell r="DK956">
            <v>0</v>
          </cell>
          <cell r="DL956">
            <v>0</v>
          </cell>
          <cell r="DM956">
            <v>0</v>
          </cell>
          <cell r="DN956">
            <v>0</v>
          </cell>
          <cell r="DO956">
            <v>0</v>
          </cell>
          <cell r="DP956">
            <v>0</v>
          </cell>
          <cell r="DQ956">
            <v>0</v>
          </cell>
          <cell r="DR956">
            <v>0</v>
          </cell>
          <cell r="DS956">
            <v>0</v>
          </cell>
          <cell r="DT956">
            <v>0</v>
          </cell>
          <cell r="DU956">
            <v>0</v>
          </cell>
          <cell r="DV956">
            <v>0</v>
          </cell>
          <cell r="DW956">
            <v>0</v>
          </cell>
          <cell r="DX956">
            <v>0</v>
          </cell>
          <cell r="DY956">
            <v>0</v>
          </cell>
          <cell r="DZ956">
            <v>0</v>
          </cell>
          <cell r="EA956">
            <v>0</v>
          </cell>
          <cell r="EB956">
            <v>0</v>
          </cell>
          <cell r="EC956">
            <v>0</v>
          </cell>
          <cell r="ED956">
            <v>0</v>
          </cell>
        </row>
        <row r="957">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0</v>
          </cell>
          <cell r="BL957">
            <v>0</v>
          </cell>
          <cell r="BM957">
            <v>0</v>
          </cell>
          <cell r="BN957">
            <v>0</v>
          </cell>
          <cell r="BO957">
            <v>0</v>
          </cell>
          <cell r="BP957">
            <v>0</v>
          </cell>
          <cell r="BQ957">
            <v>0</v>
          </cell>
          <cell r="BR957">
            <v>0</v>
          </cell>
          <cell r="BS957">
            <v>0</v>
          </cell>
          <cell r="BT957">
            <v>0</v>
          </cell>
          <cell r="BU957">
            <v>0</v>
          </cell>
          <cell r="BV957">
            <v>0</v>
          </cell>
          <cell r="BW957">
            <v>0</v>
          </cell>
          <cell r="BX957">
            <v>0</v>
          </cell>
          <cell r="BY957">
            <v>0</v>
          </cell>
          <cell r="BZ957">
            <v>0</v>
          </cell>
          <cell r="CA957">
            <v>0</v>
          </cell>
          <cell r="CB957">
            <v>0</v>
          </cell>
          <cell r="CC957">
            <v>0</v>
          </cell>
          <cell r="CD957">
            <v>0</v>
          </cell>
          <cell r="CE957">
            <v>0</v>
          </cell>
          <cell r="CF957">
            <v>0</v>
          </cell>
          <cell r="CG957">
            <v>0</v>
          </cell>
          <cell r="CH957">
            <v>0</v>
          </cell>
          <cell r="CI957">
            <v>0</v>
          </cell>
          <cell r="CJ957">
            <v>0</v>
          </cell>
          <cell r="CK957">
            <v>0</v>
          </cell>
          <cell r="CL957">
            <v>0</v>
          </cell>
          <cell r="CM957">
            <v>0</v>
          </cell>
          <cell r="CN957">
            <v>0</v>
          </cell>
          <cell r="CO957">
            <v>0</v>
          </cell>
          <cell r="CP957">
            <v>0</v>
          </cell>
          <cell r="CQ957">
            <v>0</v>
          </cell>
          <cell r="CR957">
            <v>0</v>
          </cell>
          <cell r="CS957">
            <v>0</v>
          </cell>
          <cell r="CT957">
            <v>0</v>
          </cell>
          <cell r="CU957">
            <v>0</v>
          </cell>
          <cell r="CV957">
            <v>0</v>
          </cell>
          <cell r="CW957">
            <v>0</v>
          </cell>
          <cell r="CX957">
            <v>0</v>
          </cell>
          <cell r="CY957">
            <v>0</v>
          </cell>
          <cell r="CZ957">
            <v>0</v>
          </cell>
          <cell r="DA957">
            <v>0</v>
          </cell>
          <cell r="DB957">
            <v>0</v>
          </cell>
          <cell r="DC957">
            <v>0</v>
          </cell>
          <cell r="DD957">
            <v>0</v>
          </cell>
          <cell r="DE957">
            <v>0</v>
          </cell>
          <cell r="DF957">
            <v>0</v>
          </cell>
          <cell r="DG957">
            <v>0</v>
          </cell>
          <cell r="DH957">
            <v>0</v>
          </cell>
          <cell r="DI957">
            <v>0</v>
          </cell>
          <cell r="DJ957">
            <v>0</v>
          </cell>
          <cell r="DK957">
            <v>0</v>
          </cell>
          <cell r="DL957">
            <v>0</v>
          </cell>
          <cell r="DM957">
            <v>0</v>
          </cell>
          <cell r="DN957">
            <v>0</v>
          </cell>
          <cell r="DO957">
            <v>0</v>
          </cell>
          <cell r="DP957">
            <v>0</v>
          </cell>
          <cell r="DQ957">
            <v>0</v>
          </cell>
          <cell r="DR957">
            <v>0</v>
          </cell>
          <cell r="DS957">
            <v>0</v>
          </cell>
          <cell r="DT957">
            <v>0</v>
          </cell>
          <cell r="DU957">
            <v>0</v>
          </cell>
          <cell r="DV957">
            <v>0</v>
          </cell>
          <cell r="DW957">
            <v>0</v>
          </cell>
          <cell r="DX957">
            <v>0</v>
          </cell>
          <cell r="DY957">
            <v>0</v>
          </cell>
          <cell r="DZ957">
            <v>0</v>
          </cell>
          <cell r="EA957">
            <v>0</v>
          </cell>
          <cell r="EB957">
            <v>0</v>
          </cell>
          <cell r="EC957">
            <v>0</v>
          </cell>
          <cell r="ED957">
            <v>0</v>
          </cell>
        </row>
        <row r="958">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cell r="BZ958">
            <v>0</v>
          </cell>
          <cell r="CA958">
            <v>0</v>
          </cell>
          <cell r="CB958">
            <v>0</v>
          </cell>
          <cell r="CC958">
            <v>0</v>
          </cell>
          <cell r="CD958">
            <v>0</v>
          </cell>
          <cell r="CE958">
            <v>0</v>
          </cell>
          <cell r="CF958">
            <v>0</v>
          </cell>
          <cell r="CG958">
            <v>0</v>
          </cell>
          <cell r="CH958">
            <v>0</v>
          </cell>
          <cell r="CI958">
            <v>0</v>
          </cell>
          <cell r="CJ958">
            <v>0</v>
          </cell>
          <cell r="CK958">
            <v>0</v>
          </cell>
          <cell r="CL958">
            <v>0</v>
          </cell>
          <cell r="CM958">
            <v>0</v>
          </cell>
          <cell r="CN958">
            <v>0</v>
          </cell>
          <cell r="CO958">
            <v>0</v>
          </cell>
          <cell r="CP958">
            <v>0</v>
          </cell>
          <cell r="CQ958">
            <v>0</v>
          </cell>
          <cell r="CR958">
            <v>0</v>
          </cell>
          <cell r="CS958">
            <v>0</v>
          </cell>
          <cell r="CT958">
            <v>0</v>
          </cell>
          <cell r="CU958">
            <v>0</v>
          </cell>
          <cell r="CV958">
            <v>0</v>
          </cell>
          <cell r="CW958">
            <v>0</v>
          </cell>
          <cell r="CX958">
            <v>0</v>
          </cell>
          <cell r="CY958">
            <v>0</v>
          </cell>
          <cell r="CZ958">
            <v>0</v>
          </cell>
          <cell r="DA958">
            <v>0</v>
          </cell>
          <cell r="DB958">
            <v>0</v>
          </cell>
          <cell r="DC958">
            <v>0</v>
          </cell>
          <cell r="DD958">
            <v>0</v>
          </cell>
          <cell r="DE958">
            <v>0</v>
          </cell>
          <cell r="DF958">
            <v>0</v>
          </cell>
          <cell r="DG958">
            <v>0</v>
          </cell>
          <cell r="DH958">
            <v>0</v>
          </cell>
          <cell r="DI958">
            <v>0</v>
          </cell>
          <cell r="DJ958">
            <v>0</v>
          </cell>
          <cell r="DK958">
            <v>0</v>
          </cell>
          <cell r="DL958">
            <v>0</v>
          </cell>
          <cell r="DM958">
            <v>0</v>
          </cell>
          <cell r="DN958">
            <v>0</v>
          </cell>
          <cell r="DO958">
            <v>0</v>
          </cell>
          <cell r="DP958">
            <v>0</v>
          </cell>
          <cell r="DQ958">
            <v>0</v>
          </cell>
          <cell r="DR958">
            <v>0</v>
          </cell>
          <cell r="DS958">
            <v>0</v>
          </cell>
          <cell r="DT958">
            <v>0</v>
          </cell>
          <cell r="DU958">
            <v>0</v>
          </cell>
          <cell r="DV958">
            <v>0</v>
          </cell>
          <cell r="DW958">
            <v>0</v>
          </cell>
          <cell r="DX958">
            <v>0</v>
          </cell>
          <cell r="DY958">
            <v>0</v>
          </cell>
          <cell r="DZ958">
            <v>0</v>
          </cell>
          <cell r="EA958">
            <v>0</v>
          </cell>
          <cell r="EB958">
            <v>0</v>
          </cell>
          <cell r="EC958">
            <v>0</v>
          </cell>
          <cell r="ED958">
            <v>0</v>
          </cell>
        </row>
        <row r="959">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0</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row>
        <row r="960">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cell r="BO960">
            <v>0</v>
          </cell>
          <cell r="BP960">
            <v>0</v>
          </cell>
          <cell r="BQ960">
            <v>0</v>
          </cell>
          <cell r="BR960">
            <v>0</v>
          </cell>
          <cell r="BS960">
            <v>0</v>
          </cell>
          <cell r="BT960">
            <v>0</v>
          </cell>
          <cell r="BU960">
            <v>0</v>
          </cell>
          <cell r="BV960">
            <v>0</v>
          </cell>
          <cell r="BW960">
            <v>0</v>
          </cell>
          <cell r="BX960">
            <v>0</v>
          </cell>
          <cell r="BY960">
            <v>0</v>
          </cell>
          <cell r="BZ960">
            <v>0</v>
          </cell>
          <cell r="CA960">
            <v>0</v>
          </cell>
          <cell r="CB960">
            <v>0</v>
          </cell>
          <cell r="CC960">
            <v>0</v>
          </cell>
          <cell r="CD960">
            <v>0</v>
          </cell>
          <cell r="CE960">
            <v>0</v>
          </cell>
          <cell r="CF960">
            <v>0</v>
          </cell>
          <cell r="CG960">
            <v>0</v>
          </cell>
          <cell r="CH960">
            <v>0</v>
          </cell>
          <cell r="CI960">
            <v>0</v>
          </cell>
          <cell r="CJ960">
            <v>0</v>
          </cell>
          <cell r="CK960">
            <v>0</v>
          </cell>
          <cell r="CL960">
            <v>0</v>
          </cell>
          <cell r="CM960">
            <v>0</v>
          </cell>
          <cell r="CN960">
            <v>0</v>
          </cell>
          <cell r="CO960">
            <v>0</v>
          </cell>
          <cell r="CP960">
            <v>0</v>
          </cell>
          <cell r="CQ960">
            <v>0</v>
          </cell>
          <cell r="CR960">
            <v>0</v>
          </cell>
          <cell r="CS960">
            <v>0</v>
          </cell>
          <cell r="CT960">
            <v>0</v>
          </cell>
          <cell r="CU960">
            <v>0</v>
          </cell>
          <cell r="CV960">
            <v>0</v>
          </cell>
          <cell r="CW960">
            <v>0</v>
          </cell>
          <cell r="CX960">
            <v>0</v>
          </cell>
          <cell r="CY960">
            <v>0</v>
          </cell>
          <cell r="CZ960">
            <v>0</v>
          </cell>
          <cell r="DA960">
            <v>0</v>
          </cell>
          <cell r="DB960">
            <v>0</v>
          </cell>
          <cell r="DC960">
            <v>0</v>
          </cell>
          <cell r="DD960">
            <v>0</v>
          </cell>
          <cell r="DE960">
            <v>0</v>
          </cell>
          <cell r="DF960">
            <v>0</v>
          </cell>
          <cell r="DG960">
            <v>0</v>
          </cell>
          <cell r="DH960">
            <v>0</v>
          </cell>
          <cell r="DI960">
            <v>0</v>
          </cell>
          <cell r="DJ960">
            <v>0</v>
          </cell>
          <cell r="DK960">
            <v>0</v>
          </cell>
          <cell r="DL960">
            <v>0</v>
          </cell>
          <cell r="DM960">
            <v>0</v>
          </cell>
          <cell r="DN960">
            <v>0</v>
          </cell>
          <cell r="DO960">
            <v>0</v>
          </cell>
          <cell r="DP960">
            <v>0</v>
          </cell>
          <cell r="DQ960">
            <v>0</v>
          </cell>
          <cell r="DR960">
            <v>0</v>
          </cell>
          <cell r="DS960">
            <v>0</v>
          </cell>
          <cell r="DT960">
            <v>0</v>
          </cell>
          <cell r="DU960">
            <v>0</v>
          </cell>
          <cell r="DV960">
            <v>0</v>
          </cell>
          <cell r="DW960">
            <v>0</v>
          </cell>
          <cell r="DX960">
            <v>0</v>
          </cell>
          <cell r="DY960">
            <v>0</v>
          </cell>
          <cell r="DZ960">
            <v>0</v>
          </cell>
          <cell r="EA960">
            <v>0</v>
          </cell>
          <cell r="EB960">
            <v>0</v>
          </cell>
          <cell r="EC960">
            <v>0</v>
          </cell>
          <cell r="ED960">
            <v>0</v>
          </cell>
        </row>
        <row r="961">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cell r="BZ961">
            <v>0</v>
          </cell>
          <cell r="CA961">
            <v>0</v>
          </cell>
          <cell r="CB961">
            <v>0</v>
          </cell>
          <cell r="CC961">
            <v>0</v>
          </cell>
          <cell r="CD961">
            <v>0</v>
          </cell>
          <cell r="CE961">
            <v>0</v>
          </cell>
          <cell r="CF961">
            <v>0</v>
          </cell>
          <cell r="CG961">
            <v>0</v>
          </cell>
          <cell r="CH961">
            <v>0</v>
          </cell>
          <cell r="CI961">
            <v>0</v>
          </cell>
          <cell r="CJ961">
            <v>0</v>
          </cell>
          <cell r="CK961">
            <v>0</v>
          </cell>
          <cell r="CL961">
            <v>0</v>
          </cell>
          <cell r="CM961">
            <v>0</v>
          </cell>
          <cell r="CN961">
            <v>0</v>
          </cell>
          <cell r="CO961">
            <v>0</v>
          </cell>
          <cell r="CP961">
            <v>0</v>
          </cell>
          <cell r="CQ961">
            <v>0</v>
          </cell>
          <cell r="CR961">
            <v>0</v>
          </cell>
          <cell r="CS961">
            <v>0</v>
          </cell>
          <cell r="CT961">
            <v>0</v>
          </cell>
          <cell r="CU961">
            <v>0</v>
          </cell>
          <cell r="CV961">
            <v>0</v>
          </cell>
          <cell r="CW961">
            <v>0</v>
          </cell>
          <cell r="CX961">
            <v>0</v>
          </cell>
          <cell r="CY961">
            <v>0</v>
          </cell>
          <cell r="CZ961">
            <v>0</v>
          </cell>
          <cell r="DA961">
            <v>0</v>
          </cell>
          <cell r="DB961">
            <v>0</v>
          </cell>
          <cell r="DC961">
            <v>0</v>
          </cell>
          <cell r="DD961">
            <v>0</v>
          </cell>
          <cell r="DE961">
            <v>0</v>
          </cell>
          <cell r="DF961">
            <v>0</v>
          </cell>
          <cell r="DG961">
            <v>0</v>
          </cell>
          <cell r="DH961">
            <v>0</v>
          </cell>
          <cell r="DI961">
            <v>0</v>
          </cell>
          <cell r="DJ961">
            <v>0</v>
          </cell>
          <cell r="DK961">
            <v>0</v>
          </cell>
          <cell r="DL961">
            <v>0</v>
          </cell>
          <cell r="DM961">
            <v>0</v>
          </cell>
          <cell r="DN961">
            <v>0</v>
          </cell>
          <cell r="DO961">
            <v>0</v>
          </cell>
          <cell r="DP961">
            <v>0</v>
          </cell>
          <cell r="DQ961">
            <v>0</v>
          </cell>
          <cell r="DR961">
            <v>0</v>
          </cell>
          <cell r="DS961">
            <v>0</v>
          </cell>
          <cell r="DT961">
            <v>0</v>
          </cell>
          <cell r="DU961">
            <v>0</v>
          </cell>
          <cell r="DV961">
            <v>0</v>
          </cell>
          <cell r="DW961">
            <v>0</v>
          </cell>
          <cell r="DX961">
            <v>0</v>
          </cell>
          <cell r="DY961">
            <v>0</v>
          </cell>
          <cell r="DZ961">
            <v>0</v>
          </cell>
          <cell r="EA961">
            <v>0</v>
          </cell>
          <cell r="EB961">
            <v>0</v>
          </cell>
          <cell r="EC961">
            <v>0</v>
          </cell>
          <cell r="ED961">
            <v>0</v>
          </cell>
        </row>
        <row r="962">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cell r="BZ962">
            <v>0</v>
          </cell>
          <cell r="CA962">
            <v>0</v>
          </cell>
          <cell r="CB962">
            <v>0</v>
          </cell>
          <cell r="CC962">
            <v>0</v>
          </cell>
          <cell r="CD962">
            <v>0</v>
          </cell>
          <cell r="CE962">
            <v>0</v>
          </cell>
          <cell r="CF962">
            <v>0</v>
          </cell>
          <cell r="CG962">
            <v>0</v>
          </cell>
          <cell r="CH962">
            <v>0</v>
          </cell>
          <cell r="CI962">
            <v>0</v>
          </cell>
          <cell r="CJ962">
            <v>0</v>
          </cell>
          <cell r="CK962">
            <v>0</v>
          </cell>
          <cell r="CL962">
            <v>0</v>
          </cell>
          <cell r="CM962">
            <v>0</v>
          </cell>
          <cell r="CN962">
            <v>0</v>
          </cell>
          <cell r="CO962">
            <v>0</v>
          </cell>
          <cell r="CP962">
            <v>0</v>
          </cell>
          <cell r="CQ962">
            <v>0</v>
          </cell>
          <cell r="CR962">
            <v>0</v>
          </cell>
          <cell r="CS962">
            <v>0</v>
          </cell>
          <cell r="CT962">
            <v>0</v>
          </cell>
          <cell r="CU962">
            <v>0</v>
          </cell>
          <cell r="CV962">
            <v>0</v>
          </cell>
          <cell r="CW962">
            <v>0</v>
          </cell>
          <cell r="CX962">
            <v>0</v>
          </cell>
          <cell r="CY962">
            <v>0</v>
          </cell>
          <cell r="CZ962">
            <v>0</v>
          </cell>
          <cell r="DA962">
            <v>0</v>
          </cell>
          <cell r="DB962">
            <v>0</v>
          </cell>
          <cell r="DC962">
            <v>0</v>
          </cell>
          <cell r="DD962">
            <v>0</v>
          </cell>
          <cell r="DE962">
            <v>0</v>
          </cell>
          <cell r="DF962">
            <v>0</v>
          </cell>
          <cell r="DG962">
            <v>0</v>
          </cell>
          <cell r="DH962">
            <v>0</v>
          </cell>
          <cell r="DI962">
            <v>0</v>
          </cell>
          <cell r="DJ962">
            <v>0</v>
          </cell>
          <cell r="DK962">
            <v>0</v>
          </cell>
          <cell r="DL962">
            <v>0</v>
          </cell>
          <cell r="DM962">
            <v>0</v>
          </cell>
          <cell r="DN962">
            <v>0</v>
          </cell>
          <cell r="DO962">
            <v>0</v>
          </cell>
          <cell r="DP962">
            <v>0</v>
          </cell>
          <cell r="DQ962">
            <v>0</v>
          </cell>
          <cell r="DR962">
            <v>0</v>
          </cell>
          <cell r="DS962">
            <v>0</v>
          </cell>
          <cell r="DT962">
            <v>0</v>
          </cell>
          <cell r="DU962">
            <v>0</v>
          </cell>
          <cell r="DV962">
            <v>0</v>
          </cell>
          <cell r="DW962">
            <v>0</v>
          </cell>
          <cell r="DX962">
            <v>0</v>
          </cell>
          <cell r="DY962">
            <v>0</v>
          </cell>
          <cell r="DZ962">
            <v>0</v>
          </cell>
          <cell r="EA962">
            <v>0</v>
          </cell>
          <cell r="EB962">
            <v>0</v>
          </cell>
          <cell r="EC962">
            <v>0</v>
          </cell>
          <cell r="ED962">
            <v>0</v>
          </cell>
        </row>
        <row r="963">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cell r="BZ963">
            <v>0</v>
          </cell>
          <cell r="CA963">
            <v>0</v>
          </cell>
          <cell r="CB963">
            <v>0</v>
          </cell>
          <cell r="CC963">
            <v>0</v>
          </cell>
          <cell r="CD963">
            <v>0</v>
          </cell>
          <cell r="CE963">
            <v>0</v>
          </cell>
          <cell r="CF963">
            <v>0</v>
          </cell>
          <cell r="CG963">
            <v>0</v>
          </cell>
          <cell r="CH963">
            <v>0</v>
          </cell>
          <cell r="CI963">
            <v>0</v>
          </cell>
          <cell r="CJ963">
            <v>0</v>
          </cell>
          <cell r="CK963">
            <v>0</v>
          </cell>
          <cell r="CL963">
            <v>0</v>
          </cell>
          <cell r="CM963">
            <v>0</v>
          </cell>
          <cell r="CN963">
            <v>0</v>
          </cell>
          <cell r="CO963">
            <v>0</v>
          </cell>
          <cell r="CP963">
            <v>0</v>
          </cell>
          <cell r="CQ963">
            <v>0</v>
          </cell>
          <cell r="CR963">
            <v>0</v>
          </cell>
          <cell r="CS963">
            <v>0</v>
          </cell>
          <cell r="CT963">
            <v>0</v>
          </cell>
          <cell r="CU963">
            <v>0</v>
          </cell>
          <cell r="CV963">
            <v>0</v>
          </cell>
          <cell r="CW963">
            <v>0</v>
          </cell>
          <cell r="CX963">
            <v>0</v>
          </cell>
          <cell r="CY963">
            <v>0</v>
          </cell>
          <cell r="CZ963">
            <v>0</v>
          </cell>
          <cell r="DA963">
            <v>0</v>
          </cell>
          <cell r="DB963">
            <v>0</v>
          </cell>
          <cell r="DC963">
            <v>0</v>
          </cell>
          <cell r="DD963">
            <v>0</v>
          </cell>
          <cell r="DE963">
            <v>0</v>
          </cell>
          <cell r="DF963">
            <v>0</v>
          </cell>
          <cell r="DG963">
            <v>0</v>
          </cell>
          <cell r="DH963">
            <v>0</v>
          </cell>
          <cell r="DI963">
            <v>0</v>
          </cell>
          <cell r="DJ963">
            <v>0</v>
          </cell>
          <cell r="DK963">
            <v>0</v>
          </cell>
          <cell r="DL963">
            <v>0</v>
          </cell>
          <cell r="DM963">
            <v>0</v>
          </cell>
          <cell r="DN963">
            <v>0</v>
          </cell>
          <cell r="DO963">
            <v>0</v>
          </cell>
          <cell r="DP963">
            <v>0</v>
          </cell>
          <cell r="DQ963">
            <v>0</v>
          </cell>
          <cell r="DR963">
            <v>0</v>
          </cell>
          <cell r="DS963">
            <v>0</v>
          </cell>
          <cell r="DT963">
            <v>0</v>
          </cell>
          <cell r="DU963">
            <v>0</v>
          </cell>
          <cell r="DV963">
            <v>0</v>
          </cell>
          <cell r="DW963">
            <v>0</v>
          </cell>
          <cell r="DX963">
            <v>0</v>
          </cell>
          <cell r="DY963">
            <v>0</v>
          </cell>
          <cell r="DZ963">
            <v>0</v>
          </cell>
          <cell r="EA963">
            <v>0</v>
          </cell>
          <cell r="EB963">
            <v>0</v>
          </cell>
          <cell r="EC963">
            <v>0</v>
          </cell>
          <cell r="ED963">
            <v>0</v>
          </cell>
        </row>
        <row r="964">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cell r="BZ964">
            <v>0</v>
          </cell>
          <cell r="CA964">
            <v>0</v>
          </cell>
          <cell r="CB964">
            <v>0</v>
          </cell>
          <cell r="CC964">
            <v>0</v>
          </cell>
          <cell r="CD964">
            <v>0</v>
          </cell>
          <cell r="CE964">
            <v>0</v>
          </cell>
          <cell r="CF964">
            <v>0</v>
          </cell>
          <cell r="CG964">
            <v>0</v>
          </cell>
          <cell r="CH964">
            <v>0</v>
          </cell>
          <cell r="CI964">
            <v>0</v>
          </cell>
          <cell r="CJ964">
            <v>0</v>
          </cell>
          <cell r="CK964">
            <v>0</v>
          </cell>
          <cell r="CL964">
            <v>0</v>
          </cell>
          <cell r="CM964">
            <v>0</v>
          </cell>
          <cell r="CN964">
            <v>0</v>
          </cell>
          <cell r="CO964">
            <v>0</v>
          </cell>
          <cell r="CP964">
            <v>0</v>
          </cell>
          <cell r="CQ964">
            <v>0</v>
          </cell>
          <cell r="CR964">
            <v>0</v>
          </cell>
          <cell r="CS964">
            <v>0</v>
          </cell>
          <cell r="CT964">
            <v>0</v>
          </cell>
          <cell r="CU964">
            <v>0</v>
          </cell>
          <cell r="CV964">
            <v>0</v>
          </cell>
          <cell r="CW964">
            <v>0</v>
          </cell>
          <cell r="CX964">
            <v>0</v>
          </cell>
          <cell r="CY964">
            <v>0</v>
          </cell>
          <cell r="CZ964">
            <v>0</v>
          </cell>
          <cell r="DA964">
            <v>0</v>
          </cell>
          <cell r="DB964">
            <v>0</v>
          </cell>
          <cell r="DC964">
            <v>0</v>
          </cell>
          <cell r="DD964">
            <v>0</v>
          </cell>
          <cell r="DE964">
            <v>0</v>
          </cell>
          <cell r="DF964">
            <v>0</v>
          </cell>
          <cell r="DG964">
            <v>0</v>
          </cell>
          <cell r="DH964">
            <v>0</v>
          </cell>
          <cell r="DI964">
            <v>0</v>
          </cell>
          <cell r="DJ964">
            <v>0</v>
          </cell>
          <cell r="DK964">
            <v>0</v>
          </cell>
          <cell r="DL964">
            <v>0</v>
          </cell>
          <cell r="DM964">
            <v>0</v>
          </cell>
          <cell r="DN964">
            <v>0</v>
          </cell>
          <cell r="DO964">
            <v>0</v>
          </cell>
          <cell r="DP964">
            <v>0</v>
          </cell>
          <cell r="DQ964">
            <v>0</v>
          </cell>
          <cell r="DR964">
            <v>0</v>
          </cell>
          <cell r="DS964">
            <v>0</v>
          </cell>
          <cell r="DT964">
            <v>0</v>
          </cell>
          <cell r="DU964">
            <v>0</v>
          </cell>
          <cell r="DV964">
            <v>0</v>
          </cell>
          <cell r="DW964">
            <v>0</v>
          </cell>
          <cell r="DX964">
            <v>0</v>
          </cell>
          <cell r="DY964">
            <v>0</v>
          </cell>
          <cell r="DZ964">
            <v>0</v>
          </cell>
          <cell r="EA964">
            <v>0</v>
          </cell>
          <cell r="EB964">
            <v>0</v>
          </cell>
          <cell r="EC964">
            <v>0</v>
          </cell>
          <cell r="ED964">
            <v>0</v>
          </cell>
        </row>
        <row r="965">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cell r="BZ965">
            <v>0</v>
          </cell>
          <cell r="CA965">
            <v>0</v>
          </cell>
          <cell r="CB965">
            <v>0</v>
          </cell>
          <cell r="CC965">
            <v>0</v>
          </cell>
          <cell r="CD965">
            <v>0</v>
          </cell>
          <cell r="CE965">
            <v>0</v>
          </cell>
          <cell r="CF965">
            <v>0</v>
          </cell>
          <cell r="CG965">
            <v>0</v>
          </cell>
          <cell r="CH965">
            <v>0</v>
          </cell>
          <cell r="CI965">
            <v>0</v>
          </cell>
          <cell r="CJ965">
            <v>0</v>
          </cell>
          <cell r="CK965">
            <v>0</v>
          </cell>
          <cell r="CL965">
            <v>0</v>
          </cell>
          <cell r="CM965">
            <v>0</v>
          </cell>
          <cell r="CN965">
            <v>0</v>
          </cell>
          <cell r="CO965">
            <v>0</v>
          </cell>
          <cell r="CP965">
            <v>0</v>
          </cell>
          <cell r="CQ965">
            <v>0</v>
          </cell>
          <cell r="CR965">
            <v>0</v>
          </cell>
          <cell r="CS965">
            <v>0</v>
          </cell>
          <cell r="CT965">
            <v>0</v>
          </cell>
          <cell r="CU965">
            <v>0</v>
          </cell>
          <cell r="CV965">
            <v>0</v>
          </cell>
          <cell r="CW965">
            <v>0</v>
          </cell>
          <cell r="CX965">
            <v>0</v>
          </cell>
          <cell r="CY965">
            <v>0</v>
          </cell>
          <cell r="CZ965">
            <v>0</v>
          </cell>
          <cell r="DA965">
            <v>0</v>
          </cell>
          <cell r="DB965">
            <v>0</v>
          </cell>
          <cell r="DC965">
            <v>0</v>
          </cell>
          <cell r="DD965">
            <v>0</v>
          </cell>
          <cell r="DE965">
            <v>0</v>
          </cell>
          <cell r="DF965">
            <v>0</v>
          </cell>
          <cell r="DG965">
            <v>0</v>
          </cell>
          <cell r="DH965">
            <v>0</v>
          </cell>
          <cell r="DI965">
            <v>0</v>
          </cell>
          <cell r="DJ965">
            <v>0</v>
          </cell>
          <cell r="DK965">
            <v>0</v>
          </cell>
          <cell r="DL965">
            <v>0</v>
          </cell>
          <cell r="DM965">
            <v>0</v>
          </cell>
          <cell r="DN965">
            <v>0</v>
          </cell>
          <cell r="DO965">
            <v>0</v>
          </cell>
          <cell r="DP965">
            <v>0</v>
          </cell>
          <cell r="DQ965">
            <v>0</v>
          </cell>
          <cell r="DR965">
            <v>0</v>
          </cell>
          <cell r="DS965">
            <v>0</v>
          </cell>
          <cell r="DT965">
            <v>0</v>
          </cell>
          <cell r="DU965">
            <v>0</v>
          </cell>
          <cell r="DV965">
            <v>0</v>
          </cell>
          <cell r="DW965">
            <v>0</v>
          </cell>
          <cell r="DX965">
            <v>0</v>
          </cell>
          <cell r="DY965">
            <v>0</v>
          </cell>
          <cell r="DZ965">
            <v>0</v>
          </cell>
          <cell r="EA965">
            <v>0</v>
          </cell>
          <cell r="EB965">
            <v>0</v>
          </cell>
          <cell r="EC965">
            <v>0</v>
          </cell>
          <cell r="ED965">
            <v>0</v>
          </cell>
        </row>
        <row r="966">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cell r="BZ966">
            <v>0</v>
          </cell>
          <cell r="CA966">
            <v>0</v>
          </cell>
          <cell r="CB966">
            <v>0</v>
          </cell>
          <cell r="CC966">
            <v>0</v>
          </cell>
          <cell r="CD966">
            <v>0</v>
          </cell>
          <cell r="CE966">
            <v>0</v>
          </cell>
          <cell r="CF966">
            <v>0</v>
          </cell>
          <cell r="CG966">
            <v>0</v>
          </cell>
          <cell r="CH966">
            <v>0</v>
          </cell>
          <cell r="CI966">
            <v>0</v>
          </cell>
          <cell r="CJ966">
            <v>0</v>
          </cell>
          <cell r="CK966">
            <v>0</v>
          </cell>
          <cell r="CL966">
            <v>0</v>
          </cell>
          <cell r="CM966">
            <v>0</v>
          </cell>
          <cell r="CN966">
            <v>0</v>
          </cell>
          <cell r="CO966">
            <v>0</v>
          </cell>
          <cell r="CP966">
            <v>0</v>
          </cell>
          <cell r="CQ966">
            <v>0</v>
          </cell>
          <cell r="CR966">
            <v>0</v>
          </cell>
          <cell r="CS966">
            <v>0</v>
          </cell>
          <cell r="CT966">
            <v>0</v>
          </cell>
          <cell r="CU966">
            <v>0</v>
          </cell>
          <cell r="CV966">
            <v>0</v>
          </cell>
          <cell r="CW966">
            <v>0</v>
          </cell>
          <cell r="CX966">
            <v>0</v>
          </cell>
          <cell r="CY966">
            <v>0</v>
          </cell>
          <cell r="CZ966">
            <v>0</v>
          </cell>
          <cell r="DA966">
            <v>0</v>
          </cell>
          <cell r="DB966">
            <v>0</v>
          </cell>
          <cell r="DC966">
            <v>0</v>
          </cell>
          <cell r="DD966">
            <v>0</v>
          </cell>
          <cell r="DE966">
            <v>0</v>
          </cell>
          <cell r="DF966">
            <v>0</v>
          </cell>
          <cell r="DG966">
            <v>0</v>
          </cell>
          <cell r="DH966">
            <v>0</v>
          </cell>
          <cell r="DI966">
            <v>0</v>
          </cell>
          <cell r="DJ966">
            <v>0</v>
          </cell>
          <cell r="DK966">
            <v>0</v>
          </cell>
          <cell r="DL966">
            <v>0</v>
          </cell>
          <cell r="DM966">
            <v>0</v>
          </cell>
          <cell r="DN966">
            <v>0</v>
          </cell>
          <cell r="DO966">
            <v>0</v>
          </cell>
          <cell r="DP966">
            <v>0</v>
          </cell>
          <cell r="DQ966">
            <v>0</v>
          </cell>
          <cell r="DR966">
            <v>0</v>
          </cell>
          <cell r="DS966">
            <v>0</v>
          </cell>
          <cell r="DT966">
            <v>0</v>
          </cell>
          <cell r="DU966">
            <v>0</v>
          </cell>
          <cell r="DV966">
            <v>0</v>
          </cell>
          <cell r="DW966">
            <v>0</v>
          </cell>
          <cell r="DX966">
            <v>0</v>
          </cell>
          <cell r="DY966">
            <v>0</v>
          </cell>
          <cell r="DZ966">
            <v>0</v>
          </cell>
          <cell r="EA966">
            <v>0</v>
          </cell>
          <cell r="EB966">
            <v>0</v>
          </cell>
          <cell r="EC966">
            <v>0</v>
          </cell>
          <cell r="ED966">
            <v>0</v>
          </cell>
        </row>
        <row r="967">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cell r="BZ967">
            <v>0</v>
          </cell>
          <cell r="CA967">
            <v>0</v>
          </cell>
          <cell r="CB967">
            <v>0</v>
          </cell>
          <cell r="CC967">
            <v>0</v>
          </cell>
          <cell r="CD967">
            <v>0</v>
          </cell>
          <cell r="CE967">
            <v>0</v>
          </cell>
          <cell r="CF967">
            <v>0</v>
          </cell>
          <cell r="CG967">
            <v>0</v>
          </cell>
          <cell r="CH967">
            <v>0</v>
          </cell>
          <cell r="CI967">
            <v>0</v>
          </cell>
          <cell r="CJ967">
            <v>0</v>
          </cell>
          <cell r="CK967">
            <v>0</v>
          </cell>
          <cell r="CL967">
            <v>0</v>
          </cell>
          <cell r="CM967">
            <v>0</v>
          </cell>
          <cell r="CN967">
            <v>0</v>
          </cell>
          <cell r="CO967">
            <v>0</v>
          </cell>
          <cell r="CP967">
            <v>0</v>
          </cell>
          <cell r="CQ967">
            <v>0</v>
          </cell>
          <cell r="CR967">
            <v>0</v>
          </cell>
          <cell r="CS967">
            <v>0</v>
          </cell>
          <cell r="CT967">
            <v>0</v>
          </cell>
          <cell r="CU967">
            <v>0</v>
          </cell>
          <cell r="CV967">
            <v>0</v>
          </cell>
          <cell r="CW967">
            <v>0</v>
          </cell>
          <cell r="CX967">
            <v>0</v>
          </cell>
          <cell r="CY967">
            <v>0</v>
          </cell>
          <cell r="CZ967">
            <v>0</v>
          </cell>
          <cell r="DA967">
            <v>0</v>
          </cell>
          <cell r="DB967">
            <v>0</v>
          </cell>
          <cell r="DC967">
            <v>0</v>
          </cell>
          <cell r="DD967">
            <v>0</v>
          </cell>
          <cell r="DE967">
            <v>0</v>
          </cell>
          <cell r="DF967">
            <v>0</v>
          </cell>
          <cell r="DG967">
            <v>0</v>
          </cell>
          <cell r="DH967">
            <v>0</v>
          </cell>
          <cell r="DI967">
            <v>0</v>
          </cell>
          <cell r="DJ967">
            <v>0</v>
          </cell>
          <cell r="DK967">
            <v>0</v>
          </cell>
          <cell r="DL967">
            <v>0</v>
          </cell>
          <cell r="DM967">
            <v>0</v>
          </cell>
          <cell r="DN967">
            <v>0</v>
          </cell>
          <cell r="DO967">
            <v>0</v>
          </cell>
          <cell r="DP967">
            <v>0</v>
          </cell>
          <cell r="DQ967">
            <v>0</v>
          </cell>
          <cell r="DR967">
            <v>0</v>
          </cell>
          <cell r="DS967">
            <v>0</v>
          </cell>
          <cell r="DT967">
            <v>0</v>
          </cell>
          <cell r="DU967">
            <v>0</v>
          </cell>
          <cell r="DV967">
            <v>0</v>
          </cell>
          <cell r="DW967">
            <v>0</v>
          </cell>
          <cell r="DX967">
            <v>0</v>
          </cell>
          <cell r="DY967">
            <v>0</v>
          </cell>
          <cell r="DZ967">
            <v>0</v>
          </cell>
          <cell r="EA967">
            <v>0</v>
          </cell>
          <cell r="EB967">
            <v>0</v>
          </cell>
          <cell r="EC967">
            <v>0</v>
          </cell>
          <cell r="ED967">
            <v>0</v>
          </cell>
        </row>
        <row r="968">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cell r="BZ968">
            <v>0</v>
          </cell>
          <cell r="CA968">
            <v>0</v>
          </cell>
          <cell r="CB968">
            <v>0</v>
          </cell>
          <cell r="CC968">
            <v>0</v>
          </cell>
          <cell r="CD968">
            <v>0</v>
          </cell>
          <cell r="CE968">
            <v>0</v>
          </cell>
          <cell r="CF968">
            <v>0</v>
          </cell>
          <cell r="CG968">
            <v>0</v>
          </cell>
          <cell r="CH968">
            <v>0</v>
          </cell>
          <cell r="CI968">
            <v>0</v>
          </cell>
          <cell r="CJ968">
            <v>0</v>
          </cell>
          <cell r="CK968">
            <v>0</v>
          </cell>
          <cell r="CL968">
            <v>0</v>
          </cell>
          <cell r="CM968">
            <v>0</v>
          </cell>
          <cell r="CN968">
            <v>0</v>
          </cell>
          <cell r="CO968">
            <v>0</v>
          </cell>
          <cell r="CP968">
            <v>0</v>
          </cell>
          <cell r="CQ968">
            <v>0</v>
          </cell>
          <cell r="CR968">
            <v>0</v>
          </cell>
          <cell r="CS968">
            <v>0</v>
          </cell>
          <cell r="CT968">
            <v>0</v>
          </cell>
          <cell r="CU968">
            <v>0</v>
          </cell>
          <cell r="CV968">
            <v>0</v>
          </cell>
          <cell r="CW968">
            <v>0</v>
          </cell>
          <cell r="CX968">
            <v>0</v>
          </cell>
          <cell r="CY968">
            <v>0</v>
          </cell>
          <cell r="CZ968">
            <v>0</v>
          </cell>
          <cell r="DA968">
            <v>0</v>
          </cell>
          <cell r="DB968">
            <v>0</v>
          </cell>
          <cell r="DC968">
            <v>0</v>
          </cell>
          <cell r="DD968">
            <v>0</v>
          </cell>
          <cell r="DE968">
            <v>0</v>
          </cell>
          <cell r="DF968">
            <v>0</v>
          </cell>
          <cell r="DG968">
            <v>0</v>
          </cell>
          <cell r="DH968">
            <v>0</v>
          </cell>
          <cell r="DI968">
            <v>0</v>
          </cell>
          <cell r="DJ968">
            <v>0</v>
          </cell>
          <cell r="DK968">
            <v>0</v>
          </cell>
          <cell r="DL968">
            <v>0</v>
          </cell>
          <cell r="DM968">
            <v>0</v>
          </cell>
          <cell r="DN968">
            <v>0</v>
          </cell>
          <cell r="DO968">
            <v>0</v>
          </cell>
          <cell r="DP968">
            <v>0</v>
          </cell>
          <cell r="DQ968">
            <v>0</v>
          </cell>
          <cell r="DR968">
            <v>0</v>
          </cell>
          <cell r="DS968">
            <v>0</v>
          </cell>
          <cell r="DT968">
            <v>0</v>
          </cell>
          <cell r="DU968">
            <v>0</v>
          </cell>
          <cell r="DV968">
            <v>0</v>
          </cell>
          <cell r="DW968">
            <v>0</v>
          </cell>
          <cell r="DX968">
            <v>0</v>
          </cell>
          <cell r="DY968">
            <v>0</v>
          </cell>
          <cell r="DZ968">
            <v>0</v>
          </cell>
          <cell r="EA968">
            <v>0</v>
          </cell>
          <cell r="EB968">
            <v>0</v>
          </cell>
          <cell r="EC968">
            <v>0</v>
          </cell>
          <cell r="ED968">
            <v>0</v>
          </cell>
        </row>
        <row r="969">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cell r="BZ969">
            <v>0</v>
          </cell>
          <cell r="CA969">
            <v>0</v>
          </cell>
          <cell r="CB969">
            <v>0</v>
          </cell>
          <cell r="CC969">
            <v>0</v>
          </cell>
          <cell r="CD969">
            <v>0</v>
          </cell>
          <cell r="CE969">
            <v>0</v>
          </cell>
          <cell r="CF969">
            <v>0</v>
          </cell>
          <cell r="CG969">
            <v>0</v>
          </cell>
          <cell r="CH969">
            <v>0</v>
          </cell>
          <cell r="CI969">
            <v>0</v>
          </cell>
          <cell r="CJ969">
            <v>0</v>
          </cell>
          <cell r="CK969">
            <v>0</v>
          </cell>
          <cell r="CL969">
            <v>0</v>
          </cell>
          <cell r="CM969">
            <v>0</v>
          </cell>
          <cell r="CN969">
            <v>0</v>
          </cell>
          <cell r="CO969">
            <v>0</v>
          </cell>
          <cell r="CP969">
            <v>0</v>
          </cell>
          <cell r="CQ969">
            <v>0</v>
          </cell>
          <cell r="CR969">
            <v>0</v>
          </cell>
          <cell r="CS969">
            <v>0</v>
          </cell>
          <cell r="CT969">
            <v>0</v>
          </cell>
          <cell r="CU969">
            <v>0</v>
          </cell>
          <cell r="CV969">
            <v>0</v>
          </cell>
          <cell r="CW969">
            <v>0</v>
          </cell>
          <cell r="CX969">
            <v>0</v>
          </cell>
          <cell r="CY969">
            <v>0</v>
          </cell>
          <cell r="CZ969">
            <v>0</v>
          </cell>
          <cell r="DA969">
            <v>0</v>
          </cell>
          <cell r="DB969">
            <v>0</v>
          </cell>
          <cell r="DC969">
            <v>0</v>
          </cell>
          <cell r="DD969">
            <v>0</v>
          </cell>
          <cell r="DE969">
            <v>0</v>
          </cell>
          <cell r="DF969">
            <v>0</v>
          </cell>
          <cell r="DG969">
            <v>0</v>
          </cell>
          <cell r="DH969">
            <v>0</v>
          </cell>
          <cell r="DI969">
            <v>0</v>
          </cell>
          <cell r="DJ969">
            <v>0</v>
          </cell>
          <cell r="DK969">
            <v>0</v>
          </cell>
          <cell r="DL969">
            <v>0</v>
          </cell>
          <cell r="DM969">
            <v>0</v>
          </cell>
          <cell r="DN969">
            <v>0</v>
          </cell>
          <cell r="DO969">
            <v>0</v>
          </cell>
          <cell r="DP969">
            <v>0</v>
          </cell>
          <cell r="DQ969">
            <v>0</v>
          </cell>
          <cell r="DR969">
            <v>0</v>
          </cell>
          <cell r="DS969">
            <v>0</v>
          </cell>
          <cell r="DT969">
            <v>0</v>
          </cell>
          <cell r="DU969">
            <v>0</v>
          </cell>
          <cell r="DV969">
            <v>0</v>
          </cell>
          <cell r="DW969">
            <v>0</v>
          </cell>
          <cell r="DX969">
            <v>0</v>
          </cell>
          <cell r="DY969">
            <v>0</v>
          </cell>
          <cell r="DZ969">
            <v>0</v>
          </cell>
          <cell r="EA969">
            <v>0</v>
          </cell>
          <cell r="EB969">
            <v>0</v>
          </cell>
          <cell r="EC969">
            <v>0</v>
          </cell>
          <cell r="ED969">
            <v>0</v>
          </cell>
        </row>
        <row r="970">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cell r="BZ970">
            <v>0</v>
          </cell>
          <cell r="CA970">
            <v>0</v>
          </cell>
          <cell r="CB970">
            <v>0</v>
          </cell>
          <cell r="CC970">
            <v>0</v>
          </cell>
          <cell r="CD970">
            <v>0</v>
          </cell>
          <cell r="CE970">
            <v>0</v>
          </cell>
          <cell r="CF970">
            <v>0</v>
          </cell>
          <cell r="CG970">
            <v>0</v>
          </cell>
          <cell r="CH970">
            <v>0</v>
          </cell>
          <cell r="CI970">
            <v>0</v>
          </cell>
          <cell r="CJ970">
            <v>0</v>
          </cell>
          <cell r="CK970">
            <v>0</v>
          </cell>
          <cell r="CL970">
            <v>0</v>
          </cell>
          <cell r="CM970">
            <v>0</v>
          </cell>
          <cell r="CN970">
            <v>0</v>
          </cell>
          <cell r="CO970">
            <v>0</v>
          </cell>
          <cell r="CP970">
            <v>0</v>
          </cell>
          <cell r="CQ970">
            <v>0</v>
          </cell>
          <cell r="CR970">
            <v>0</v>
          </cell>
          <cell r="CS970">
            <v>0</v>
          </cell>
          <cell r="CT970">
            <v>0</v>
          </cell>
          <cell r="CU970">
            <v>0</v>
          </cell>
          <cell r="CV970">
            <v>0</v>
          </cell>
          <cell r="CW970">
            <v>0</v>
          </cell>
          <cell r="CX970">
            <v>0</v>
          </cell>
          <cell r="CY970">
            <v>0</v>
          </cell>
          <cell r="CZ970">
            <v>0</v>
          </cell>
          <cell r="DA970">
            <v>0</v>
          </cell>
          <cell r="DB970">
            <v>0</v>
          </cell>
          <cell r="DC970">
            <v>0</v>
          </cell>
          <cell r="DD970">
            <v>0</v>
          </cell>
          <cell r="DE970">
            <v>0</v>
          </cell>
          <cell r="DF970">
            <v>0</v>
          </cell>
          <cell r="DG970">
            <v>0</v>
          </cell>
          <cell r="DH970">
            <v>0</v>
          </cell>
          <cell r="DI970">
            <v>0</v>
          </cell>
          <cell r="DJ970">
            <v>0</v>
          </cell>
          <cell r="DK970">
            <v>0</v>
          </cell>
          <cell r="DL970">
            <v>0</v>
          </cell>
          <cell r="DM970">
            <v>0</v>
          </cell>
          <cell r="DN970">
            <v>0</v>
          </cell>
          <cell r="DO970">
            <v>0</v>
          </cell>
          <cell r="DP970">
            <v>0</v>
          </cell>
          <cell r="DQ970">
            <v>0</v>
          </cell>
          <cell r="DR970">
            <v>0</v>
          </cell>
          <cell r="DS970">
            <v>0</v>
          </cell>
          <cell r="DT970">
            <v>0</v>
          </cell>
          <cell r="DU970">
            <v>0</v>
          </cell>
          <cell r="DV970">
            <v>0</v>
          </cell>
          <cell r="DW970">
            <v>0</v>
          </cell>
          <cell r="DX970">
            <v>0</v>
          </cell>
          <cell r="DY970">
            <v>0</v>
          </cell>
          <cell r="DZ970">
            <v>0</v>
          </cell>
          <cell r="EA970">
            <v>0</v>
          </cell>
          <cell r="EB970">
            <v>0</v>
          </cell>
          <cell r="EC970">
            <v>0</v>
          </cell>
          <cell r="ED970">
            <v>0</v>
          </cell>
        </row>
        <row r="971">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cell r="BZ971">
            <v>0</v>
          </cell>
          <cell r="CA971">
            <v>0</v>
          </cell>
          <cell r="CB971">
            <v>0</v>
          </cell>
          <cell r="CC971">
            <v>0</v>
          </cell>
          <cell r="CD971">
            <v>0</v>
          </cell>
          <cell r="CE971">
            <v>0</v>
          </cell>
          <cell r="CF971">
            <v>0</v>
          </cell>
          <cell r="CG971">
            <v>0</v>
          </cell>
          <cell r="CH971">
            <v>0</v>
          </cell>
          <cell r="CI971">
            <v>0</v>
          </cell>
          <cell r="CJ971">
            <v>0</v>
          </cell>
          <cell r="CK971">
            <v>0</v>
          </cell>
          <cell r="CL971">
            <v>0</v>
          </cell>
          <cell r="CM971">
            <v>0</v>
          </cell>
          <cell r="CN971">
            <v>0</v>
          </cell>
          <cell r="CO971">
            <v>0</v>
          </cell>
          <cell r="CP971">
            <v>0</v>
          </cell>
          <cell r="CQ971">
            <v>0</v>
          </cell>
          <cell r="CR971">
            <v>0</v>
          </cell>
          <cell r="CS971">
            <v>0</v>
          </cell>
          <cell r="CT971">
            <v>0</v>
          </cell>
          <cell r="CU971">
            <v>0</v>
          </cell>
          <cell r="CV971">
            <v>0</v>
          </cell>
          <cell r="CW971">
            <v>0</v>
          </cell>
          <cell r="CX971">
            <v>0</v>
          </cell>
          <cell r="CY971">
            <v>0</v>
          </cell>
          <cell r="CZ971">
            <v>0</v>
          </cell>
          <cell r="DA971">
            <v>0</v>
          </cell>
          <cell r="DB971">
            <v>0</v>
          </cell>
          <cell r="DC971">
            <v>0</v>
          </cell>
          <cell r="DD971">
            <v>0</v>
          </cell>
          <cell r="DE971">
            <v>0</v>
          </cell>
          <cell r="DF971">
            <v>0</v>
          </cell>
          <cell r="DG971">
            <v>0</v>
          </cell>
          <cell r="DH971">
            <v>0</v>
          </cell>
          <cell r="DI971">
            <v>0</v>
          </cell>
          <cell r="DJ971">
            <v>0</v>
          </cell>
          <cell r="DK971">
            <v>0</v>
          </cell>
          <cell r="DL971">
            <v>0</v>
          </cell>
          <cell r="DM971">
            <v>0</v>
          </cell>
          <cell r="DN971">
            <v>0</v>
          </cell>
          <cell r="DO971">
            <v>0</v>
          </cell>
          <cell r="DP971">
            <v>0</v>
          </cell>
          <cell r="DQ971">
            <v>0</v>
          </cell>
          <cell r="DR971">
            <v>0</v>
          </cell>
          <cell r="DS971">
            <v>0</v>
          </cell>
          <cell r="DT971">
            <v>0</v>
          </cell>
          <cell r="DU971">
            <v>0</v>
          </cell>
          <cell r="DV971">
            <v>0</v>
          </cell>
          <cell r="DW971">
            <v>0</v>
          </cell>
          <cell r="DX971">
            <v>0</v>
          </cell>
          <cell r="DY971">
            <v>0</v>
          </cell>
          <cell r="DZ971">
            <v>0</v>
          </cell>
          <cell r="EA971">
            <v>0</v>
          </cell>
          <cell r="EB971">
            <v>0</v>
          </cell>
          <cell r="EC971">
            <v>0</v>
          </cell>
          <cell r="ED971">
            <v>0</v>
          </cell>
        </row>
        <row r="972">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cell r="BZ972">
            <v>0</v>
          </cell>
          <cell r="CA972">
            <v>0</v>
          </cell>
          <cell r="CB972">
            <v>0</v>
          </cell>
          <cell r="CC972">
            <v>0</v>
          </cell>
          <cell r="CD972">
            <v>0</v>
          </cell>
          <cell r="CE972">
            <v>0</v>
          </cell>
          <cell r="CF972">
            <v>0</v>
          </cell>
          <cell r="CG972">
            <v>0</v>
          </cell>
          <cell r="CH972">
            <v>0</v>
          </cell>
          <cell r="CI972">
            <v>0</v>
          </cell>
          <cell r="CJ972">
            <v>0</v>
          </cell>
          <cell r="CK972">
            <v>0</v>
          </cell>
          <cell r="CL972">
            <v>0</v>
          </cell>
          <cell r="CM972">
            <v>0</v>
          </cell>
          <cell r="CN972">
            <v>0</v>
          </cell>
          <cell r="CO972">
            <v>0</v>
          </cell>
          <cell r="CP972">
            <v>0</v>
          </cell>
          <cell r="CQ972">
            <v>0</v>
          </cell>
          <cell r="CR972">
            <v>0</v>
          </cell>
          <cell r="CS972">
            <v>0</v>
          </cell>
          <cell r="CT972">
            <v>0</v>
          </cell>
          <cell r="CU972">
            <v>0</v>
          </cell>
          <cell r="CV972">
            <v>0</v>
          </cell>
          <cell r="CW972">
            <v>0</v>
          </cell>
          <cell r="CX972">
            <v>0</v>
          </cell>
          <cell r="CY972">
            <v>0</v>
          </cell>
          <cell r="CZ972">
            <v>0</v>
          </cell>
          <cell r="DA972">
            <v>0</v>
          </cell>
          <cell r="DB972">
            <v>0</v>
          </cell>
          <cell r="DC972">
            <v>0</v>
          </cell>
          <cell r="DD972">
            <v>0</v>
          </cell>
          <cell r="DE972">
            <v>0</v>
          </cell>
          <cell r="DF972">
            <v>0</v>
          </cell>
          <cell r="DG972">
            <v>0</v>
          </cell>
          <cell r="DH972">
            <v>0</v>
          </cell>
          <cell r="DI972">
            <v>0</v>
          </cell>
          <cell r="DJ972">
            <v>0</v>
          </cell>
          <cell r="DK972">
            <v>0</v>
          </cell>
          <cell r="DL972">
            <v>0</v>
          </cell>
          <cell r="DM972">
            <v>0</v>
          </cell>
          <cell r="DN972">
            <v>0</v>
          </cell>
          <cell r="DO972">
            <v>0</v>
          </cell>
          <cell r="DP972">
            <v>0</v>
          </cell>
          <cell r="DQ972">
            <v>0</v>
          </cell>
          <cell r="DR972">
            <v>0</v>
          </cell>
          <cell r="DS972">
            <v>0</v>
          </cell>
          <cell r="DT972">
            <v>0</v>
          </cell>
          <cell r="DU972">
            <v>0</v>
          </cell>
          <cell r="DV972">
            <v>0</v>
          </cell>
          <cell r="DW972">
            <v>0</v>
          </cell>
          <cell r="DX972">
            <v>0</v>
          </cell>
          <cell r="DY972">
            <v>0</v>
          </cell>
          <cell r="DZ972">
            <v>0</v>
          </cell>
          <cell r="EA972">
            <v>0</v>
          </cell>
          <cell r="EB972">
            <v>0</v>
          </cell>
          <cell r="EC972">
            <v>0</v>
          </cell>
          <cell r="ED972">
            <v>0</v>
          </cell>
        </row>
        <row r="973">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0</v>
          </cell>
          <cell r="BZ973">
            <v>0</v>
          </cell>
          <cell r="CA973">
            <v>0</v>
          </cell>
          <cell r="CB973">
            <v>0</v>
          </cell>
          <cell r="CC973">
            <v>0</v>
          </cell>
          <cell r="CD973">
            <v>0</v>
          </cell>
          <cell r="CE973">
            <v>0</v>
          </cell>
          <cell r="CF973">
            <v>0</v>
          </cell>
          <cell r="CG973">
            <v>0</v>
          </cell>
          <cell r="CH973">
            <v>0</v>
          </cell>
          <cell r="CI973">
            <v>0</v>
          </cell>
          <cell r="CJ973">
            <v>0</v>
          </cell>
          <cell r="CK973">
            <v>0</v>
          </cell>
          <cell r="CL973">
            <v>0</v>
          </cell>
          <cell r="CM973">
            <v>0</v>
          </cell>
          <cell r="CN973">
            <v>0</v>
          </cell>
          <cell r="CO973">
            <v>0</v>
          </cell>
          <cell r="CP973">
            <v>0</v>
          </cell>
          <cell r="CQ973">
            <v>0</v>
          </cell>
          <cell r="CR973">
            <v>0</v>
          </cell>
          <cell r="CS973">
            <v>0</v>
          </cell>
          <cell r="CT973">
            <v>0</v>
          </cell>
          <cell r="CU973">
            <v>0</v>
          </cell>
          <cell r="CV973">
            <v>0</v>
          </cell>
          <cell r="CW973">
            <v>0</v>
          </cell>
          <cell r="CX973">
            <v>0</v>
          </cell>
          <cell r="CY973">
            <v>0</v>
          </cell>
          <cell r="CZ973">
            <v>0</v>
          </cell>
          <cell r="DA973">
            <v>0</v>
          </cell>
          <cell r="DB973">
            <v>0</v>
          </cell>
          <cell r="DC973">
            <v>0</v>
          </cell>
          <cell r="DD973">
            <v>0</v>
          </cell>
          <cell r="DE973">
            <v>0</v>
          </cell>
          <cell r="DF973">
            <v>0</v>
          </cell>
          <cell r="DG973">
            <v>0</v>
          </cell>
          <cell r="DH973">
            <v>0</v>
          </cell>
          <cell r="DI973">
            <v>0</v>
          </cell>
          <cell r="DJ973">
            <v>0</v>
          </cell>
          <cell r="DK973">
            <v>0</v>
          </cell>
          <cell r="DL973">
            <v>0</v>
          </cell>
          <cell r="DM973">
            <v>0</v>
          </cell>
          <cell r="DN973">
            <v>0</v>
          </cell>
          <cell r="DO973">
            <v>0</v>
          </cell>
          <cell r="DP973">
            <v>0</v>
          </cell>
          <cell r="DQ973">
            <v>0</v>
          </cell>
          <cell r="DR973">
            <v>0</v>
          </cell>
          <cell r="DS973">
            <v>0</v>
          </cell>
          <cell r="DT973">
            <v>0</v>
          </cell>
          <cell r="DU973">
            <v>0</v>
          </cell>
          <cell r="DV973">
            <v>0</v>
          </cell>
          <cell r="DW973">
            <v>0</v>
          </cell>
          <cell r="DX973">
            <v>0</v>
          </cell>
          <cell r="DY973">
            <v>0</v>
          </cell>
          <cell r="DZ973">
            <v>0</v>
          </cell>
          <cell r="EA973">
            <v>0</v>
          </cell>
          <cell r="EB973">
            <v>0</v>
          </cell>
          <cell r="EC973">
            <v>0</v>
          </cell>
          <cell r="ED973">
            <v>0</v>
          </cell>
        </row>
        <row r="974">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cell r="BZ974">
            <v>0</v>
          </cell>
          <cell r="CA974">
            <v>0</v>
          </cell>
          <cell r="CB974">
            <v>0</v>
          </cell>
          <cell r="CC974">
            <v>0</v>
          </cell>
          <cell r="CD974">
            <v>0</v>
          </cell>
          <cell r="CE974">
            <v>0</v>
          </cell>
          <cell r="CF974">
            <v>0</v>
          </cell>
          <cell r="CG974">
            <v>0</v>
          </cell>
          <cell r="CH974">
            <v>0</v>
          </cell>
          <cell r="CI974">
            <v>0</v>
          </cell>
          <cell r="CJ974">
            <v>0</v>
          </cell>
          <cell r="CK974">
            <v>0</v>
          </cell>
          <cell r="CL974">
            <v>0</v>
          </cell>
          <cell r="CM974">
            <v>0</v>
          </cell>
          <cell r="CN974">
            <v>0</v>
          </cell>
          <cell r="CO974">
            <v>0</v>
          </cell>
          <cell r="CP974">
            <v>0</v>
          </cell>
          <cell r="CQ974">
            <v>0</v>
          </cell>
          <cell r="CR974">
            <v>0</v>
          </cell>
          <cell r="CS974">
            <v>0</v>
          </cell>
          <cell r="CT974">
            <v>0</v>
          </cell>
          <cell r="CU974">
            <v>0</v>
          </cell>
          <cell r="CV974">
            <v>0</v>
          </cell>
          <cell r="CW974">
            <v>0</v>
          </cell>
          <cell r="CX974">
            <v>0</v>
          </cell>
          <cell r="CY974">
            <v>0</v>
          </cell>
          <cell r="CZ974">
            <v>0</v>
          </cell>
          <cell r="DA974">
            <v>0</v>
          </cell>
          <cell r="DB974">
            <v>0</v>
          </cell>
          <cell r="DC974">
            <v>0</v>
          </cell>
          <cell r="DD974">
            <v>0</v>
          </cell>
          <cell r="DE974">
            <v>0</v>
          </cell>
          <cell r="DF974">
            <v>0</v>
          </cell>
          <cell r="DG974">
            <v>0</v>
          </cell>
          <cell r="DH974">
            <v>0</v>
          </cell>
          <cell r="DI974">
            <v>0</v>
          </cell>
          <cell r="DJ974">
            <v>0</v>
          </cell>
          <cell r="DK974">
            <v>0</v>
          </cell>
          <cell r="DL974">
            <v>0</v>
          </cell>
          <cell r="DM974">
            <v>0</v>
          </cell>
          <cell r="DN974">
            <v>0</v>
          </cell>
          <cell r="DO974">
            <v>0</v>
          </cell>
          <cell r="DP974">
            <v>0</v>
          </cell>
          <cell r="DQ974">
            <v>0</v>
          </cell>
          <cell r="DR974">
            <v>0</v>
          </cell>
          <cell r="DS974">
            <v>0</v>
          </cell>
          <cell r="DT974">
            <v>0</v>
          </cell>
          <cell r="DU974">
            <v>0</v>
          </cell>
          <cell r="DV974">
            <v>0</v>
          </cell>
          <cell r="DW974">
            <v>0</v>
          </cell>
          <cell r="DX974">
            <v>0</v>
          </cell>
          <cell r="DY974">
            <v>0</v>
          </cell>
          <cell r="DZ974">
            <v>0</v>
          </cell>
          <cell r="EA974">
            <v>0</v>
          </cell>
          <cell r="EB974">
            <v>0</v>
          </cell>
          <cell r="EC974">
            <v>0</v>
          </cell>
          <cell r="ED974">
            <v>0</v>
          </cell>
        </row>
        <row r="975">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0</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row>
        <row r="976">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cell r="BZ976">
            <v>0</v>
          </cell>
          <cell r="CA976">
            <v>0</v>
          </cell>
          <cell r="CB976">
            <v>0</v>
          </cell>
          <cell r="CC976">
            <v>0</v>
          </cell>
          <cell r="CD976">
            <v>0</v>
          </cell>
          <cell r="CE976">
            <v>0</v>
          </cell>
          <cell r="CF976">
            <v>0</v>
          </cell>
          <cell r="CG976">
            <v>0</v>
          </cell>
          <cell r="CH976">
            <v>0</v>
          </cell>
          <cell r="CI976">
            <v>0</v>
          </cell>
          <cell r="CJ976">
            <v>0</v>
          </cell>
          <cell r="CK976">
            <v>0</v>
          </cell>
          <cell r="CL976">
            <v>0</v>
          </cell>
          <cell r="CM976">
            <v>0</v>
          </cell>
          <cell r="CN976">
            <v>0</v>
          </cell>
          <cell r="CO976">
            <v>0</v>
          </cell>
          <cell r="CP976">
            <v>0</v>
          </cell>
          <cell r="CQ976">
            <v>0</v>
          </cell>
          <cell r="CR976">
            <v>0</v>
          </cell>
          <cell r="CS976">
            <v>0</v>
          </cell>
          <cell r="CT976">
            <v>0</v>
          </cell>
          <cell r="CU976">
            <v>0</v>
          </cell>
          <cell r="CV976">
            <v>0</v>
          </cell>
          <cell r="CW976">
            <v>0</v>
          </cell>
          <cell r="CX976">
            <v>0</v>
          </cell>
          <cell r="CY976">
            <v>0</v>
          </cell>
          <cell r="CZ976">
            <v>0</v>
          </cell>
          <cell r="DA976">
            <v>0</v>
          </cell>
          <cell r="DB976">
            <v>0</v>
          </cell>
          <cell r="DC976">
            <v>0</v>
          </cell>
          <cell r="DD976">
            <v>0</v>
          </cell>
          <cell r="DE976">
            <v>0</v>
          </cell>
          <cell r="DF976">
            <v>0</v>
          </cell>
          <cell r="DG976">
            <v>0</v>
          </cell>
          <cell r="DH976">
            <v>0</v>
          </cell>
          <cell r="DI976">
            <v>0</v>
          </cell>
          <cell r="DJ976">
            <v>0</v>
          </cell>
          <cell r="DK976">
            <v>0</v>
          </cell>
          <cell r="DL976">
            <v>0</v>
          </cell>
          <cell r="DM976">
            <v>0</v>
          </cell>
          <cell r="DN976">
            <v>0</v>
          </cell>
          <cell r="DO976">
            <v>0</v>
          </cell>
          <cell r="DP976">
            <v>0</v>
          </cell>
          <cell r="DQ976">
            <v>0</v>
          </cell>
          <cell r="DR976">
            <v>0</v>
          </cell>
          <cell r="DS976">
            <v>0</v>
          </cell>
          <cell r="DT976">
            <v>0</v>
          </cell>
          <cell r="DU976">
            <v>0</v>
          </cell>
          <cell r="DV976">
            <v>0</v>
          </cell>
          <cell r="DW976">
            <v>0</v>
          </cell>
          <cell r="DX976">
            <v>0</v>
          </cell>
          <cell r="DY976">
            <v>0</v>
          </cell>
          <cell r="DZ976">
            <v>0</v>
          </cell>
          <cell r="EA976">
            <v>0</v>
          </cell>
          <cell r="EB976">
            <v>0</v>
          </cell>
          <cell r="EC976">
            <v>0</v>
          </cell>
          <cell r="ED976">
            <v>0</v>
          </cell>
        </row>
        <row r="977">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cell r="BZ977">
            <v>0</v>
          </cell>
          <cell r="CA977">
            <v>0</v>
          </cell>
          <cell r="CB977">
            <v>0</v>
          </cell>
          <cell r="CC977">
            <v>0</v>
          </cell>
          <cell r="CD977">
            <v>0</v>
          </cell>
          <cell r="CE977">
            <v>0</v>
          </cell>
          <cell r="CF977">
            <v>0</v>
          </cell>
          <cell r="CG977">
            <v>0</v>
          </cell>
          <cell r="CH977">
            <v>0</v>
          </cell>
          <cell r="CI977">
            <v>0</v>
          </cell>
          <cell r="CJ977">
            <v>0</v>
          </cell>
          <cell r="CK977">
            <v>0</v>
          </cell>
          <cell r="CL977">
            <v>0</v>
          </cell>
          <cell r="CM977">
            <v>0</v>
          </cell>
          <cell r="CN977">
            <v>0</v>
          </cell>
          <cell r="CO977">
            <v>0</v>
          </cell>
          <cell r="CP977">
            <v>0</v>
          </cell>
          <cell r="CQ977">
            <v>0</v>
          </cell>
          <cell r="CR977">
            <v>0</v>
          </cell>
          <cell r="CS977">
            <v>0</v>
          </cell>
          <cell r="CT977">
            <v>0</v>
          </cell>
          <cell r="CU977">
            <v>0</v>
          </cell>
          <cell r="CV977">
            <v>0</v>
          </cell>
          <cell r="CW977">
            <v>0</v>
          </cell>
          <cell r="CX977">
            <v>0</v>
          </cell>
          <cell r="CY977">
            <v>0</v>
          </cell>
          <cell r="CZ977">
            <v>0</v>
          </cell>
          <cell r="DA977">
            <v>0</v>
          </cell>
          <cell r="DB977">
            <v>0</v>
          </cell>
          <cell r="DC977">
            <v>0</v>
          </cell>
          <cell r="DD977">
            <v>0</v>
          </cell>
          <cell r="DE977">
            <v>0</v>
          </cell>
          <cell r="DF977">
            <v>0</v>
          </cell>
          <cell r="DG977">
            <v>0</v>
          </cell>
          <cell r="DH977">
            <v>0</v>
          </cell>
          <cell r="DI977">
            <v>0</v>
          </cell>
          <cell r="DJ977">
            <v>0</v>
          </cell>
          <cell r="DK977">
            <v>0</v>
          </cell>
          <cell r="DL977">
            <v>0</v>
          </cell>
          <cell r="DM977">
            <v>0</v>
          </cell>
          <cell r="DN977">
            <v>0</v>
          </cell>
          <cell r="DO977">
            <v>0</v>
          </cell>
          <cell r="DP977">
            <v>0</v>
          </cell>
          <cell r="DQ977">
            <v>0</v>
          </cell>
          <cell r="DR977">
            <v>0</v>
          </cell>
          <cell r="DS977">
            <v>0</v>
          </cell>
          <cell r="DT977">
            <v>0</v>
          </cell>
          <cell r="DU977">
            <v>0</v>
          </cell>
          <cell r="DV977">
            <v>0</v>
          </cell>
          <cell r="DW977">
            <v>0</v>
          </cell>
          <cell r="DX977">
            <v>0</v>
          </cell>
          <cell r="DY977">
            <v>0</v>
          </cell>
          <cell r="DZ977">
            <v>0</v>
          </cell>
          <cell r="EA977">
            <v>0</v>
          </cell>
          <cell r="EB977">
            <v>0</v>
          </cell>
          <cell r="EC977">
            <v>0</v>
          </cell>
          <cell r="ED977">
            <v>0</v>
          </cell>
        </row>
        <row r="978">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cell r="BZ978">
            <v>0</v>
          </cell>
          <cell r="CA978">
            <v>0</v>
          </cell>
          <cell r="CB978">
            <v>0</v>
          </cell>
          <cell r="CC978">
            <v>0</v>
          </cell>
          <cell r="CD978">
            <v>0</v>
          </cell>
          <cell r="CE978">
            <v>0</v>
          </cell>
          <cell r="CF978">
            <v>0</v>
          </cell>
          <cell r="CG978">
            <v>0</v>
          </cell>
          <cell r="CH978">
            <v>0</v>
          </cell>
          <cell r="CI978">
            <v>0</v>
          </cell>
          <cell r="CJ978">
            <v>0</v>
          </cell>
          <cell r="CK978">
            <v>0</v>
          </cell>
          <cell r="CL978">
            <v>0</v>
          </cell>
          <cell r="CM978">
            <v>0</v>
          </cell>
          <cell r="CN978">
            <v>0</v>
          </cell>
          <cell r="CO978">
            <v>0</v>
          </cell>
          <cell r="CP978">
            <v>0</v>
          </cell>
          <cell r="CQ978">
            <v>0</v>
          </cell>
          <cell r="CR978">
            <v>0</v>
          </cell>
          <cell r="CS978">
            <v>0</v>
          </cell>
          <cell r="CT978">
            <v>0</v>
          </cell>
          <cell r="CU978">
            <v>0</v>
          </cell>
          <cell r="CV978">
            <v>0</v>
          </cell>
          <cell r="CW978">
            <v>0</v>
          </cell>
          <cell r="CX978">
            <v>0</v>
          </cell>
          <cell r="CY978">
            <v>0</v>
          </cell>
          <cell r="CZ978">
            <v>0</v>
          </cell>
          <cell r="DA978">
            <v>0</v>
          </cell>
          <cell r="DB978">
            <v>0</v>
          </cell>
          <cell r="DC978">
            <v>0</v>
          </cell>
          <cell r="DD978">
            <v>0</v>
          </cell>
          <cell r="DE978">
            <v>0</v>
          </cell>
          <cell r="DF978">
            <v>0</v>
          </cell>
          <cell r="DG978">
            <v>0</v>
          </cell>
          <cell r="DH978">
            <v>0</v>
          </cell>
          <cell r="DI978">
            <v>0</v>
          </cell>
          <cell r="DJ978">
            <v>0</v>
          </cell>
          <cell r="DK978">
            <v>0</v>
          </cell>
          <cell r="DL978">
            <v>0</v>
          </cell>
          <cell r="DM978">
            <v>0</v>
          </cell>
          <cell r="DN978">
            <v>0</v>
          </cell>
          <cell r="DO978">
            <v>0</v>
          </cell>
          <cell r="DP978">
            <v>0</v>
          </cell>
          <cell r="DQ978">
            <v>0</v>
          </cell>
          <cell r="DR978">
            <v>0</v>
          </cell>
          <cell r="DS978">
            <v>0</v>
          </cell>
          <cell r="DT978">
            <v>0</v>
          </cell>
          <cell r="DU978">
            <v>0</v>
          </cell>
          <cell r="DV978">
            <v>0</v>
          </cell>
          <cell r="DW978">
            <v>0</v>
          </cell>
          <cell r="DX978">
            <v>0</v>
          </cell>
          <cell r="DY978">
            <v>0</v>
          </cell>
          <cell r="DZ978">
            <v>0</v>
          </cell>
          <cell r="EA978">
            <v>0</v>
          </cell>
          <cell r="EB978">
            <v>0</v>
          </cell>
          <cell r="EC978">
            <v>0</v>
          </cell>
          <cell r="ED978">
            <v>0</v>
          </cell>
        </row>
        <row r="979">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cell r="BZ979">
            <v>0</v>
          </cell>
          <cell r="CA979">
            <v>0</v>
          </cell>
          <cell r="CB979">
            <v>0</v>
          </cell>
          <cell r="CC979">
            <v>0</v>
          </cell>
          <cell r="CD979">
            <v>0</v>
          </cell>
          <cell r="CE979">
            <v>0</v>
          </cell>
          <cell r="CF979">
            <v>0</v>
          </cell>
          <cell r="CG979">
            <v>0</v>
          </cell>
          <cell r="CH979">
            <v>0</v>
          </cell>
          <cell r="CI979">
            <v>0</v>
          </cell>
          <cell r="CJ979">
            <v>0</v>
          </cell>
          <cell r="CK979">
            <v>0</v>
          </cell>
          <cell r="CL979">
            <v>0</v>
          </cell>
          <cell r="CM979">
            <v>0</v>
          </cell>
          <cell r="CN979">
            <v>0</v>
          </cell>
          <cell r="CO979">
            <v>0</v>
          </cell>
          <cell r="CP979">
            <v>0</v>
          </cell>
          <cell r="CQ979">
            <v>0</v>
          </cell>
          <cell r="CR979">
            <v>0</v>
          </cell>
          <cell r="CS979">
            <v>0</v>
          </cell>
          <cell r="CT979">
            <v>0</v>
          </cell>
          <cell r="CU979">
            <v>0</v>
          </cell>
          <cell r="CV979">
            <v>0</v>
          </cell>
          <cell r="CW979">
            <v>0</v>
          </cell>
          <cell r="CX979">
            <v>0</v>
          </cell>
          <cell r="CY979">
            <v>0</v>
          </cell>
          <cell r="CZ979">
            <v>0</v>
          </cell>
          <cell r="DA979">
            <v>0</v>
          </cell>
          <cell r="DB979">
            <v>0</v>
          </cell>
          <cell r="DC979">
            <v>0</v>
          </cell>
          <cell r="DD979">
            <v>0</v>
          </cell>
          <cell r="DE979">
            <v>0</v>
          </cell>
          <cell r="DF979">
            <v>0</v>
          </cell>
          <cell r="DG979">
            <v>0</v>
          </cell>
          <cell r="DH979">
            <v>0</v>
          </cell>
          <cell r="DI979">
            <v>0</v>
          </cell>
          <cell r="DJ979">
            <v>0</v>
          </cell>
          <cell r="DK979">
            <v>0</v>
          </cell>
          <cell r="DL979">
            <v>0</v>
          </cell>
          <cell r="DM979">
            <v>0</v>
          </cell>
          <cell r="DN979">
            <v>0</v>
          </cell>
          <cell r="DO979">
            <v>0</v>
          </cell>
          <cell r="DP979">
            <v>0</v>
          </cell>
          <cell r="DQ979">
            <v>0</v>
          </cell>
          <cell r="DR979">
            <v>0</v>
          </cell>
          <cell r="DS979">
            <v>0</v>
          </cell>
          <cell r="DT979">
            <v>0</v>
          </cell>
          <cell r="DU979">
            <v>0</v>
          </cell>
          <cell r="DV979">
            <v>0</v>
          </cell>
          <cell r="DW979">
            <v>0</v>
          </cell>
          <cell r="DX979">
            <v>0</v>
          </cell>
          <cell r="DY979">
            <v>0</v>
          </cell>
          <cell r="DZ979">
            <v>0</v>
          </cell>
          <cell r="EA979">
            <v>0</v>
          </cell>
          <cell r="EB979">
            <v>0</v>
          </cell>
          <cell r="EC979">
            <v>0</v>
          </cell>
          <cell r="ED979">
            <v>0</v>
          </cell>
        </row>
        <row r="980">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cell r="BZ980">
            <v>0</v>
          </cell>
          <cell r="CA980">
            <v>0</v>
          </cell>
          <cell r="CB980">
            <v>0</v>
          </cell>
          <cell r="CC980">
            <v>0</v>
          </cell>
          <cell r="CD980">
            <v>0</v>
          </cell>
          <cell r="CE980">
            <v>0</v>
          </cell>
          <cell r="CF980">
            <v>0</v>
          </cell>
          <cell r="CG980">
            <v>0</v>
          </cell>
          <cell r="CH980">
            <v>0</v>
          </cell>
          <cell r="CI980">
            <v>0</v>
          </cell>
          <cell r="CJ980">
            <v>0</v>
          </cell>
          <cell r="CK980">
            <v>0</v>
          </cell>
          <cell r="CL980">
            <v>0</v>
          </cell>
          <cell r="CM980">
            <v>0</v>
          </cell>
          <cell r="CN980">
            <v>0</v>
          </cell>
          <cell r="CO980">
            <v>0</v>
          </cell>
          <cell r="CP980">
            <v>0</v>
          </cell>
          <cell r="CQ980">
            <v>0</v>
          </cell>
          <cell r="CR980">
            <v>0</v>
          </cell>
          <cell r="CS980">
            <v>0</v>
          </cell>
          <cell r="CT980">
            <v>0</v>
          </cell>
          <cell r="CU980">
            <v>0</v>
          </cell>
          <cell r="CV980">
            <v>0</v>
          </cell>
          <cell r="CW980">
            <v>0</v>
          </cell>
          <cell r="CX980">
            <v>0</v>
          </cell>
          <cell r="CY980">
            <v>0</v>
          </cell>
          <cell r="CZ980">
            <v>0</v>
          </cell>
          <cell r="DA980">
            <v>0</v>
          </cell>
          <cell r="DB980">
            <v>0</v>
          </cell>
          <cell r="DC980">
            <v>0</v>
          </cell>
          <cell r="DD980">
            <v>0</v>
          </cell>
          <cell r="DE980">
            <v>0</v>
          </cell>
          <cell r="DF980">
            <v>0</v>
          </cell>
          <cell r="DG980">
            <v>0</v>
          </cell>
          <cell r="DH980">
            <v>0</v>
          </cell>
          <cell r="DI980">
            <v>0</v>
          </cell>
          <cell r="DJ980">
            <v>0</v>
          </cell>
          <cell r="DK980">
            <v>0</v>
          </cell>
          <cell r="DL980">
            <v>0</v>
          </cell>
          <cell r="DM980">
            <v>0</v>
          </cell>
          <cell r="DN980">
            <v>0</v>
          </cell>
          <cell r="DO980">
            <v>0</v>
          </cell>
          <cell r="DP980">
            <v>0</v>
          </cell>
          <cell r="DQ980">
            <v>0</v>
          </cell>
          <cell r="DR980">
            <v>0</v>
          </cell>
          <cell r="DS980">
            <v>0</v>
          </cell>
          <cell r="DT980">
            <v>0</v>
          </cell>
          <cell r="DU980">
            <v>0</v>
          </cell>
          <cell r="DV980">
            <v>0</v>
          </cell>
          <cell r="DW980">
            <v>0</v>
          </cell>
          <cell r="DX980">
            <v>0</v>
          </cell>
          <cell r="DY980">
            <v>0</v>
          </cell>
          <cell r="DZ980">
            <v>0</v>
          </cell>
          <cell r="EA980">
            <v>0</v>
          </cell>
          <cell r="EB980">
            <v>0</v>
          </cell>
          <cell r="EC980">
            <v>0</v>
          </cell>
          <cell r="ED980">
            <v>0</v>
          </cell>
        </row>
        <row r="981">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0</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0</v>
          </cell>
          <cell r="BZ981">
            <v>0</v>
          </cell>
          <cell r="CA981">
            <v>0</v>
          </cell>
          <cell r="CB981">
            <v>0</v>
          </cell>
          <cell r="CC981">
            <v>0</v>
          </cell>
          <cell r="CD981">
            <v>0</v>
          </cell>
          <cell r="CE981">
            <v>0</v>
          </cell>
          <cell r="CF981">
            <v>0</v>
          </cell>
          <cell r="CG981">
            <v>0</v>
          </cell>
          <cell r="CH981">
            <v>0</v>
          </cell>
          <cell r="CI981">
            <v>0</v>
          </cell>
          <cell r="CJ981">
            <v>0</v>
          </cell>
          <cell r="CK981">
            <v>0</v>
          </cell>
          <cell r="CL981">
            <v>0</v>
          </cell>
          <cell r="CM981">
            <v>0</v>
          </cell>
          <cell r="CN981">
            <v>0</v>
          </cell>
          <cell r="CO981">
            <v>0</v>
          </cell>
          <cell r="CP981">
            <v>0</v>
          </cell>
          <cell r="CQ981">
            <v>0</v>
          </cell>
          <cell r="CR981">
            <v>0</v>
          </cell>
          <cell r="CS981">
            <v>0</v>
          </cell>
          <cell r="CT981">
            <v>0</v>
          </cell>
          <cell r="CU981">
            <v>0</v>
          </cell>
          <cell r="CV981">
            <v>0</v>
          </cell>
          <cell r="CW981">
            <v>0</v>
          </cell>
          <cell r="CX981">
            <v>0</v>
          </cell>
          <cell r="CY981">
            <v>0</v>
          </cell>
          <cell r="CZ981">
            <v>0</v>
          </cell>
          <cell r="DA981">
            <v>0</v>
          </cell>
          <cell r="DB981">
            <v>0</v>
          </cell>
          <cell r="DC981">
            <v>0</v>
          </cell>
          <cell r="DD981">
            <v>0</v>
          </cell>
          <cell r="DE981">
            <v>0</v>
          </cell>
          <cell r="DF981">
            <v>0</v>
          </cell>
          <cell r="DG981">
            <v>0</v>
          </cell>
          <cell r="DH981">
            <v>0</v>
          </cell>
          <cell r="DI981">
            <v>0</v>
          </cell>
          <cell r="DJ981">
            <v>0</v>
          </cell>
          <cell r="DK981">
            <v>0</v>
          </cell>
          <cell r="DL981">
            <v>0</v>
          </cell>
          <cell r="DM981">
            <v>0</v>
          </cell>
          <cell r="DN981">
            <v>0</v>
          </cell>
          <cell r="DO981">
            <v>0</v>
          </cell>
          <cell r="DP981">
            <v>0</v>
          </cell>
          <cell r="DQ981">
            <v>0</v>
          </cell>
          <cell r="DR981">
            <v>0</v>
          </cell>
          <cell r="DS981">
            <v>0</v>
          </cell>
          <cell r="DT981">
            <v>0</v>
          </cell>
          <cell r="DU981">
            <v>0</v>
          </cell>
          <cell r="DV981">
            <v>0</v>
          </cell>
          <cell r="DW981">
            <v>0</v>
          </cell>
          <cell r="DX981">
            <v>0</v>
          </cell>
          <cell r="DY981">
            <v>0</v>
          </cell>
          <cell r="DZ981">
            <v>0</v>
          </cell>
          <cell r="EA981">
            <v>0</v>
          </cell>
          <cell r="EB981">
            <v>0</v>
          </cell>
          <cell r="EC981">
            <v>0</v>
          </cell>
          <cell r="ED981">
            <v>0</v>
          </cell>
        </row>
        <row r="982">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0</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row>
        <row r="983">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cell r="BZ983">
            <v>0</v>
          </cell>
          <cell r="CA983">
            <v>0</v>
          </cell>
          <cell r="CB983">
            <v>0</v>
          </cell>
          <cell r="CC983">
            <v>0</v>
          </cell>
          <cell r="CD983">
            <v>0</v>
          </cell>
          <cell r="CE983">
            <v>0</v>
          </cell>
          <cell r="CF983">
            <v>0</v>
          </cell>
          <cell r="CG983">
            <v>0</v>
          </cell>
          <cell r="CH983">
            <v>0</v>
          </cell>
          <cell r="CI983">
            <v>0</v>
          </cell>
          <cell r="CJ983">
            <v>0</v>
          </cell>
          <cell r="CK983">
            <v>0</v>
          </cell>
          <cell r="CL983">
            <v>0</v>
          </cell>
          <cell r="CM983">
            <v>0</v>
          </cell>
          <cell r="CN983">
            <v>0</v>
          </cell>
          <cell r="CO983">
            <v>0</v>
          </cell>
          <cell r="CP983">
            <v>0</v>
          </cell>
          <cell r="CQ983">
            <v>0</v>
          </cell>
          <cell r="CR983">
            <v>0</v>
          </cell>
          <cell r="CS983">
            <v>0</v>
          </cell>
          <cell r="CT983">
            <v>0</v>
          </cell>
          <cell r="CU983">
            <v>0</v>
          </cell>
          <cell r="CV983">
            <v>0</v>
          </cell>
          <cell r="CW983">
            <v>0</v>
          </cell>
          <cell r="CX983">
            <v>0</v>
          </cell>
          <cell r="CY983">
            <v>0</v>
          </cell>
          <cell r="CZ983">
            <v>0</v>
          </cell>
          <cell r="DA983">
            <v>0</v>
          </cell>
          <cell r="DB983">
            <v>0</v>
          </cell>
          <cell r="DC983">
            <v>0</v>
          </cell>
          <cell r="DD983">
            <v>0</v>
          </cell>
          <cell r="DE983">
            <v>0</v>
          </cell>
          <cell r="DF983">
            <v>0</v>
          </cell>
          <cell r="DG983">
            <v>0</v>
          </cell>
          <cell r="DH983">
            <v>0</v>
          </cell>
          <cell r="DI983">
            <v>0</v>
          </cell>
          <cell r="DJ983">
            <v>0</v>
          </cell>
          <cell r="DK983">
            <v>0</v>
          </cell>
          <cell r="DL983">
            <v>0</v>
          </cell>
          <cell r="DM983">
            <v>0</v>
          </cell>
          <cell r="DN983">
            <v>0</v>
          </cell>
          <cell r="DO983">
            <v>0</v>
          </cell>
          <cell r="DP983">
            <v>0</v>
          </cell>
          <cell r="DQ983">
            <v>0</v>
          </cell>
          <cell r="DR983">
            <v>0</v>
          </cell>
          <cell r="DS983">
            <v>0</v>
          </cell>
          <cell r="DT983">
            <v>0</v>
          </cell>
          <cell r="DU983">
            <v>0</v>
          </cell>
          <cell r="DV983">
            <v>0</v>
          </cell>
          <cell r="DW983">
            <v>0</v>
          </cell>
          <cell r="DX983">
            <v>0</v>
          </cell>
          <cell r="DY983">
            <v>0</v>
          </cell>
          <cell r="DZ983">
            <v>0</v>
          </cell>
          <cell r="EA983">
            <v>0</v>
          </cell>
          <cell r="EB983">
            <v>0</v>
          </cell>
          <cell r="EC983">
            <v>0</v>
          </cell>
          <cell r="ED983">
            <v>0</v>
          </cell>
        </row>
        <row r="984">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0</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0</v>
          </cell>
          <cell r="BZ984">
            <v>0</v>
          </cell>
          <cell r="CA984">
            <v>0</v>
          </cell>
          <cell r="CB984">
            <v>0</v>
          </cell>
          <cell r="CC984">
            <v>0</v>
          </cell>
          <cell r="CD984">
            <v>0</v>
          </cell>
          <cell r="CE984">
            <v>0</v>
          </cell>
          <cell r="CF984">
            <v>0</v>
          </cell>
          <cell r="CG984">
            <v>0</v>
          </cell>
          <cell r="CH984">
            <v>0</v>
          </cell>
          <cell r="CI984">
            <v>0</v>
          </cell>
          <cell r="CJ984">
            <v>0</v>
          </cell>
          <cell r="CK984">
            <v>0</v>
          </cell>
          <cell r="CL984">
            <v>0</v>
          </cell>
          <cell r="CM984">
            <v>0</v>
          </cell>
          <cell r="CN984">
            <v>0</v>
          </cell>
          <cell r="CO984">
            <v>0</v>
          </cell>
          <cell r="CP984">
            <v>0</v>
          </cell>
          <cell r="CQ984">
            <v>0</v>
          </cell>
          <cell r="CR984">
            <v>0</v>
          </cell>
          <cell r="CS984">
            <v>0</v>
          </cell>
          <cell r="CT984">
            <v>0</v>
          </cell>
          <cell r="CU984">
            <v>0</v>
          </cell>
          <cell r="CV984">
            <v>0</v>
          </cell>
          <cell r="CW984">
            <v>0</v>
          </cell>
          <cell r="CX984">
            <v>0</v>
          </cell>
          <cell r="CY984">
            <v>0</v>
          </cell>
          <cell r="CZ984">
            <v>0</v>
          </cell>
          <cell r="DA984">
            <v>0</v>
          </cell>
          <cell r="DB984">
            <v>0</v>
          </cell>
          <cell r="DC984">
            <v>0</v>
          </cell>
          <cell r="DD984">
            <v>0</v>
          </cell>
          <cell r="DE984">
            <v>0</v>
          </cell>
          <cell r="DF984">
            <v>0</v>
          </cell>
          <cell r="DG984">
            <v>0</v>
          </cell>
          <cell r="DH984">
            <v>0</v>
          </cell>
          <cell r="DI984">
            <v>0</v>
          </cell>
          <cell r="DJ984">
            <v>0</v>
          </cell>
          <cell r="DK984">
            <v>0</v>
          </cell>
          <cell r="DL984">
            <v>0</v>
          </cell>
          <cell r="DM984">
            <v>0</v>
          </cell>
          <cell r="DN984">
            <v>0</v>
          </cell>
          <cell r="DO984">
            <v>0</v>
          </cell>
          <cell r="DP984">
            <v>0</v>
          </cell>
          <cell r="DQ984">
            <v>0</v>
          </cell>
          <cell r="DR984">
            <v>0</v>
          </cell>
          <cell r="DS984">
            <v>0</v>
          </cell>
          <cell r="DT984">
            <v>0</v>
          </cell>
          <cell r="DU984">
            <v>0</v>
          </cell>
          <cell r="DV984">
            <v>0</v>
          </cell>
          <cell r="DW984">
            <v>0</v>
          </cell>
          <cell r="DX984">
            <v>0</v>
          </cell>
          <cell r="DY984">
            <v>0</v>
          </cell>
          <cell r="DZ984">
            <v>0</v>
          </cell>
          <cell r="EA984">
            <v>0</v>
          </cell>
          <cell r="EB984">
            <v>0</v>
          </cell>
          <cell r="EC984">
            <v>0</v>
          </cell>
          <cell r="ED984">
            <v>0</v>
          </cell>
        </row>
        <row r="985">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cell r="BZ985">
            <v>0</v>
          </cell>
          <cell r="CA985">
            <v>0</v>
          </cell>
          <cell r="CB985">
            <v>0</v>
          </cell>
          <cell r="CC985">
            <v>0</v>
          </cell>
          <cell r="CD985">
            <v>0</v>
          </cell>
          <cell r="CE985">
            <v>0</v>
          </cell>
          <cell r="CF985">
            <v>0</v>
          </cell>
          <cell r="CG985">
            <v>0</v>
          </cell>
          <cell r="CH985">
            <v>0</v>
          </cell>
          <cell r="CI985">
            <v>0</v>
          </cell>
          <cell r="CJ985">
            <v>0</v>
          </cell>
          <cell r="CK985">
            <v>0</v>
          </cell>
          <cell r="CL985">
            <v>0</v>
          </cell>
          <cell r="CM985">
            <v>0</v>
          </cell>
          <cell r="CN985">
            <v>0</v>
          </cell>
          <cell r="CO985">
            <v>0</v>
          </cell>
          <cell r="CP985">
            <v>0</v>
          </cell>
          <cell r="CQ985">
            <v>0</v>
          </cell>
          <cell r="CR985">
            <v>0</v>
          </cell>
          <cell r="CS985">
            <v>0</v>
          </cell>
          <cell r="CT985">
            <v>0</v>
          </cell>
          <cell r="CU985">
            <v>0</v>
          </cell>
          <cell r="CV985">
            <v>0</v>
          </cell>
          <cell r="CW985">
            <v>0</v>
          </cell>
          <cell r="CX985">
            <v>0</v>
          </cell>
          <cell r="CY985">
            <v>0</v>
          </cell>
          <cell r="CZ985">
            <v>0</v>
          </cell>
          <cell r="DA985">
            <v>0</v>
          </cell>
          <cell r="DB985">
            <v>0</v>
          </cell>
          <cell r="DC985">
            <v>0</v>
          </cell>
          <cell r="DD985">
            <v>0</v>
          </cell>
          <cell r="DE985">
            <v>0</v>
          </cell>
          <cell r="DF985">
            <v>0</v>
          </cell>
          <cell r="DG985">
            <v>0</v>
          </cell>
          <cell r="DH985">
            <v>0</v>
          </cell>
          <cell r="DI985">
            <v>0</v>
          </cell>
          <cell r="DJ985">
            <v>0</v>
          </cell>
          <cell r="DK985">
            <v>0</v>
          </cell>
          <cell r="DL985">
            <v>0</v>
          </cell>
          <cell r="DM985">
            <v>0</v>
          </cell>
          <cell r="DN985">
            <v>0</v>
          </cell>
          <cell r="DO985">
            <v>0</v>
          </cell>
          <cell r="DP985">
            <v>0</v>
          </cell>
          <cell r="DQ985">
            <v>0</v>
          </cell>
          <cell r="DR985">
            <v>0</v>
          </cell>
          <cell r="DS985">
            <v>0</v>
          </cell>
          <cell r="DT985">
            <v>0</v>
          </cell>
          <cell r="DU985">
            <v>0</v>
          </cell>
          <cell r="DV985">
            <v>0</v>
          </cell>
          <cell r="DW985">
            <v>0</v>
          </cell>
          <cell r="DX985">
            <v>0</v>
          </cell>
          <cell r="DY985">
            <v>0</v>
          </cell>
          <cell r="DZ985">
            <v>0</v>
          </cell>
          <cell r="EA985">
            <v>0</v>
          </cell>
          <cell r="EB985">
            <v>0</v>
          </cell>
          <cell r="EC985">
            <v>0</v>
          </cell>
          <cell r="ED985">
            <v>0</v>
          </cell>
        </row>
        <row r="986">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cell r="BZ986">
            <v>0</v>
          </cell>
          <cell r="CA986">
            <v>0</v>
          </cell>
          <cell r="CB986">
            <v>0</v>
          </cell>
          <cell r="CC986">
            <v>0</v>
          </cell>
          <cell r="CD986">
            <v>0</v>
          </cell>
          <cell r="CE986">
            <v>0</v>
          </cell>
          <cell r="CF986">
            <v>0</v>
          </cell>
          <cell r="CG986">
            <v>0</v>
          </cell>
          <cell r="CH986">
            <v>0</v>
          </cell>
          <cell r="CI986">
            <v>0</v>
          </cell>
          <cell r="CJ986">
            <v>0</v>
          </cell>
          <cell r="CK986">
            <v>0</v>
          </cell>
          <cell r="CL986">
            <v>0</v>
          </cell>
          <cell r="CM986">
            <v>0</v>
          </cell>
          <cell r="CN986">
            <v>0</v>
          </cell>
          <cell r="CO986">
            <v>0</v>
          </cell>
          <cell r="CP986">
            <v>0</v>
          </cell>
          <cell r="CQ986">
            <v>0</v>
          </cell>
          <cell r="CR986">
            <v>0</v>
          </cell>
          <cell r="CS986">
            <v>0</v>
          </cell>
          <cell r="CT986">
            <v>0</v>
          </cell>
          <cell r="CU986">
            <v>0</v>
          </cell>
          <cell r="CV986">
            <v>0</v>
          </cell>
          <cell r="CW986">
            <v>0</v>
          </cell>
          <cell r="CX986">
            <v>0</v>
          </cell>
          <cell r="CY986">
            <v>0</v>
          </cell>
          <cell r="CZ986">
            <v>0</v>
          </cell>
          <cell r="DA986">
            <v>0</v>
          </cell>
          <cell r="DB986">
            <v>0</v>
          </cell>
          <cell r="DC986">
            <v>0</v>
          </cell>
          <cell r="DD986">
            <v>0</v>
          </cell>
          <cell r="DE986">
            <v>0</v>
          </cell>
          <cell r="DF986">
            <v>0</v>
          </cell>
          <cell r="DG986">
            <v>0</v>
          </cell>
          <cell r="DH986">
            <v>0</v>
          </cell>
          <cell r="DI986">
            <v>0</v>
          </cell>
          <cell r="DJ986">
            <v>0</v>
          </cell>
          <cell r="DK986">
            <v>0</v>
          </cell>
          <cell r="DL986">
            <v>0</v>
          </cell>
          <cell r="DM986">
            <v>0</v>
          </cell>
          <cell r="DN986">
            <v>0</v>
          </cell>
          <cell r="DO986">
            <v>0</v>
          </cell>
          <cell r="DP986">
            <v>0</v>
          </cell>
          <cell r="DQ986">
            <v>0</v>
          </cell>
          <cell r="DR986">
            <v>0</v>
          </cell>
          <cell r="DS986">
            <v>0</v>
          </cell>
          <cell r="DT986">
            <v>0</v>
          </cell>
          <cell r="DU986">
            <v>0</v>
          </cell>
          <cell r="DV986">
            <v>0</v>
          </cell>
          <cell r="DW986">
            <v>0</v>
          </cell>
          <cell r="DX986">
            <v>0</v>
          </cell>
          <cell r="DY986">
            <v>0</v>
          </cell>
          <cell r="DZ986">
            <v>0</v>
          </cell>
          <cell r="EA986">
            <v>0</v>
          </cell>
          <cell r="EB986">
            <v>0</v>
          </cell>
          <cell r="EC986">
            <v>0</v>
          </cell>
          <cell r="ED986">
            <v>0</v>
          </cell>
        </row>
        <row r="987">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cell r="BZ987">
            <v>0</v>
          </cell>
          <cell r="CA987">
            <v>0</v>
          </cell>
          <cell r="CB987">
            <v>0</v>
          </cell>
          <cell r="CC987">
            <v>0</v>
          </cell>
          <cell r="CD987">
            <v>0</v>
          </cell>
          <cell r="CE987">
            <v>0</v>
          </cell>
          <cell r="CF987">
            <v>0</v>
          </cell>
          <cell r="CG987">
            <v>0</v>
          </cell>
          <cell r="CH987">
            <v>0</v>
          </cell>
          <cell r="CI987">
            <v>0</v>
          </cell>
          <cell r="CJ987">
            <v>0</v>
          </cell>
          <cell r="CK987">
            <v>0</v>
          </cell>
          <cell r="CL987">
            <v>0</v>
          </cell>
          <cell r="CM987">
            <v>0</v>
          </cell>
          <cell r="CN987">
            <v>0</v>
          </cell>
          <cell r="CO987">
            <v>0</v>
          </cell>
          <cell r="CP987">
            <v>0</v>
          </cell>
          <cell r="CQ987">
            <v>0</v>
          </cell>
          <cell r="CR987">
            <v>0</v>
          </cell>
          <cell r="CS987">
            <v>0</v>
          </cell>
          <cell r="CT987">
            <v>0</v>
          </cell>
          <cell r="CU987">
            <v>0</v>
          </cell>
          <cell r="CV987">
            <v>0</v>
          </cell>
          <cell r="CW987">
            <v>0</v>
          </cell>
          <cell r="CX987">
            <v>0</v>
          </cell>
          <cell r="CY987">
            <v>0</v>
          </cell>
          <cell r="CZ987">
            <v>0</v>
          </cell>
          <cell r="DA987">
            <v>0</v>
          </cell>
          <cell r="DB987">
            <v>0</v>
          </cell>
          <cell r="DC987">
            <v>0</v>
          </cell>
          <cell r="DD987">
            <v>0</v>
          </cell>
          <cell r="DE987">
            <v>0</v>
          </cell>
          <cell r="DF987">
            <v>0</v>
          </cell>
          <cell r="DG987">
            <v>0</v>
          </cell>
          <cell r="DH987">
            <v>0</v>
          </cell>
          <cell r="DI987">
            <v>0</v>
          </cell>
          <cell r="DJ987">
            <v>0</v>
          </cell>
          <cell r="DK987">
            <v>0</v>
          </cell>
          <cell r="DL987">
            <v>0</v>
          </cell>
          <cell r="DM987">
            <v>0</v>
          </cell>
          <cell r="DN987">
            <v>0</v>
          </cell>
          <cell r="DO987">
            <v>0</v>
          </cell>
          <cell r="DP987">
            <v>0</v>
          </cell>
          <cell r="DQ987">
            <v>0</v>
          </cell>
          <cell r="DR987">
            <v>0</v>
          </cell>
          <cell r="DS987">
            <v>0</v>
          </cell>
          <cell r="DT987">
            <v>0</v>
          </cell>
          <cell r="DU987">
            <v>0</v>
          </cell>
          <cell r="DV987">
            <v>0</v>
          </cell>
          <cell r="DW987">
            <v>0</v>
          </cell>
          <cell r="DX987">
            <v>0</v>
          </cell>
          <cell r="DY987">
            <v>0</v>
          </cell>
          <cell r="DZ987">
            <v>0</v>
          </cell>
          <cell r="EA987">
            <v>0</v>
          </cell>
          <cell r="EB987">
            <v>0</v>
          </cell>
          <cell r="EC987">
            <v>0</v>
          </cell>
          <cell r="ED987">
            <v>0</v>
          </cell>
        </row>
        <row r="988">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cell r="BZ988">
            <v>0</v>
          </cell>
          <cell r="CA988">
            <v>0</v>
          </cell>
          <cell r="CB988">
            <v>0</v>
          </cell>
          <cell r="CC988">
            <v>0</v>
          </cell>
          <cell r="CD988">
            <v>0</v>
          </cell>
          <cell r="CE988">
            <v>0</v>
          </cell>
          <cell r="CF988">
            <v>0</v>
          </cell>
          <cell r="CG988">
            <v>0</v>
          </cell>
          <cell r="CH988">
            <v>0</v>
          </cell>
          <cell r="CI988">
            <v>0</v>
          </cell>
          <cell r="CJ988">
            <v>0</v>
          </cell>
          <cell r="CK988">
            <v>0</v>
          </cell>
          <cell r="CL988">
            <v>0</v>
          </cell>
          <cell r="CM988">
            <v>0</v>
          </cell>
          <cell r="CN988">
            <v>0</v>
          </cell>
          <cell r="CO988">
            <v>0</v>
          </cell>
          <cell r="CP988">
            <v>0</v>
          </cell>
          <cell r="CQ988">
            <v>0</v>
          </cell>
          <cell r="CR988">
            <v>0</v>
          </cell>
          <cell r="CS988">
            <v>0</v>
          </cell>
          <cell r="CT988">
            <v>0</v>
          </cell>
          <cell r="CU988">
            <v>0</v>
          </cell>
          <cell r="CV988">
            <v>0</v>
          </cell>
          <cell r="CW988">
            <v>0</v>
          </cell>
          <cell r="CX988">
            <v>0</v>
          </cell>
          <cell r="CY988">
            <v>0</v>
          </cell>
          <cell r="CZ988">
            <v>0</v>
          </cell>
          <cell r="DA988">
            <v>0</v>
          </cell>
          <cell r="DB988">
            <v>0</v>
          </cell>
          <cell r="DC988">
            <v>0</v>
          </cell>
          <cell r="DD988">
            <v>0</v>
          </cell>
          <cell r="DE988">
            <v>0</v>
          </cell>
          <cell r="DF988">
            <v>0</v>
          </cell>
          <cell r="DG988">
            <v>0</v>
          </cell>
          <cell r="DH988">
            <v>0</v>
          </cell>
          <cell r="DI988">
            <v>0</v>
          </cell>
          <cell r="DJ988">
            <v>0</v>
          </cell>
          <cell r="DK988">
            <v>0</v>
          </cell>
          <cell r="DL988">
            <v>0</v>
          </cell>
          <cell r="DM988">
            <v>0</v>
          </cell>
          <cell r="DN988">
            <v>0</v>
          </cell>
          <cell r="DO988">
            <v>0</v>
          </cell>
          <cell r="DP988">
            <v>0</v>
          </cell>
          <cell r="DQ988">
            <v>0</v>
          </cell>
          <cell r="DR988">
            <v>0</v>
          </cell>
          <cell r="DS988">
            <v>0</v>
          </cell>
          <cell r="DT988">
            <v>0</v>
          </cell>
          <cell r="DU988">
            <v>0</v>
          </cell>
          <cell r="DV988">
            <v>0</v>
          </cell>
          <cell r="DW988">
            <v>0</v>
          </cell>
          <cell r="DX988">
            <v>0</v>
          </cell>
          <cell r="DY988">
            <v>0</v>
          </cell>
          <cell r="DZ988">
            <v>0</v>
          </cell>
          <cell r="EA988">
            <v>0</v>
          </cell>
          <cell r="EB988">
            <v>0</v>
          </cell>
          <cell r="EC988">
            <v>0</v>
          </cell>
          <cell r="ED988">
            <v>0</v>
          </cell>
        </row>
        <row r="989">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cell r="BZ989">
            <v>0</v>
          </cell>
          <cell r="CA989">
            <v>0</v>
          </cell>
          <cell r="CB989">
            <v>0</v>
          </cell>
          <cell r="CC989">
            <v>0</v>
          </cell>
          <cell r="CD989">
            <v>0</v>
          </cell>
          <cell r="CE989">
            <v>0</v>
          </cell>
          <cell r="CF989">
            <v>0</v>
          </cell>
          <cell r="CG989">
            <v>0</v>
          </cell>
          <cell r="CH989">
            <v>0</v>
          </cell>
          <cell r="CI989">
            <v>0</v>
          </cell>
          <cell r="CJ989">
            <v>0</v>
          </cell>
          <cell r="CK989">
            <v>0</v>
          </cell>
          <cell r="CL989">
            <v>0</v>
          </cell>
          <cell r="CM989">
            <v>0</v>
          </cell>
          <cell r="CN989">
            <v>0</v>
          </cell>
          <cell r="CO989">
            <v>0</v>
          </cell>
          <cell r="CP989">
            <v>0</v>
          </cell>
          <cell r="CQ989">
            <v>0</v>
          </cell>
          <cell r="CR989">
            <v>0</v>
          </cell>
          <cell r="CS989">
            <v>0</v>
          </cell>
          <cell r="CT989">
            <v>0</v>
          </cell>
          <cell r="CU989">
            <v>0</v>
          </cell>
          <cell r="CV989">
            <v>0</v>
          </cell>
          <cell r="CW989">
            <v>0</v>
          </cell>
          <cell r="CX989">
            <v>0</v>
          </cell>
          <cell r="CY989">
            <v>0</v>
          </cell>
          <cell r="CZ989">
            <v>0</v>
          </cell>
          <cell r="DA989">
            <v>0</v>
          </cell>
          <cell r="DB989">
            <v>0</v>
          </cell>
          <cell r="DC989">
            <v>0</v>
          </cell>
          <cell r="DD989">
            <v>0</v>
          </cell>
          <cell r="DE989">
            <v>0</v>
          </cell>
          <cell r="DF989">
            <v>0</v>
          </cell>
          <cell r="DG989">
            <v>0</v>
          </cell>
          <cell r="DH989">
            <v>0</v>
          </cell>
          <cell r="DI989">
            <v>0</v>
          </cell>
          <cell r="DJ989">
            <v>0</v>
          </cell>
          <cell r="DK989">
            <v>0</v>
          </cell>
          <cell r="DL989">
            <v>0</v>
          </cell>
          <cell r="DM989">
            <v>0</v>
          </cell>
          <cell r="DN989">
            <v>0</v>
          </cell>
          <cell r="DO989">
            <v>0</v>
          </cell>
          <cell r="DP989">
            <v>0</v>
          </cell>
          <cell r="DQ989">
            <v>0</v>
          </cell>
          <cell r="DR989">
            <v>0</v>
          </cell>
          <cell r="DS989">
            <v>0</v>
          </cell>
          <cell r="DT989">
            <v>0</v>
          </cell>
          <cell r="DU989">
            <v>0</v>
          </cell>
          <cell r="DV989">
            <v>0</v>
          </cell>
          <cell r="DW989">
            <v>0</v>
          </cell>
          <cell r="DX989">
            <v>0</v>
          </cell>
          <cell r="DY989">
            <v>0</v>
          </cell>
          <cell r="DZ989">
            <v>0</v>
          </cell>
          <cell r="EA989">
            <v>0</v>
          </cell>
          <cell r="EB989">
            <v>0</v>
          </cell>
          <cell r="EC989">
            <v>0</v>
          </cell>
          <cell r="ED989">
            <v>0</v>
          </cell>
        </row>
        <row r="992">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0</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row>
        <row r="993">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cell r="BZ993">
            <v>0</v>
          </cell>
          <cell r="CA993">
            <v>0</v>
          </cell>
          <cell r="CB993">
            <v>0</v>
          </cell>
          <cell r="CC993">
            <v>0</v>
          </cell>
          <cell r="CD993">
            <v>0</v>
          </cell>
          <cell r="CE993">
            <v>0</v>
          </cell>
          <cell r="CF993">
            <v>0</v>
          </cell>
          <cell r="CG993">
            <v>0</v>
          </cell>
          <cell r="CH993">
            <v>0</v>
          </cell>
          <cell r="CI993">
            <v>0</v>
          </cell>
          <cell r="CJ993">
            <v>0</v>
          </cell>
          <cell r="CK993">
            <v>0</v>
          </cell>
          <cell r="CL993">
            <v>0</v>
          </cell>
          <cell r="CM993">
            <v>0</v>
          </cell>
          <cell r="CN993">
            <v>0</v>
          </cell>
          <cell r="CO993">
            <v>0</v>
          </cell>
          <cell r="CP993">
            <v>0</v>
          </cell>
          <cell r="CQ993">
            <v>0</v>
          </cell>
          <cell r="CR993">
            <v>0</v>
          </cell>
          <cell r="CS993">
            <v>0</v>
          </cell>
          <cell r="CT993">
            <v>0</v>
          </cell>
          <cell r="CU993">
            <v>0</v>
          </cell>
          <cell r="CV993">
            <v>0</v>
          </cell>
          <cell r="CW993">
            <v>0</v>
          </cell>
          <cell r="CX993">
            <v>0</v>
          </cell>
          <cell r="CY993">
            <v>0</v>
          </cell>
          <cell r="CZ993">
            <v>0</v>
          </cell>
          <cell r="DA993">
            <v>0</v>
          </cell>
          <cell r="DB993">
            <v>0</v>
          </cell>
          <cell r="DC993">
            <v>0</v>
          </cell>
          <cell r="DD993">
            <v>0</v>
          </cell>
          <cell r="DE993">
            <v>0</v>
          </cell>
          <cell r="DF993">
            <v>0</v>
          </cell>
          <cell r="DG993">
            <v>0</v>
          </cell>
          <cell r="DH993">
            <v>0</v>
          </cell>
          <cell r="DI993">
            <v>0</v>
          </cell>
          <cell r="DJ993">
            <v>0</v>
          </cell>
          <cell r="DK993">
            <v>0</v>
          </cell>
          <cell r="DL993">
            <v>0</v>
          </cell>
          <cell r="DM993">
            <v>0</v>
          </cell>
          <cell r="DN993">
            <v>0</v>
          </cell>
          <cell r="DO993">
            <v>0</v>
          </cell>
          <cell r="DP993">
            <v>0</v>
          </cell>
          <cell r="DQ993">
            <v>0</v>
          </cell>
          <cell r="DR993">
            <v>0</v>
          </cell>
          <cell r="DS993">
            <v>0</v>
          </cell>
          <cell r="DT993">
            <v>0</v>
          </cell>
          <cell r="DU993">
            <v>0</v>
          </cell>
          <cell r="DV993">
            <v>0</v>
          </cell>
          <cell r="DW993">
            <v>0</v>
          </cell>
          <cell r="DX993">
            <v>0</v>
          </cell>
          <cell r="DY993">
            <v>0</v>
          </cell>
          <cell r="DZ993">
            <v>0</v>
          </cell>
          <cell r="EA993">
            <v>0</v>
          </cell>
          <cell r="EB993">
            <v>0</v>
          </cell>
          <cell r="EC993">
            <v>0</v>
          </cell>
          <cell r="ED993">
            <v>0</v>
          </cell>
        </row>
        <row r="994">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cell r="BZ994">
            <v>0</v>
          </cell>
          <cell r="CA994">
            <v>0</v>
          </cell>
          <cell r="CB994">
            <v>0</v>
          </cell>
          <cell r="CC994">
            <v>0</v>
          </cell>
          <cell r="CD994">
            <v>0</v>
          </cell>
          <cell r="CE994">
            <v>0</v>
          </cell>
          <cell r="CF994">
            <v>0</v>
          </cell>
          <cell r="CG994">
            <v>0</v>
          </cell>
          <cell r="CH994">
            <v>0</v>
          </cell>
          <cell r="CI994">
            <v>0</v>
          </cell>
          <cell r="CJ994">
            <v>0</v>
          </cell>
          <cell r="CK994">
            <v>0</v>
          </cell>
          <cell r="CL994">
            <v>0</v>
          </cell>
          <cell r="CM994">
            <v>0</v>
          </cell>
          <cell r="CN994">
            <v>0</v>
          </cell>
          <cell r="CO994">
            <v>0</v>
          </cell>
          <cell r="CP994">
            <v>0</v>
          </cell>
          <cell r="CQ994">
            <v>0</v>
          </cell>
          <cell r="CR994">
            <v>0</v>
          </cell>
          <cell r="CS994">
            <v>0</v>
          </cell>
          <cell r="CT994">
            <v>0</v>
          </cell>
          <cell r="CU994">
            <v>0</v>
          </cell>
          <cell r="CV994">
            <v>0</v>
          </cell>
          <cell r="CW994">
            <v>0</v>
          </cell>
          <cell r="CX994">
            <v>0</v>
          </cell>
          <cell r="CY994">
            <v>0</v>
          </cell>
          <cell r="CZ994">
            <v>0</v>
          </cell>
          <cell r="DA994">
            <v>0</v>
          </cell>
          <cell r="DB994">
            <v>0</v>
          </cell>
          <cell r="DC994">
            <v>0</v>
          </cell>
          <cell r="DD994">
            <v>0</v>
          </cell>
          <cell r="DE994">
            <v>0</v>
          </cell>
          <cell r="DF994">
            <v>0</v>
          </cell>
          <cell r="DG994">
            <v>0</v>
          </cell>
          <cell r="DH994">
            <v>0</v>
          </cell>
          <cell r="DI994">
            <v>0</v>
          </cell>
          <cell r="DJ994">
            <v>0</v>
          </cell>
          <cell r="DK994">
            <v>0</v>
          </cell>
          <cell r="DL994">
            <v>0</v>
          </cell>
          <cell r="DM994">
            <v>0</v>
          </cell>
          <cell r="DN994">
            <v>0</v>
          </cell>
          <cell r="DO994">
            <v>0</v>
          </cell>
          <cell r="DP994">
            <v>0</v>
          </cell>
          <cell r="DQ994">
            <v>0</v>
          </cell>
          <cell r="DR994">
            <v>0</v>
          </cell>
          <cell r="DS994">
            <v>0</v>
          </cell>
          <cell r="DT994">
            <v>0</v>
          </cell>
          <cell r="DU994">
            <v>0</v>
          </cell>
          <cell r="DV994">
            <v>0</v>
          </cell>
          <cell r="DW994">
            <v>0</v>
          </cell>
          <cell r="DX994">
            <v>0</v>
          </cell>
          <cell r="DY994">
            <v>0</v>
          </cell>
          <cell r="DZ994">
            <v>0</v>
          </cell>
          <cell r="EA994">
            <v>0</v>
          </cell>
          <cell r="EB994">
            <v>0</v>
          </cell>
          <cell r="EC994">
            <v>0</v>
          </cell>
          <cell r="ED994">
            <v>0</v>
          </cell>
        </row>
        <row r="995">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cell r="BZ995">
            <v>0</v>
          </cell>
          <cell r="CA995">
            <v>0</v>
          </cell>
          <cell r="CB995">
            <v>0</v>
          </cell>
          <cell r="CC995">
            <v>0</v>
          </cell>
          <cell r="CD995">
            <v>0</v>
          </cell>
          <cell r="CE995">
            <v>0</v>
          </cell>
          <cell r="CF995">
            <v>0</v>
          </cell>
          <cell r="CG995">
            <v>0</v>
          </cell>
          <cell r="CH995">
            <v>0</v>
          </cell>
          <cell r="CI995">
            <v>0</v>
          </cell>
          <cell r="CJ995">
            <v>0</v>
          </cell>
          <cell r="CK995">
            <v>0</v>
          </cell>
          <cell r="CL995">
            <v>0</v>
          </cell>
          <cell r="CM995">
            <v>0</v>
          </cell>
          <cell r="CN995">
            <v>0</v>
          </cell>
          <cell r="CO995">
            <v>0</v>
          </cell>
          <cell r="CP995">
            <v>0</v>
          </cell>
          <cell r="CQ995">
            <v>0</v>
          </cell>
          <cell r="CR995">
            <v>0</v>
          </cell>
          <cell r="CS995">
            <v>0</v>
          </cell>
          <cell r="CT995">
            <v>0</v>
          </cell>
          <cell r="CU995">
            <v>0</v>
          </cell>
          <cell r="CV995">
            <v>0</v>
          </cell>
          <cell r="CW995">
            <v>0</v>
          </cell>
          <cell r="CX995">
            <v>0</v>
          </cell>
          <cell r="CY995">
            <v>0</v>
          </cell>
          <cell r="CZ995">
            <v>0</v>
          </cell>
          <cell r="DA995">
            <v>0</v>
          </cell>
          <cell r="DB995">
            <v>0</v>
          </cell>
          <cell r="DC995">
            <v>0</v>
          </cell>
          <cell r="DD995">
            <v>0</v>
          </cell>
          <cell r="DE995">
            <v>0</v>
          </cell>
          <cell r="DF995">
            <v>0</v>
          </cell>
          <cell r="DG995">
            <v>0</v>
          </cell>
          <cell r="DH995">
            <v>0</v>
          </cell>
          <cell r="DI995">
            <v>0</v>
          </cell>
          <cell r="DJ995">
            <v>0</v>
          </cell>
          <cell r="DK995">
            <v>0</v>
          </cell>
          <cell r="DL995">
            <v>0</v>
          </cell>
          <cell r="DM995">
            <v>0</v>
          </cell>
          <cell r="DN995">
            <v>0</v>
          </cell>
          <cell r="DO995">
            <v>0</v>
          </cell>
          <cell r="DP995">
            <v>0</v>
          </cell>
          <cell r="DQ995">
            <v>0</v>
          </cell>
          <cell r="DR995">
            <v>0</v>
          </cell>
          <cell r="DS995">
            <v>0</v>
          </cell>
          <cell r="DT995">
            <v>0</v>
          </cell>
          <cell r="DU995">
            <v>0</v>
          </cell>
          <cell r="DV995">
            <v>0</v>
          </cell>
          <cell r="DW995">
            <v>0</v>
          </cell>
          <cell r="DX995">
            <v>0</v>
          </cell>
          <cell r="DY995">
            <v>0</v>
          </cell>
          <cell r="DZ995">
            <v>0</v>
          </cell>
          <cell r="EA995">
            <v>0</v>
          </cell>
          <cell r="EB995">
            <v>0</v>
          </cell>
          <cell r="EC995">
            <v>0</v>
          </cell>
          <cell r="ED995">
            <v>0</v>
          </cell>
        </row>
        <row r="999">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cell r="BZ999">
            <v>0</v>
          </cell>
          <cell r="CA999">
            <v>0</v>
          </cell>
          <cell r="CB999">
            <v>0</v>
          </cell>
          <cell r="CC999">
            <v>0</v>
          </cell>
          <cell r="CD999">
            <v>0</v>
          </cell>
          <cell r="CE999">
            <v>0</v>
          </cell>
          <cell r="CF999">
            <v>0</v>
          </cell>
          <cell r="CG999">
            <v>0</v>
          </cell>
          <cell r="CH999">
            <v>0</v>
          </cell>
          <cell r="CI999">
            <v>0</v>
          </cell>
          <cell r="CJ999">
            <v>0</v>
          </cell>
          <cell r="CK999">
            <v>0</v>
          </cell>
          <cell r="CL999">
            <v>0</v>
          </cell>
          <cell r="CM999">
            <v>0</v>
          </cell>
          <cell r="CN999">
            <v>0</v>
          </cell>
          <cell r="CO999">
            <v>0</v>
          </cell>
          <cell r="CP999">
            <v>0</v>
          </cell>
          <cell r="CQ999">
            <v>0</v>
          </cell>
          <cell r="CR999">
            <v>0</v>
          </cell>
          <cell r="CS999">
            <v>0</v>
          </cell>
          <cell r="CT999">
            <v>0</v>
          </cell>
          <cell r="CU999">
            <v>0</v>
          </cell>
          <cell r="CV999">
            <v>0</v>
          </cell>
          <cell r="CW999">
            <v>0</v>
          </cell>
          <cell r="CX999">
            <v>0</v>
          </cell>
          <cell r="CY999">
            <v>0</v>
          </cell>
          <cell r="CZ999">
            <v>0</v>
          </cell>
          <cell r="DA999">
            <v>0</v>
          </cell>
          <cell r="DB999">
            <v>0</v>
          </cell>
          <cell r="DC999">
            <v>0</v>
          </cell>
          <cell r="DD999">
            <v>0</v>
          </cell>
          <cell r="DE999">
            <v>0</v>
          </cell>
          <cell r="DF999">
            <v>0</v>
          </cell>
          <cell r="DG999">
            <v>0</v>
          </cell>
          <cell r="DH999">
            <v>0</v>
          </cell>
          <cell r="DI999">
            <v>0</v>
          </cell>
          <cell r="DJ999">
            <v>0</v>
          </cell>
          <cell r="DK999">
            <v>0</v>
          </cell>
          <cell r="DL999">
            <v>0</v>
          </cell>
          <cell r="DM999">
            <v>0</v>
          </cell>
          <cell r="DN999">
            <v>0</v>
          </cell>
          <cell r="DO999">
            <v>0</v>
          </cell>
          <cell r="DP999">
            <v>0</v>
          </cell>
          <cell r="DQ999">
            <v>0</v>
          </cell>
          <cell r="DR999">
            <v>0</v>
          </cell>
          <cell r="DS999">
            <v>0</v>
          </cell>
          <cell r="DT999">
            <v>0</v>
          </cell>
          <cell r="DU999">
            <v>0</v>
          </cell>
          <cell r="DV999">
            <v>0</v>
          </cell>
          <cell r="DW999">
            <v>0</v>
          </cell>
          <cell r="DX999">
            <v>0</v>
          </cell>
          <cell r="DY999">
            <v>0</v>
          </cell>
          <cell r="DZ999">
            <v>0</v>
          </cell>
          <cell r="EA999">
            <v>0</v>
          </cell>
          <cell r="EB999">
            <v>0</v>
          </cell>
          <cell r="EC999">
            <v>0</v>
          </cell>
          <cell r="ED999">
            <v>0</v>
          </cell>
        </row>
        <row r="1000">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cell r="BZ1000">
            <v>0</v>
          </cell>
          <cell r="CA1000">
            <v>0</v>
          </cell>
          <cell r="CB1000">
            <v>0</v>
          </cell>
          <cell r="CC1000">
            <v>0</v>
          </cell>
          <cell r="CD1000">
            <v>0</v>
          </cell>
          <cell r="CE1000">
            <v>0</v>
          </cell>
          <cell r="CF1000">
            <v>0</v>
          </cell>
          <cell r="CG1000">
            <v>0</v>
          </cell>
          <cell r="CH1000">
            <v>0</v>
          </cell>
          <cell r="CI1000">
            <v>0</v>
          </cell>
          <cell r="CJ1000">
            <v>0</v>
          </cell>
          <cell r="CK1000">
            <v>0</v>
          </cell>
          <cell r="CL1000">
            <v>0</v>
          </cell>
          <cell r="CM1000">
            <v>0</v>
          </cell>
          <cell r="CN1000">
            <v>0</v>
          </cell>
          <cell r="CO1000">
            <v>0</v>
          </cell>
          <cell r="CP1000">
            <v>0</v>
          </cell>
          <cell r="CQ1000">
            <v>0</v>
          </cell>
          <cell r="CR1000">
            <v>0</v>
          </cell>
          <cell r="CS1000">
            <v>0</v>
          </cell>
          <cell r="CT1000">
            <v>0</v>
          </cell>
          <cell r="CU1000">
            <v>0</v>
          </cell>
          <cell r="CV1000">
            <v>0</v>
          </cell>
          <cell r="CW1000">
            <v>0</v>
          </cell>
          <cell r="CX1000">
            <v>0</v>
          </cell>
          <cell r="CY1000">
            <v>0</v>
          </cell>
          <cell r="CZ1000">
            <v>0</v>
          </cell>
          <cell r="DA1000">
            <v>0</v>
          </cell>
          <cell r="DB1000">
            <v>0</v>
          </cell>
          <cell r="DC1000">
            <v>0</v>
          </cell>
          <cell r="DD1000">
            <v>0</v>
          </cell>
          <cell r="DE1000">
            <v>0</v>
          </cell>
          <cell r="DF1000">
            <v>0</v>
          </cell>
          <cell r="DG1000">
            <v>0</v>
          </cell>
          <cell r="DH1000">
            <v>0</v>
          </cell>
          <cell r="DI1000">
            <v>0</v>
          </cell>
          <cell r="DJ1000">
            <v>0</v>
          </cell>
          <cell r="DK1000">
            <v>0</v>
          </cell>
          <cell r="DL1000">
            <v>0</v>
          </cell>
          <cell r="DM1000">
            <v>0</v>
          </cell>
          <cell r="DN1000">
            <v>0</v>
          </cell>
          <cell r="DO1000">
            <v>0</v>
          </cell>
          <cell r="DP1000">
            <v>0</v>
          </cell>
          <cell r="DQ1000">
            <v>0</v>
          </cell>
          <cell r="DR1000">
            <v>0</v>
          </cell>
          <cell r="DS1000">
            <v>0</v>
          </cell>
          <cell r="DT1000">
            <v>0</v>
          </cell>
          <cell r="DU1000">
            <v>0</v>
          </cell>
          <cell r="DV1000">
            <v>0</v>
          </cell>
          <cell r="DW1000">
            <v>0</v>
          </cell>
          <cell r="DX1000">
            <v>0</v>
          </cell>
          <cell r="DY1000">
            <v>0</v>
          </cell>
          <cell r="DZ1000">
            <v>0</v>
          </cell>
          <cell r="EA1000">
            <v>0</v>
          </cell>
          <cell r="EB1000">
            <v>0</v>
          </cell>
          <cell r="EC1000">
            <v>0</v>
          </cell>
          <cell r="ED1000">
            <v>0</v>
          </cell>
        </row>
        <row r="1001">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cell r="BZ1001">
            <v>0</v>
          </cell>
          <cell r="CA1001">
            <v>0</v>
          </cell>
          <cell r="CB1001">
            <v>0</v>
          </cell>
          <cell r="CC1001">
            <v>0</v>
          </cell>
          <cell r="CD1001">
            <v>0</v>
          </cell>
          <cell r="CE1001">
            <v>0</v>
          </cell>
          <cell r="CF1001">
            <v>0</v>
          </cell>
          <cell r="CG1001">
            <v>0</v>
          </cell>
          <cell r="CH1001">
            <v>0</v>
          </cell>
          <cell r="CI1001">
            <v>0</v>
          </cell>
          <cell r="CJ1001">
            <v>0</v>
          </cell>
          <cell r="CK1001">
            <v>0</v>
          </cell>
          <cell r="CL1001">
            <v>0</v>
          </cell>
          <cell r="CM1001">
            <v>0</v>
          </cell>
          <cell r="CN1001">
            <v>0</v>
          </cell>
          <cell r="CO1001">
            <v>0</v>
          </cell>
          <cell r="CP1001">
            <v>0</v>
          </cell>
          <cell r="CQ1001">
            <v>0</v>
          </cell>
          <cell r="CR1001">
            <v>0</v>
          </cell>
          <cell r="CS1001">
            <v>0</v>
          </cell>
          <cell r="CT1001">
            <v>0</v>
          </cell>
          <cell r="CU1001">
            <v>0</v>
          </cell>
          <cell r="CV1001">
            <v>0</v>
          </cell>
          <cell r="CW1001">
            <v>0</v>
          </cell>
          <cell r="CX1001">
            <v>0</v>
          </cell>
          <cell r="CY1001">
            <v>0</v>
          </cell>
          <cell r="CZ1001">
            <v>0</v>
          </cell>
          <cell r="DA1001">
            <v>0</v>
          </cell>
          <cell r="DB1001">
            <v>0</v>
          </cell>
          <cell r="DC1001">
            <v>0</v>
          </cell>
          <cell r="DD1001">
            <v>0</v>
          </cell>
          <cell r="DE1001">
            <v>0</v>
          </cell>
          <cell r="DF1001">
            <v>0</v>
          </cell>
          <cell r="DG1001">
            <v>0</v>
          </cell>
          <cell r="DH1001">
            <v>0</v>
          </cell>
          <cell r="DI1001">
            <v>0</v>
          </cell>
          <cell r="DJ1001">
            <v>0</v>
          </cell>
          <cell r="DK1001">
            <v>0</v>
          </cell>
          <cell r="DL1001">
            <v>0</v>
          </cell>
          <cell r="DM1001">
            <v>0</v>
          </cell>
          <cell r="DN1001">
            <v>0</v>
          </cell>
          <cell r="DO1001">
            <v>0</v>
          </cell>
          <cell r="DP1001">
            <v>0</v>
          </cell>
          <cell r="DQ1001">
            <v>0</v>
          </cell>
          <cell r="DR1001">
            <v>0</v>
          </cell>
          <cell r="DS1001">
            <v>0</v>
          </cell>
          <cell r="DT1001">
            <v>0</v>
          </cell>
          <cell r="DU1001">
            <v>0</v>
          </cell>
          <cell r="DV1001">
            <v>0</v>
          </cell>
          <cell r="DW1001">
            <v>0</v>
          </cell>
          <cell r="DX1001">
            <v>0</v>
          </cell>
          <cell r="DY1001">
            <v>0</v>
          </cell>
          <cell r="DZ1001">
            <v>0</v>
          </cell>
          <cell r="EA1001">
            <v>0</v>
          </cell>
          <cell r="EB1001">
            <v>0</v>
          </cell>
          <cell r="EC1001">
            <v>0</v>
          </cell>
          <cell r="ED1001">
            <v>0</v>
          </cell>
        </row>
        <row r="1002">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0</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row>
        <row r="1003">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cell r="BZ1003">
            <v>0</v>
          </cell>
          <cell r="CA1003">
            <v>0</v>
          </cell>
          <cell r="CB1003">
            <v>0</v>
          </cell>
          <cell r="CC1003">
            <v>0</v>
          </cell>
          <cell r="CD1003">
            <v>0</v>
          </cell>
          <cell r="CE1003">
            <v>0</v>
          </cell>
          <cell r="CF1003">
            <v>0</v>
          </cell>
          <cell r="CG1003">
            <v>0</v>
          </cell>
          <cell r="CH1003">
            <v>0</v>
          </cell>
          <cell r="CI1003">
            <v>0</v>
          </cell>
          <cell r="CJ1003">
            <v>0</v>
          </cell>
          <cell r="CK1003">
            <v>0</v>
          </cell>
          <cell r="CL1003">
            <v>0</v>
          </cell>
          <cell r="CM1003">
            <v>0</v>
          </cell>
          <cell r="CN1003">
            <v>0</v>
          </cell>
          <cell r="CO1003">
            <v>0</v>
          </cell>
          <cell r="CP1003">
            <v>0</v>
          </cell>
          <cell r="CQ1003">
            <v>0</v>
          </cell>
          <cell r="CR1003">
            <v>0</v>
          </cell>
          <cell r="CS1003">
            <v>0</v>
          </cell>
          <cell r="CT1003">
            <v>0</v>
          </cell>
          <cell r="CU1003">
            <v>0</v>
          </cell>
          <cell r="CV1003">
            <v>0</v>
          </cell>
          <cell r="CW1003">
            <v>0</v>
          </cell>
          <cell r="CX1003">
            <v>0</v>
          </cell>
          <cell r="CY1003">
            <v>0</v>
          </cell>
          <cell r="CZ1003">
            <v>0</v>
          </cell>
          <cell r="DA1003">
            <v>0</v>
          </cell>
          <cell r="DB1003">
            <v>0</v>
          </cell>
          <cell r="DC1003">
            <v>0</v>
          </cell>
          <cell r="DD1003">
            <v>0</v>
          </cell>
          <cell r="DE1003">
            <v>0</v>
          </cell>
          <cell r="DF1003">
            <v>0</v>
          </cell>
          <cell r="DG1003">
            <v>0</v>
          </cell>
          <cell r="DH1003">
            <v>0</v>
          </cell>
          <cell r="DI1003">
            <v>0</v>
          </cell>
          <cell r="DJ1003">
            <v>0</v>
          </cell>
          <cell r="DK1003">
            <v>0</v>
          </cell>
          <cell r="DL1003">
            <v>0</v>
          </cell>
          <cell r="DM1003">
            <v>0</v>
          </cell>
          <cell r="DN1003">
            <v>0</v>
          </cell>
          <cell r="DO1003">
            <v>0</v>
          </cell>
          <cell r="DP1003">
            <v>0</v>
          </cell>
          <cell r="DQ1003">
            <v>0</v>
          </cell>
          <cell r="DR1003">
            <v>0</v>
          </cell>
          <cell r="DS1003">
            <v>0</v>
          </cell>
          <cell r="DT1003">
            <v>0</v>
          </cell>
          <cell r="DU1003">
            <v>0</v>
          </cell>
          <cell r="DV1003">
            <v>0</v>
          </cell>
          <cell r="DW1003">
            <v>0</v>
          </cell>
          <cell r="DX1003">
            <v>0</v>
          </cell>
          <cell r="DY1003">
            <v>0</v>
          </cell>
          <cell r="DZ1003">
            <v>0</v>
          </cell>
          <cell r="EA1003">
            <v>0</v>
          </cell>
          <cell r="EB1003">
            <v>0</v>
          </cell>
          <cell r="EC1003">
            <v>0</v>
          </cell>
          <cell r="ED1003">
            <v>0</v>
          </cell>
        </row>
        <row r="1004">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cell r="BZ1004">
            <v>0</v>
          </cell>
          <cell r="CA1004">
            <v>0</v>
          </cell>
          <cell r="CB1004">
            <v>0</v>
          </cell>
          <cell r="CC1004">
            <v>0</v>
          </cell>
          <cell r="CD1004">
            <v>0</v>
          </cell>
          <cell r="CE1004">
            <v>0</v>
          </cell>
          <cell r="CF1004">
            <v>0</v>
          </cell>
          <cell r="CG1004">
            <v>0</v>
          </cell>
          <cell r="CH1004">
            <v>0</v>
          </cell>
          <cell r="CI1004">
            <v>0</v>
          </cell>
          <cell r="CJ1004">
            <v>0</v>
          </cell>
          <cell r="CK1004">
            <v>0</v>
          </cell>
          <cell r="CL1004">
            <v>0</v>
          </cell>
          <cell r="CM1004">
            <v>0</v>
          </cell>
          <cell r="CN1004">
            <v>0</v>
          </cell>
          <cell r="CO1004">
            <v>0</v>
          </cell>
          <cell r="CP1004">
            <v>0</v>
          </cell>
          <cell r="CQ1004">
            <v>0</v>
          </cell>
          <cell r="CR1004">
            <v>0</v>
          </cell>
          <cell r="CS1004">
            <v>0</v>
          </cell>
          <cell r="CT1004">
            <v>0</v>
          </cell>
          <cell r="CU1004">
            <v>0</v>
          </cell>
          <cell r="CV1004">
            <v>0</v>
          </cell>
          <cell r="CW1004">
            <v>0</v>
          </cell>
          <cell r="CX1004">
            <v>0</v>
          </cell>
          <cell r="CY1004">
            <v>0</v>
          </cell>
          <cell r="CZ1004">
            <v>0</v>
          </cell>
          <cell r="DA1004">
            <v>0</v>
          </cell>
          <cell r="DB1004">
            <v>0</v>
          </cell>
          <cell r="DC1004">
            <v>0</v>
          </cell>
          <cell r="DD1004">
            <v>0</v>
          </cell>
          <cell r="DE1004">
            <v>0</v>
          </cell>
          <cell r="DF1004">
            <v>0</v>
          </cell>
          <cell r="DG1004">
            <v>0</v>
          </cell>
          <cell r="DH1004">
            <v>0</v>
          </cell>
          <cell r="DI1004">
            <v>0</v>
          </cell>
          <cell r="DJ1004">
            <v>0</v>
          </cell>
          <cell r="DK1004">
            <v>0</v>
          </cell>
          <cell r="DL1004">
            <v>0</v>
          </cell>
          <cell r="DM1004">
            <v>0</v>
          </cell>
          <cell r="DN1004">
            <v>0</v>
          </cell>
          <cell r="DO1004">
            <v>0</v>
          </cell>
          <cell r="DP1004">
            <v>0</v>
          </cell>
          <cell r="DQ1004">
            <v>0</v>
          </cell>
          <cell r="DR1004">
            <v>0</v>
          </cell>
          <cell r="DS1004">
            <v>0</v>
          </cell>
          <cell r="DT1004">
            <v>0</v>
          </cell>
          <cell r="DU1004">
            <v>0</v>
          </cell>
          <cell r="DV1004">
            <v>0</v>
          </cell>
          <cell r="DW1004">
            <v>0</v>
          </cell>
          <cell r="DX1004">
            <v>0</v>
          </cell>
          <cell r="DY1004">
            <v>0</v>
          </cell>
          <cell r="DZ1004">
            <v>0</v>
          </cell>
          <cell r="EA1004">
            <v>0</v>
          </cell>
          <cell r="EB1004">
            <v>0</v>
          </cell>
          <cell r="EC1004">
            <v>0</v>
          </cell>
          <cell r="ED1004">
            <v>0</v>
          </cell>
        </row>
        <row r="1005">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0</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0</v>
          </cell>
          <cell r="BZ1005">
            <v>0</v>
          </cell>
          <cell r="CA1005">
            <v>0</v>
          </cell>
          <cell r="CB1005">
            <v>0</v>
          </cell>
          <cell r="CC1005">
            <v>0</v>
          </cell>
          <cell r="CD1005">
            <v>0</v>
          </cell>
          <cell r="CE1005">
            <v>0</v>
          </cell>
          <cell r="CF1005">
            <v>0</v>
          </cell>
          <cell r="CG1005">
            <v>0</v>
          </cell>
          <cell r="CH1005">
            <v>0</v>
          </cell>
          <cell r="CI1005">
            <v>0</v>
          </cell>
          <cell r="CJ1005">
            <v>0</v>
          </cell>
          <cell r="CK1005">
            <v>0</v>
          </cell>
          <cell r="CL1005">
            <v>0</v>
          </cell>
          <cell r="CM1005">
            <v>0</v>
          </cell>
          <cell r="CN1005">
            <v>0</v>
          </cell>
          <cell r="CO1005">
            <v>0</v>
          </cell>
          <cell r="CP1005">
            <v>0</v>
          </cell>
          <cell r="CQ1005">
            <v>0</v>
          </cell>
          <cell r="CR1005">
            <v>0</v>
          </cell>
          <cell r="CS1005">
            <v>0</v>
          </cell>
          <cell r="CT1005">
            <v>0</v>
          </cell>
          <cell r="CU1005">
            <v>0</v>
          </cell>
          <cell r="CV1005">
            <v>0</v>
          </cell>
          <cell r="CW1005">
            <v>0</v>
          </cell>
          <cell r="CX1005">
            <v>0</v>
          </cell>
          <cell r="CY1005">
            <v>0</v>
          </cell>
          <cell r="CZ1005">
            <v>0</v>
          </cell>
          <cell r="DA1005">
            <v>0</v>
          </cell>
          <cell r="DB1005">
            <v>0</v>
          </cell>
          <cell r="DC1005">
            <v>0</v>
          </cell>
          <cell r="DD1005">
            <v>0</v>
          </cell>
          <cell r="DE1005">
            <v>0</v>
          </cell>
          <cell r="DF1005">
            <v>0</v>
          </cell>
          <cell r="DG1005">
            <v>0</v>
          </cell>
          <cell r="DH1005">
            <v>0</v>
          </cell>
          <cell r="DI1005">
            <v>0</v>
          </cell>
          <cell r="DJ1005">
            <v>0</v>
          </cell>
          <cell r="DK1005">
            <v>0</v>
          </cell>
          <cell r="DL1005">
            <v>0</v>
          </cell>
          <cell r="DM1005">
            <v>0</v>
          </cell>
          <cell r="DN1005">
            <v>0</v>
          </cell>
          <cell r="DO1005">
            <v>0</v>
          </cell>
          <cell r="DP1005">
            <v>0</v>
          </cell>
          <cell r="DQ1005">
            <v>0</v>
          </cell>
          <cell r="DR1005">
            <v>0</v>
          </cell>
          <cell r="DS1005">
            <v>0</v>
          </cell>
          <cell r="DT1005">
            <v>0</v>
          </cell>
          <cell r="DU1005">
            <v>0</v>
          </cell>
          <cell r="DV1005">
            <v>0</v>
          </cell>
          <cell r="DW1005">
            <v>0</v>
          </cell>
          <cell r="DX1005">
            <v>0</v>
          </cell>
          <cell r="DY1005">
            <v>0</v>
          </cell>
          <cell r="DZ1005">
            <v>0</v>
          </cell>
          <cell r="EA1005">
            <v>0</v>
          </cell>
          <cell r="EB1005">
            <v>0</v>
          </cell>
          <cell r="EC1005">
            <v>0</v>
          </cell>
          <cell r="ED1005">
            <v>0</v>
          </cell>
        </row>
        <row r="1006">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cell r="BZ1006">
            <v>0</v>
          </cell>
          <cell r="CA1006">
            <v>0</v>
          </cell>
          <cell r="CB1006">
            <v>0</v>
          </cell>
          <cell r="CC1006">
            <v>0</v>
          </cell>
          <cell r="CD1006">
            <v>0</v>
          </cell>
          <cell r="CE1006">
            <v>0</v>
          </cell>
          <cell r="CF1006">
            <v>0</v>
          </cell>
          <cell r="CG1006">
            <v>0</v>
          </cell>
          <cell r="CH1006">
            <v>0</v>
          </cell>
          <cell r="CI1006">
            <v>0</v>
          </cell>
          <cell r="CJ1006">
            <v>0</v>
          </cell>
          <cell r="CK1006">
            <v>0</v>
          </cell>
          <cell r="CL1006">
            <v>0</v>
          </cell>
          <cell r="CM1006">
            <v>0</v>
          </cell>
          <cell r="CN1006">
            <v>0</v>
          </cell>
          <cell r="CO1006">
            <v>0</v>
          </cell>
          <cell r="CP1006">
            <v>0</v>
          </cell>
          <cell r="CQ1006">
            <v>0</v>
          </cell>
          <cell r="CR1006">
            <v>0</v>
          </cell>
          <cell r="CS1006">
            <v>0</v>
          </cell>
          <cell r="CT1006">
            <v>0</v>
          </cell>
          <cell r="CU1006">
            <v>0</v>
          </cell>
          <cell r="CV1006">
            <v>0</v>
          </cell>
          <cell r="CW1006">
            <v>0</v>
          </cell>
          <cell r="CX1006">
            <v>0</v>
          </cell>
          <cell r="CY1006">
            <v>0</v>
          </cell>
          <cell r="CZ1006">
            <v>0</v>
          </cell>
          <cell r="DA1006">
            <v>0</v>
          </cell>
          <cell r="DB1006">
            <v>0</v>
          </cell>
          <cell r="DC1006">
            <v>0</v>
          </cell>
          <cell r="DD1006">
            <v>0</v>
          </cell>
          <cell r="DE1006">
            <v>0</v>
          </cell>
          <cell r="DF1006">
            <v>0</v>
          </cell>
          <cell r="DG1006">
            <v>0</v>
          </cell>
          <cell r="DH1006">
            <v>0</v>
          </cell>
          <cell r="DI1006">
            <v>0</v>
          </cell>
          <cell r="DJ1006">
            <v>0</v>
          </cell>
          <cell r="DK1006">
            <v>0</v>
          </cell>
          <cell r="DL1006">
            <v>0</v>
          </cell>
          <cell r="DM1006">
            <v>0</v>
          </cell>
          <cell r="DN1006">
            <v>0</v>
          </cell>
          <cell r="DO1006">
            <v>0</v>
          </cell>
          <cell r="DP1006">
            <v>0</v>
          </cell>
          <cell r="DQ1006">
            <v>0</v>
          </cell>
          <cell r="DR1006">
            <v>0</v>
          </cell>
          <cell r="DS1006">
            <v>0</v>
          </cell>
          <cell r="DT1006">
            <v>0</v>
          </cell>
          <cell r="DU1006">
            <v>0</v>
          </cell>
          <cell r="DV1006">
            <v>0</v>
          </cell>
          <cell r="DW1006">
            <v>0</v>
          </cell>
          <cell r="DX1006">
            <v>0</v>
          </cell>
          <cell r="DY1006">
            <v>0</v>
          </cell>
          <cell r="DZ1006">
            <v>0</v>
          </cell>
          <cell r="EA1006">
            <v>0</v>
          </cell>
          <cell r="EB1006">
            <v>0</v>
          </cell>
          <cell r="EC1006">
            <v>0</v>
          </cell>
          <cell r="ED1006">
            <v>0</v>
          </cell>
        </row>
        <row r="1009">
          <cell r="F1009">
            <v>0.01</v>
          </cell>
          <cell r="G1009">
            <v>0</v>
          </cell>
          <cell r="H1009">
            <v>-0.05</v>
          </cell>
          <cell r="I1009">
            <v>0.01</v>
          </cell>
          <cell r="J1009">
            <v>0.02</v>
          </cell>
          <cell r="K1009">
            <v>-0.01</v>
          </cell>
          <cell r="L1009">
            <v>0.03</v>
          </cell>
          <cell r="M1009">
            <v>0.02</v>
          </cell>
          <cell r="N1009">
            <v>0</v>
          </cell>
          <cell r="O1009">
            <v>-0.01</v>
          </cell>
          <cell r="P1009">
            <v>-0.02</v>
          </cell>
          <cell r="Q1009">
            <v>0.03</v>
          </cell>
          <cell r="R1009">
            <v>0</v>
          </cell>
          <cell r="S1009">
            <v>0</v>
          </cell>
          <cell r="T1009">
            <v>-0.02</v>
          </cell>
          <cell r="U1009">
            <v>-0.01</v>
          </cell>
          <cell r="V1009">
            <v>0.03</v>
          </cell>
          <cell r="W1009">
            <v>0.02</v>
          </cell>
          <cell r="X1009">
            <v>0.03</v>
          </cell>
          <cell r="Y1009">
            <v>0.05</v>
          </cell>
          <cell r="Z1009">
            <v>0</v>
          </cell>
          <cell r="AA1009">
            <v>-0.01</v>
          </cell>
          <cell r="AB1009">
            <v>-0.01</v>
          </cell>
          <cell r="AC1009">
            <v>-0.03</v>
          </cell>
          <cell r="AD1009">
            <v>0.02</v>
          </cell>
          <cell r="AE1009">
            <v>-0.01</v>
          </cell>
          <cell r="AF1009">
            <v>0</v>
          </cell>
          <cell r="AG1009">
            <v>-0.02</v>
          </cell>
          <cell r="AH1009">
            <v>-0.06</v>
          </cell>
          <cell r="AI1009">
            <v>0.06</v>
          </cell>
          <cell r="AJ1009">
            <v>0.02</v>
          </cell>
          <cell r="AK1009">
            <v>0.03</v>
          </cell>
          <cell r="AL1009">
            <v>0.03</v>
          </cell>
          <cell r="AM1009">
            <v>0</v>
          </cell>
          <cell r="AN1009">
            <v>0</v>
          </cell>
          <cell r="AO1009">
            <v>-0.02</v>
          </cell>
          <cell r="AP1009">
            <v>-0.21</v>
          </cell>
          <cell r="AQ1009">
            <v>-0.02</v>
          </cell>
          <cell r="AR1009">
            <v>0.03</v>
          </cell>
          <cell r="AS1009">
            <v>-0.04</v>
          </cell>
          <cell r="AT1009">
            <v>-0.01</v>
          </cell>
          <cell r="AU1009">
            <v>0.04</v>
          </cell>
          <cell r="AV1009">
            <v>0.05</v>
          </cell>
          <cell r="AW1009">
            <v>0.02</v>
          </cell>
          <cell r="AX1009">
            <v>0.01</v>
          </cell>
          <cell r="AY1009">
            <v>0.06</v>
          </cell>
          <cell r="AZ1009">
            <v>0</v>
          </cell>
          <cell r="BA1009">
            <v>0</v>
          </cell>
          <cell r="BB1009">
            <v>-0.01</v>
          </cell>
          <cell r="BC1009">
            <v>0.01</v>
          </cell>
          <cell r="BD1009">
            <v>0.02</v>
          </cell>
          <cell r="BE1009">
            <v>0</v>
          </cell>
          <cell r="BF1009">
            <v>-0.05</v>
          </cell>
          <cell r="BG1009">
            <v>0</v>
          </cell>
          <cell r="BH1009">
            <v>-0.06</v>
          </cell>
          <cell r="BI1009">
            <v>0.03</v>
          </cell>
          <cell r="BJ1009">
            <v>0.03</v>
          </cell>
          <cell r="BK1009">
            <v>0.02</v>
          </cell>
          <cell r="BL1009">
            <v>0.05</v>
          </cell>
          <cell r="BM1009">
            <v>0.01</v>
          </cell>
          <cell r="BN1009">
            <v>-0.01</v>
          </cell>
          <cell r="BO1009">
            <v>0</v>
          </cell>
          <cell r="BP1009">
            <v>-0.12</v>
          </cell>
          <cell r="BQ1009">
            <v>-0.03</v>
          </cell>
          <cell r="BR1009">
            <v>-0.01</v>
          </cell>
          <cell r="BS1009">
            <v>-0.06</v>
          </cell>
          <cell r="BT1009">
            <v>-0.01</v>
          </cell>
          <cell r="BU1009">
            <v>-0.03</v>
          </cell>
          <cell r="BV1009">
            <v>0.09</v>
          </cell>
          <cell r="BW1009">
            <v>0</v>
          </cell>
          <cell r="BX1009">
            <v>0.01</v>
          </cell>
          <cell r="BY1009">
            <v>0.05</v>
          </cell>
          <cell r="BZ1009">
            <v>0</v>
          </cell>
          <cell r="CA1009">
            <v>-0.02</v>
          </cell>
          <cell r="CB1009">
            <v>0</v>
          </cell>
          <cell r="CC1009">
            <v>-0.11</v>
          </cell>
          <cell r="CD1009">
            <v>-0.02</v>
          </cell>
          <cell r="CE1009">
            <v>-0.02</v>
          </cell>
          <cell r="CF1009">
            <v>-0.04</v>
          </cell>
          <cell r="CG1009">
            <v>-0.03</v>
          </cell>
          <cell r="CH1009">
            <v>-0.04</v>
          </cell>
          <cell r="CI1009">
            <v>0.06</v>
          </cell>
          <cell r="CJ1009">
            <v>0.02</v>
          </cell>
          <cell r="CK1009">
            <v>0.01</v>
          </cell>
          <cell r="CL1009">
            <v>0.08</v>
          </cell>
          <cell r="CM1009">
            <v>0</v>
          </cell>
          <cell r="CN1009">
            <v>0</v>
          </cell>
          <cell r="CO1009">
            <v>0</v>
          </cell>
          <cell r="CP1009">
            <v>0.06</v>
          </cell>
          <cell r="CQ1009">
            <v>-0.02</v>
          </cell>
          <cell r="CR1009">
            <v>0.01</v>
          </cell>
          <cell r="CS1009">
            <v>-0.03</v>
          </cell>
          <cell r="CT1009">
            <v>-0.02</v>
          </cell>
          <cell r="CU1009">
            <v>-0.03</v>
          </cell>
          <cell r="CV1009">
            <v>0.03</v>
          </cell>
          <cell r="CW1009">
            <v>0.01</v>
          </cell>
          <cell r="CX1009">
            <v>0.03</v>
          </cell>
          <cell r="CY1009">
            <v>0.12</v>
          </cell>
          <cell r="CZ1009">
            <v>0</v>
          </cell>
          <cell r="DA1009">
            <v>-0.01</v>
          </cell>
          <cell r="DB1009">
            <v>-0.01</v>
          </cell>
          <cell r="DC1009">
            <v>0.05</v>
          </cell>
          <cell r="DD1009">
            <v>0.01</v>
          </cell>
          <cell r="DE1009">
            <v>0.01</v>
          </cell>
          <cell r="DF1009">
            <v>0</v>
          </cell>
          <cell r="DG1009">
            <v>0</v>
          </cell>
          <cell r="DH1009">
            <v>0.01</v>
          </cell>
          <cell r="DI1009">
            <v>0.06</v>
          </cell>
          <cell r="DJ1009">
            <v>0</v>
          </cell>
          <cell r="DK1009">
            <v>0.02</v>
          </cell>
          <cell r="DL1009">
            <v>0.04</v>
          </cell>
          <cell r="DM1009">
            <v>0</v>
          </cell>
          <cell r="DN1009">
            <v>-0.03</v>
          </cell>
          <cell r="DO1009">
            <v>0</v>
          </cell>
          <cell r="DP1009">
            <v>0</v>
          </cell>
          <cell r="DQ1009">
            <v>0.02</v>
          </cell>
          <cell r="DR1009">
            <v>0.01</v>
          </cell>
          <cell r="DS1009">
            <v>0.03</v>
          </cell>
          <cell r="DT1009">
            <v>-0.02</v>
          </cell>
          <cell r="DU1009">
            <v>-0.01</v>
          </cell>
          <cell r="DV1009">
            <v>0.03</v>
          </cell>
          <cell r="DW1009">
            <v>0.02</v>
          </cell>
          <cell r="DX1009">
            <v>0.01</v>
          </cell>
          <cell r="DY1009">
            <v>0.01</v>
          </cell>
          <cell r="DZ1009">
            <v>0</v>
          </cell>
          <cell r="EA1009">
            <v>0</v>
          </cell>
          <cell r="EB1009">
            <v>0</v>
          </cell>
          <cell r="EC1009">
            <v>0.01</v>
          </cell>
          <cell r="ED1009">
            <v>-0.02</v>
          </cell>
        </row>
        <row r="1010">
          <cell r="F1010">
            <v>0.17</v>
          </cell>
          <cell r="G1010">
            <v>0.02</v>
          </cell>
          <cell r="H1010">
            <v>-0.04</v>
          </cell>
          <cell r="I1010">
            <v>0</v>
          </cell>
          <cell r="J1010">
            <v>0</v>
          </cell>
          <cell r="K1010">
            <v>0.02</v>
          </cell>
          <cell r="L1010">
            <v>0.01</v>
          </cell>
          <cell r="M1010">
            <v>-0.1</v>
          </cell>
          <cell r="N1010">
            <v>0</v>
          </cell>
          <cell r="O1010">
            <v>-0.01</v>
          </cell>
          <cell r="P1010">
            <v>-0.01</v>
          </cell>
          <cell r="Q1010">
            <v>-0.02</v>
          </cell>
          <cell r="R1010">
            <v>0.01</v>
          </cell>
          <cell r="S1010">
            <v>-0.01</v>
          </cell>
          <cell r="T1010">
            <v>0.01</v>
          </cell>
          <cell r="U1010">
            <v>-0.02</v>
          </cell>
          <cell r="V1010">
            <v>0.01</v>
          </cell>
          <cell r="W1010">
            <v>0</v>
          </cell>
          <cell r="X1010">
            <v>0.01</v>
          </cell>
          <cell r="Y1010">
            <v>0.02</v>
          </cell>
          <cell r="Z1010">
            <v>0.02</v>
          </cell>
          <cell r="AA1010">
            <v>0.01</v>
          </cell>
          <cell r="AB1010">
            <v>0.01</v>
          </cell>
          <cell r="AC1010">
            <v>0.02</v>
          </cell>
          <cell r="AD1010">
            <v>-0.03</v>
          </cell>
          <cell r="AE1010">
            <v>0.01</v>
          </cell>
          <cell r="AF1010">
            <v>-0.01</v>
          </cell>
          <cell r="AG1010">
            <v>0.02</v>
          </cell>
          <cell r="AH1010">
            <v>-0.01</v>
          </cell>
          <cell r="AI1010">
            <v>-0.01</v>
          </cell>
          <cell r="AJ1010">
            <v>0.01</v>
          </cell>
          <cell r="AK1010">
            <v>0.02</v>
          </cell>
          <cell r="AL1010">
            <v>0.01</v>
          </cell>
          <cell r="AM1010">
            <v>-0.04</v>
          </cell>
          <cell r="AN1010">
            <v>0.01</v>
          </cell>
          <cell r="AO1010">
            <v>0.01</v>
          </cell>
          <cell r="AP1010">
            <v>0.05</v>
          </cell>
          <cell r="AQ1010">
            <v>-0.02</v>
          </cell>
          <cell r="AR1010">
            <v>0.01</v>
          </cell>
          <cell r="AS1010">
            <v>0</v>
          </cell>
          <cell r="AT1010">
            <v>0.01</v>
          </cell>
          <cell r="AU1010">
            <v>0</v>
          </cell>
          <cell r="AV1010">
            <v>-0.01</v>
          </cell>
          <cell r="AW1010">
            <v>0</v>
          </cell>
          <cell r="AX1010">
            <v>0.02</v>
          </cell>
          <cell r="AY1010">
            <v>-0.01</v>
          </cell>
          <cell r="AZ1010">
            <v>0.04</v>
          </cell>
          <cell r="BA1010">
            <v>-0.01</v>
          </cell>
          <cell r="BB1010">
            <v>0.01</v>
          </cell>
          <cell r="BC1010">
            <v>-0.01</v>
          </cell>
          <cell r="BD1010">
            <v>0</v>
          </cell>
          <cell r="BE1010">
            <v>0</v>
          </cell>
          <cell r="BF1010">
            <v>0.01</v>
          </cell>
          <cell r="BG1010">
            <v>0.02</v>
          </cell>
          <cell r="BH1010">
            <v>0</v>
          </cell>
          <cell r="BI1010">
            <v>0.01</v>
          </cell>
          <cell r="BJ1010">
            <v>0</v>
          </cell>
          <cell r="BK1010">
            <v>0.01</v>
          </cell>
          <cell r="BL1010">
            <v>0</v>
          </cell>
          <cell r="BM1010">
            <v>0</v>
          </cell>
          <cell r="BN1010">
            <v>-0.02</v>
          </cell>
          <cell r="BO1010">
            <v>0.01</v>
          </cell>
          <cell r="BP1010">
            <v>-0.02</v>
          </cell>
          <cell r="BQ1010">
            <v>-0.01</v>
          </cell>
          <cell r="BR1010">
            <v>-0.03</v>
          </cell>
          <cell r="BS1010">
            <v>-0.03</v>
          </cell>
          <cell r="BT1010">
            <v>0.03</v>
          </cell>
          <cell r="BU1010">
            <v>0.01</v>
          </cell>
          <cell r="BV1010">
            <v>-0.02</v>
          </cell>
          <cell r="BW1010">
            <v>0.02</v>
          </cell>
          <cell r="BX1010">
            <v>0.01</v>
          </cell>
          <cell r="BY1010">
            <v>0.01</v>
          </cell>
          <cell r="BZ1010">
            <v>-7.0000000000000007E-2</v>
          </cell>
          <cell r="CA1010">
            <v>0</v>
          </cell>
          <cell r="CB1010">
            <v>0</v>
          </cell>
          <cell r="CC1010">
            <v>-0.03</v>
          </cell>
          <cell r="CD1010">
            <v>-0.02</v>
          </cell>
          <cell r="CE1010">
            <v>-0.01</v>
          </cell>
          <cell r="CF1010">
            <v>0</v>
          </cell>
          <cell r="CG1010">
            <v>-0.02</v>
          </cell>
          <cell r="CH1010">
            <v>-0.01</v>
          </cell>
          <cell r="CI1010">
            <v>-0.01</v>
          </cell>
          <cell r="CJ1010">
            <v>0.02</v>
          </cell>
          <cell r="CK1010">
            <v>0.01</v>
          </cell>
          <cell r="CL1010">
            <v>0.01</v>
          </cell>
          <cell r="CM1010">
            <v>-0.09</v>
          </cell>
          <cell r="CN1010">
            <v>0</v>
          </cell>
          <cell r="CO1010">
            <v>0</v>
          </cell>
          <cell r="CP1010">
            <v>-0.03</v>
          </cell>
          <cell r="CQ1010">
            <v>-0.02</v>
          </cell>
          <cell r="CR1010">
            <v>-0.02</v>
          </cell>
          <cell r="CS1010">
            <v>-0.06</v>
          </cell>
          <cell r="CT1010">
            <v>0</v>
          </cell>
          <cell r="CU1010">
            <v>0</v>
          </cell>
          <cell r="CV1010">
            <v>-0.01</v>
          </cell>
          <cell r="CW1010">
            <v>0</v>
          </cell>
          <cell r="CX1010">
            <v>0.1</v>
          </cell>
          <cell r="CY1010">
            <v>-0.01</v>
          </cell>
          <cell r="CZ1010">
            <v>-0.02</v>
          </cell>
          <cell r="DA1010">
            <v>-0.02</v>
          </cell>
          <cell r="DB1010">
            <v>0</v>
          </cell>
          <cell r="DC1010">
            <v>-0.05</v>
          </cell>
          <cell r="DD1010">
            <v>-0.03</v>
          </cell>
          <cell r="DE1010">
            <v>-0.03</v>
          </cell>
          <cell r="DF1010">
            <v>-0.03</v>
          </cell>
          <cell r="DG1010">
            <v>0.01</v>
          </cell>
          <cell r="DH1010">
            <v>0</v>
          </cell>
          <cell r="DI1010">
            <v>-0.02</v>
          </cell>
          <cell r="DJ1010">
            <v>0</v>
          </cell>
          <cell r="DK1010">
            <v>0</v>
          </cell>
          <cell r="DL1010">
            <v>0.01</v>
          </cell>
          <cell r="DM1010">
            <v>-0.04</v>
          </cell>
          <cell r="DN1010">
            <v>0.01</v>
          </cell>
          <cell r="DO1010">
            <v>0</v>
          </cell>
          <cell r="DP1010">
            <v>-0.02</v>
          </cell>
          <cell r="DQ1010">
            <v>-0.02</v>
          </cell>
          <cell r="DR1010">
            <v>-0.02</v>
          </cell>
          <cell r="DS1010">
            <v>-0.01</v>
          </cell>
          <cell r="DT1010">
            <v>-0.01</v>
          </cell>
          <cell r="DU1010">
            <v>-0.02</v>
          </cell>
          <cell r="DV1010">
            <v>-0.01</v>
          </cell>
          <cell r="DW1010">
            <v>-0.01</v>
          </cell>
          <cell r="DX1010">
            <v>0.01</v>
          </cell>
          <cell r="DY1010">
            <v>0</v>
          </cell>
          <cell r="DZ1010">
            <v>0</v>
          </cell>
          <cell r="EA1010">
            <v>-0.01</v>
          </cell>
          <cell r="EB1010">
            <v>0</v>
          </cell>
          <cell r="EC1010">
            <v>-0.03</v>
          </cell>
          <cell r="ED1010">
            <v>-0.02</v>
          </cell>
        </row>
        <row r="1011">
          <cell r="F1011">
            <v>0.01</v>
          </cell>
          <cell r="G1011">
            <v>-0.01</v>
          </cell>
          <cell r="H1011">
            <v>0</v>
          </cell>
          <cell r="I1011">
            <v>0.02</v>
          </cell>
          <cell r="J1011">
            <v>0.02</v>
          </cell>
          <cell r="K1011">
            <v>0.02</v>
          </cell>
          <cell r="L1011">
            <v>0.03</v>
          </cell>
          <cell r="M1011">
            <v>0</v>
          </cell>
          <cell r="N1011">
            <v>0</v>
          </cell>
          <cell r="O1011">
            <v>0.01</v>
          </cell>
          <cell r="P1011">
            <v>-0.05</v>
          </cell>
          <cell r="Q1011">
            <v>0.01</v>
          </cell>
          <cell r="R1011">
            <v>0.05</v>
          </cell>
          <cell r="S1011">
            <v>0.01</v>
          </cell>
          <cell r="T1011">
            <v>-0.01</v>
          </cell>
          <cell r="U1011">
            <v>0.01</v>
          </cell>
          <cell r="V1011">
            <v>0.02</v>
          </cell>
          <cell r="W1011">
            <v>0.02</v>
          </cell>
          <cell r="X1011">
            <v>0.02</v>
          </cell>
          <cell r="Y1011">
            <v>0.02</v>
          </cell>
          <cell r="Z1011">
            <v>0</v>
          </cell>
          <cell r="AA1011">
            <v>0</v>
          </cell>
          <cell r="AB1011">
            <v>-0.01</v>
          </cell>
          <cell r="AC1011">
            <v>-0.06</v>
          </cell>
          <cell r="AD1011">
            <v>0</v>
          </cell>
          <cell r="AE1011">
            <v>0.05</v>
          </cell>
          <cell r="AF1011">
            <v>-0.01</v>
          </cell>
          <cell r="AG1011">
            <v>-0.01</v>
          </cell>
          <cell r="AH1011">
            <v>0</v>
          </cell>
          <cell r="AI1011">
            <v>0.01</v>
          </cell>
          <cell r="AJ1011">
            <v>0.01</v>
          </cell>
          <cell r="AK1011">
            <v>0.02</v>
          </cell>
          <cell r="AL1011">
            <v>0.01</v>
          </cell>
          <cell r="AM1011">
            <v>-0.01</v>
          </cell>
          <cell r="AN1011">
            <v>0</v>
          </cell>
          <cell r="AO1011">
            <v>-0.01</v>
          </cell>
          <cell r="AP1011">
            <v>-0.05</v>
          </cell>
          <cell r="AQ1011">
            <v>0</v>
          </cell>
          <cell r="AR1011">
            <v>0.05</v>
          </cell>
          <cell r="AS1011">
            <v>-0.02</v>
          </cell>
          <cell r="AT1011">
            <v>0</v>
          </cell>
          <cell r="AU1011">
            <v>0.01</v>
          </cell>
          <cell r="AV1011">
            <v>0.02</v>
          </cell>
          <cell r="AW1011">
            <v>0.02</v>
          </cell>
          <cell r="AX1011">
            <v>0.02</v>
          </cell>
          <cell r="AY1011">
            <v>0</v>
          </cell>
          <cell r="AZ1011">
            <v>0</v>
          </cell>
          <cell r="BA1011">
            <v>0</v>
          </cell>
          <cell r="BB1011">
            <v>0</v>
          </cell>
          <cell r="BC1011">
            <v>-0.02</v>
          </cell>
          <cell r="BD1011">
            <v>0.01</v>
          </cell>
          <cell r="BE1011">
            <v>0.06</v>
          </cell>
          <cell r="BF1011">
            <v>-0.02</v>
          </cell>
          <cell r="BG1011">
            <v>-0.01</v>
          </cell>
          <cell r="BH1011">
            <v>0</v>
          </cell>
          <cell r="BI1011">
            <v>0.01</v>
          </cell>
          <cell r="BJ1011">
            <v>0.02</v>
          </cell>
          <cell r="BK1011">
            <v>0.02</v>
          </cell>
          <cell r="BL1011">
            <v>0.02</v>
          </cell>
          <cell r="BM1011">
            <v>-0.01</v>
          </cell>
          <cell r="BN1011">
            <v>0</v>
          </cell>
          <cell r="BO1011">
            <v>-0.01</v>
          </cell>
          <cell r="BP1011">
            <v>0.01</v>
          </cell>
          <cell r="BQ1011">
            <v>0</v>
          </cell>
          <cell r="BR1011">
            <v>0.04</v>
          </cell>
          <cell r="BS1011">
            <v>-0.01</v>
          </cell>
          <cell r="BT1011">
            <v>-0.01</v>
          </cell>
          <cell r="BU1011">
            <v>0</v>
          </cell>
          <cell r="BV1011">
            <v>0.02</v>
          </cell>
          <cell r="BW1011">
            <v>0.02</v>
          </cell>
          <cell r="BX1011">
            <v>0.02</v>
          </cell>
          <cell r="BY1011">
            <v>0.01</v>
          </cell>
          <cell r="BZ1011">
            <v>-0.01</v>
          </cell>
          <cell r="CA1011">
            <v>-0.01</v>
          </cell>
          <cell r="CB1011">
            <v>-0.01</v>
          </cell>
          <cell r="CC1011">
            <v>0.02</v>
          </cell>
          <cell r="CD1011">
            <v>-0.01</v>
          </cell>
          <cell r="CE1011">
            <v>0.02</v>
          </cell>
          <cell r="CF1011">
            <v>-0.01</v>
          </cell>
          <cell r="CG1011">
            <v>-0.04</v>
          </cell>
          <cell r="CH1011">
            <v>0</v>
          </cell>
          <cell r="CI1011">
            <v>0.01</v>
          </cell>
          <cell r="CJ1011">
            <v>0.02</v>
          </cell>
          <cell r="CK1011">
            <v>0.02</v>
          </cell>
          <cell r="CL1011">
            <v>0</v>
          </cell>
          <cell r="CM1011">
            <v>-0.02</v>
          </cell>
          <cell r="CN1011">
            <v>0</v>
          </cell>
          <cell r="CO1011">
            <v>-0.01</v>
          </cell>
          <cell r="CP1011">
            <v>0.01</v>
          </cell>
          <cell r="CQ1011">
            <v>-0.02</v>
          </cell>
          <cell r="CR1011">
            <v>0.03</v>
          </cell>
          <cell r="CS1011">
            <v>0.01</v>
          </cell>
          <cell r="CT1011">
            <v>-0.01</v>
          </cell>
          <cell r="CU1011">
            <v>0</v>
          </cell>
          <cell r="CV1011">
            <v>0.02</v>
          </cell>
          <cell r="CW1011">
            <v>0.01</v>
          </cell>
          <cell r="CX1011">
            <v>0.01</v>
          </cell>
          <cell r="CY1011">
            <v>0.01</v>
          </cell>
          <cell r="CZ1011">
            <v>-0.03</v>
          </cell>
          <cell r="DA1011">
            <v>0</v>
          </cell>
          <cell r="DB1011">
            <v>-0.02</v>
          </cell>
          <cell r="DC1011">
            <v>0.01</v>
          </cell>
          <cell r="DD1011">
            <v>0</v>
          </cell>
          <cell r="DE1011">
            <v>0.02</v>
          </cell>
          <cell r="DF1011">
            <v>-0.01</v>
          </cell>
          <cell r="DG1011">
            <v>-0.02</v>
          </cell>
          <cell r="DH1011">
            <v>0.01</v>
          </cell>
          <cell r="DI1011">
            <v>0.01</v>
          </cell>
          <cell r="DJ1011">
            <v>0.01</v>
          </cell>
          <cell r="DK1011">
            <v>0.02</v>
          </cell>
          <cell r="DL1011">
            <v>-0.01</v>
          </cell>
          <cell r="DM1011">
            <v>-0.02</v>
          </cell>
          <cell r="DN1011">
            <v>-0.01</v>
          </cell>
          <cell r="DO1011">
            <v>-0.01</v>
          </cell>
          <cell r="DP1011">
            <v>-0.02</v>
          </cell>
          <cell r="DQ1011">
            <v>-0.01</v>
          </cell>
          <cell r="DR1011">
            <v>0.01</v>
          </cell>
          <cell r="DS1011">
            <v>-0.01</v>
          </cell>
          <cell r="DT1011">
            <v>0.01</v>
          </cell>
          <cell r="DU1011">
            <v>0.02</v>
          </cell>
          <cell r="DV1011">
            <v>0.03</v>
          </cell>
          <cell r="DW1011">
            <v>0.02</v>
          </cell>
          <cell r="DX1011">
            <v>0.02</v>
          </cell>
          <cell r="DY1011">
            <v>0.01</v>
          </cell>
          <cell r="DZ1011">
            <v>-0.01</v>
          </cell>
          <cell r="EA1011">
            <v>-0.01</v>
          </cell>
          <cell r="EB1011">
            <v>-0.01</v>
          </cell>
          <cell r="EC1011">
            <v>0</v>
          </cell>
          <cell r="ED1011">
            <v>0</v>
          </cell>
        </row>
        <row r="1012">
          <cell r="F1012">
            <v>-0.02</v>
          </cell>
          <cell r="G1012">
            <v>-0.02</v>
          </cell>
          <cell r="H1012">
            <v>-0.02</v>
          </cell>
          <cell r="I1012">
            <v>-0.01</v>
          </cell>
          <cell r="J1012">
            <v>0.01</v>
          </cell>
          <cell r="K1012">
            <v>0.03</v>
          </cell>
          <cell r="L1012">
            <v>0.04</v>
          </cell>
          <cell r="M1012">
            <v>-0.06</v>
          </cell>
          <cell r="N1012">
            <v>0</v>
          </cell>
          <cell r="O1012">
            <v>-0.01</v>
          </cell>
          <cell r="P1012">
            <v>-0.02</v>
          </cell>
          <cell r="Q1012">
            <v>-0.01</v>
          </cell>
          <cell r="R1012">
            <v>0.02</v>
          </cell>
          <cell r="S1012">
            <v>-0.02</v>
          </cell>
          <cell r="T1012">
            <v>0.01</v>
          </cell>
          <cell r="U1012">
            <v>0</v>
          </cell>
          <cell r="V1012">
            <v>0.01</v>
          </cell>
          <cell r="W1012">
            <v>0</v>
          </cell>
          <cell r="X1012">
            <v>0.02</v>
          </cell>
          <cell r="Y1012">
            <v>-0.02</v>
          </cell>
          <cell r="Z1012">
            <v>-0.18</v>
          </cell>
          <cell r="AA1012">
            <v>-0.03</v>
          </cell>
          <cell r="AB1012">
            <v>-0.01</v>
          </cell>
          <cell r="AC1012">
            <v>-0.06</v>
          </cell>
          <cell r="AD1012">
            <v>-0.02</v>
          </cell>
          <cell r="AE1012">
            <v>0</v>
          </cell>
          <cell r="AF1012">
            <v>-0.02</v>
          </cell>
          <cell r="AG1012">
            <v>-0.01</v>
          </cell>
          <cell r="AH1012">
            <v>0.01</v>
          </cell>
          <cell r="AI1012">
            <v>0</v>
          </cell>
          <cell r="AJ1012">
            <v>0</v>
          </cell>
          <cell r="AK1012">
            <v>0.02</v>
          </cell>
          <cell r="AL1012">
            <v>0.08</v>
          </cell>
          <cell r="AM1012">
            <v>-0.18</v>
          </cell>
          <cell r="AN1012">
            <v>-0.02</v>
          </cell>
          <cell r="AO1012">
            <v>0</v>
          </cell>
          <cell r="AP1012">
            <v>-0.01</v>
          </cell>
          <cell r="AQ1012">
            <v>-0.01</v>
          </cell>
          <cell r="AR1012">
            <v>0.02</v>
          </cell>
          <cell r="AS1012">
            <v>-0.02</v>
          </cell>
          <cell r="AT1012">
            <v>0</v>
          </cell>
          <cell r="AU1012">
            <v>0.01</v>
          </cell>
          <cell r="AV1012">
            <v>-0.01</v>
          </cell>
          <cell r="AW1012">
            <v>0.01</v>
          </cell>
          <cell r="AX1012">
            <v>0.03</v>
          </cell>
          <cell r="AY1012">
            <v>0.14000000000000001</v>
          </cell>
          <cell r="AZ1012">
            <v>0</v>
          </cell>
          <cell r="BA1012">
            <v>-0.01</v>
          </cell>
          <cell r="BB1012">
            <v>-0.01</v>
          </cell>
          <cell r="BC1012">
            <v>-0.02</v>
          </cell>
          <cell r="BD1012">
            <v>-0.01</v>
          </cell>
          <cell r="BE1012">
            <v>0</v>
          </cell>
          <cell r="BF1012">
            <v>-0.02</v>
          </cell>
          <cell r="BG1012">
            <v>-0.02</v>
          </cell>
          <cell r="BH1012">
            <v>-0.01</v>
          </cell>
          <cell r="BI1012">
            <v>-0.01</v>
          </cell>
          <cell r="BJ1012">
            <v>0.01</v>
          </cell>
          <cell r="BK1012">
            <v>0</v>
          </cell>
          <cell r="BL1012">
            <v>0.02</v>
          </cell>
          <cell r="BM1012">
            <v>0.11</v>
          </cell>
          <cell r="BN1012">
            <v>-0.02</v>
          </cell>
          <cell r="BO1012">
            <v>-0.02</v>
          </cell>
          <cell r="BP1012">
            <v>-7.0000000000000007E-2</v>
          </cell>
          <cell r="BQ1012">
            <v>-0.01</v>
          </cell>
          <cell r="BR1012">
            <v>0</v>
          </cell>
          <cell r="BS1012">
            <v>-0.04</v>
          </cell>
          <cell r="BT1012">
            <v>-0.03</v>
          </cell>
          <cell r="BU1012">
            <v>-0.03</v>
          </cell>
          <cell r="BV1012">
            <v>-0.01</v>
          </cell>
          <cell r="BW1012">
            <v>0.01</v>
          </cell>
          <cell r="BX1012">
            <v>0.01</v>
          </cell>
          <cell r="BY1012">
            <v>0.04</v>
          </cell>
          <cell r="BZ1012">
            <v>0.21</v>
          </cell>
          <cell r="CA1012">
            <v>-0.02</v>
          </cell>
          <cell r="CB1012">
            <v>0.02</v>
          </cell>
          <cell r="CC1012">
            <v>-0.06</v>
          </cell>
          <cell r="CD1012">
            <v>-0.01</v>
          </cell>
          <cell r="CE1012">
            <v>-0.01</v>
          </cell>
          <cell r="CF1012">
            <v>-0.01</v>
          </cell>
          <cell r="CG1012">
            <v>0.02</v>
          </cell>
          <cell r="CH1012">
            <v>-0.02</v>
          </cell>
          <cell r="CI1012">
            <v>-0.03</v>
          </cell>
          <cell r="CJ1012">
            <v>0.01</v>
          </cell>
          <cell r="CK1012">
            <v>0.03</v>
          </cell>
          <cell r="CL1012">
            <v>0.14000000000000001</v>
          </cell>
          <cell r="CM1012">
            <v>0.1</v>
          </cell>
          <cell r="CN1012">
            <v>-0.01</v>
          </cell>
          <cell r="CO1012">
            <v>0</v>
          </cell>
          <cell r="CP1012">
            <v>-0.06</v>
          </cell>
          <cell r="CQ1012">
            <v>-0.03</v>
          </cell>
          <cell r="CR1012">
            <v>-0.02</v>
          </cell>
          <cell r="CS1012">
            <v>-0.03</v>
          </cell>
          <cell r="CT1012">
            <v>-0.05</v>
          </cell>
          <cell r="CU1012">
            <v>-0.02</v>
          </cell>
          <cell r="CV1012">
            <v>-0.01</v>
          </cell>
          <cell r="CW1012">
            <v>0.01</v>
          </cell>
          <cell r="CX1012">
            <v>0.01</v>
          </cell>
          <cell r="CY1012">
            <v>0</v>
          </cell>
          <cell r="CZ1012">
            <v>-0.02</v>
          </cell>
          <cell r="DA1012">
            <v>-0.02</v>
          </cell>
          <cell r="DB1012">
            <v>-0.01</v>
          </cell>
          <cell r="DC1012">
            <v>-0.05</v>
          </cell>
          <cell r="DD1012">
            <v>-0.02</v>
          </cell>
          <cell r="DE1012">
            <v>0</v>
          </cell>
          <cell r="DF1012">
            <v>-0.04</v>
          </cell>
          <cell r="DG1012">
            <v>-0.05</v>
          </cell>
          <cell r="DH1012">
            <v>0.01</v>
          </cell>
          <cell r="DI1012">
            <v>-0.01</v>
          </cell>
          <cell r="DJ1012">
            <v>0</v>
          </cell>
          <cell r="DK1012">
            <v>0.03</v>
          </cell>
          <cell r="DL1012">
            <v>0.04</v>
          </cell>
          <cell r="DM1012">
            <v>0.15</v>
          </cell>
          <cell r="DN1012">
            <v>0</v>
          </cell>
          <cell r="DO1012">
            <v>0.01</v>
          </cell>
          <cell r="DP1012">
            <v>-0.02</v>
          </cell>
          <cell r="DQ1012">
            <v>-0.01</v>
          </cell>
          <cell r="DR1012">
            <v>-0.01</v>
          </cell>
          <cell r="DS1012">
            <v>0</v>
          </cell>
          <cell r="DT1012">
            <v>0</v>
          </cell>
          <cell r="DU1012">
            <v>-0.01</v>
          </cell>
          <cell r="DV1012">
            <v>0</v>
          </cell>
          <cell r="DW1012">
            <v>0</v>
          </cell>
          <cell r="DX1012">
            <v>-0.01</v>
          </cell>
          <cell r="DY1012">
            <v>-0.02</v>
          </cell>
          <cell r="DZ1012">
            <v>-0.04</v>
          </cell>
          <cell r="EA1012">
            <v>0.01</v>
          </cell>
          <cell r="EB1012">
            <v>0.01</v>
          </cell>
          <cell r="EC1012">
            <v>-0.02</v>
          </cell>
          <cell r="ED1012">
            <v>0</v>
          </cell>
        </row>
        <row r="1013">
          <cell r="F1013">
            <v>-7.0000000000000007E-2</v>
          </cell>
          <cell r="G1013">
            <v>-7.0000000000000007E-2</v>
          </cell>
          <cell r="H1013">
            <v>7.0000000000000007E-2</v>
          </cell>
          <cell r="I1013">
            <v>-0.08</v>
          </cell>
          <cell r="J1013">
            <v>-0.01</v>
          </cell>
          <cell r="K1013">
            <v>0</v>
          </cell>
          <cell r="L1013">
            <v>0.04</v>
          </cell>
          <cell r="M1013">
            <v>0.08</v>
          </cell>
          <cell r="N1013">
            <v>-0.01</v>
          </cell>
          <cell r="O1013">
            <v>0.03</v>
          </cell>
          <cell r="P1013">
            <v>-0.11</v>
          </cell>
          <cell r="Q1013">
            <v>-0.04</v>
          </cell>
          <cell r="R1013">
            <v>0.01</v>
          </cell>
          <cell r="S1013">
            <v>-0.06</v>
          </cell>
          <cell r="T1013">
            <v>0.02</v>
          </cell>
          <cell r="U1013">
            <v>0.04</v>
          </cell>
          <cell r="V1013">
            <v>0.03</v>
          </cell>
          <cell r="W1013">
            <v>0</v>
          </cell>
          <cell r="X1013">
            <v>-0.01</v>
          </cell>
          <cell r="Y1013">
            <v>0.08</v>
          </cell>
          <cell r="Z1013">
            <v>-0.03</v>
          </cell>
          <cell r="AA1013">
            <v>-0.01</v>
          </cell>
          <cell r="AB1013">
            <v>-0.03</v>
          </cell>
          <cell r="AC1013">
            <v>-0.02</v>
          </cell>
          <cell r="AD1013">
            <v>0</v>
          </cell>
          <cell r="AE1013">
            <v>-0.05</v>
          </cell>
          <cell r="AF1013">
            <v>0.03</v>
          </cell>
          <cell r="AG1013">
            <v>-0.03</v>
          </cell>
          <cell r="AH1013">
            <v>-0.04</v>
          </cell>
          <cell r="AI1013">
            <v>-0.03</v>
          </cell>
          <cell r="AJ1013">
            <v>0.03</v>
          </cell>
          <cell r="AK1013">
            <v>-0.02</v>
          </cell>
          <cell r="AL1013">
            <v>7.0000000000000007E-2</v>
          </cell>
          <cell r="AM1013">
            <v>0.03</v>
          </cell>
          <cell r="AN1013">
            <v>-0.01</v>
          </cell>
          <cell r="AO1013">
            <v>-0.03</v>
          </cell>
          <cell r="AP1013">
            <v>-0.06</v>
          </cell>
          <cell r="AQ1013">
            <v>0.03</v>
          </cell>
          <cell r="AR1013">
            <v>0</v>
          </cell>
          <cell r="AS1013">
            <v>-0.04</v>
          </cell>
          <cell r="AT1013">
            <v>0.01</v>
          </cell>
          <cell r="AU1013">
            <v>0.01</v>
          </cell>
          <cell r="AV1013">
            <v>0.06</v>
          </cell>
          <cell r="AW1013">
            <v>0.03</v>
          </cell>
          <cell r="AX1013">
            <v>0.01</v>
          </cell>
          <cell r="AY1013">
            <v>0.06</v>
          </cell>
          <cell r="AZ1013">
            <v>0.02</v>
          </cell>
          <cell r="BA1013">
            <v>0</v>
          </cell>
          <cell r="BB1013">
            <v>0</v>
          </cell>
          <cell r="BC1013">
            <v>0.04</v>
          </cell>
          <cell r="BD1013">
            <v>-0.02</v>
          </cell>
          <cell r="BE1013">
            <v>0.01</v>
          </cell>
          <cell r="BF1013">
            <v>0.03</v>
          </cell>
          <cell r="BG1013">
            <v>-0.03</v>
          </cell>
          <cell r="BH1013">
            <v>0.01</v>
          </cell>
          <cell r="BI1013">
            <v>0.02</v>
          </cell>
          <cell r="BJ1013">
            <v>0.01</v>
          </cell>
          <cell r="BK1013">
            <v>-0.02</v>
          </cell>
          <cell r="BL1013">
            <v>0.04</v>
          </cell>
          <cell r="BM1013">
            <v>-0.02</v>
          </cell>
          <cell r="BN1013">
            <v>0.01</v>
          </cell>
          <cell r="BO1013">
            <v>0</v>
          </cell>
          <cell r="BP1013">
            <v>0.1</v>
          </cell>
          <cell r="BQ1013">
            <v>0</v>
          </cell>
          <cell r="BR1013">
            <v>0.02</v>
          </cell>
          <cell r="BS1013">
            <v>-0.01</v>
          </cell>
          <cell r="BT1013">
            <v>-0.01</v>
          </cell>
          <cell r="BU1013">
            <v>0.05</v>
          </cell>
          <cell r="BV1013">
            <v>-0.03</v>
          </cell>
          <cell r="BW1013">
            <v>0.01</v>
          </cell>
          <cell r="BX1013">
            <v>0</v>
          </cell>
          <cell r="BY1013">
            <v>0.01</v>
          </cell>
          <cell r="BZ1013">
            <v>-0.02</v>
          </cell>
          <cell r="CA1013">
            <v>0</v>
          </cell>
          <cell r="CB1013">
            <v>0.09</v>
          </cell>
          <cell r="CC1013">
            <v>-0.02</v>
          </cell>
          <cell r="CD1013">
            <v>0.03</v>
          </cell>
          <cell r="CE1013">
            <v>-0.02</v>
          </cell>
          <cell r="CF1013">
            <v>0.02</v>
          </cell>
          <cell r="CG1013">
            <v>0.03</v>
          </cell>
          <cell r="CH1013">
            <v>-0.03</v>
          </cell>
          <cell r="CI1013">
            <v>0</v>
          </cell>
          <cell r="CJ1013">
            <v>-0.01</v>
          </cell>
          <cell r="CK1013">
            <v>-0.11</v>
          </cell>
          <cell r="CL1013">
            <v>0.02</v>
          </cell>
          <cell r="CM1013">
            <v>-0.05</v>
          </cell>
          <cell r="CN1013">
            <v>0.05</v>
          </cell>
          <cell r="CO1013">
            <v>0.03</v>
          </cell>
          <cell r="CP1013">
            <v>-0.04</v>
          </cell>
          <cell r="CQ1013">
            <v>-0.08</v>
          </cell>
          <cell r="CR1013">
            <v>-0.01</v>
          </cell>
          <cell r="CS1013">
            <v>0.03</v>
          </cell>
          <cell r="CT1013">
            <v>-0.02</v>
          </cell>
          <cell r="CU1013">
            <v>0.03</v>
          </cell>
          <cell r="CV1013">
            <v>0.03</v>
          </cell>
          <cell r="CW1013">
            <v>0.02</v>
          </cell>
          <cell r="CX1013">
            <v>-0.09</v>
          </cell>
          <cell r="CY1013">
            <v>0.02</v>
          </cell>
          <cell r="CZ1013">
            <v>0</v>
          </cell>
          <cell r="DA1013">
            <v>-7.0000000000000007E-2</v>
          </cell>
          <cell r="DB1013">
            <v>-0.01</v>
          </cell>
          <cell r="DC1013">
            <v>-0.02</v>
          </cell>
          <cell r="DD1013">
            <v>0.03</v>
          </cell>
          <cell r="DE1013">
            <v>0</v>
          </cell>
          <cell r="DF1013">
            <v>-0.02</v>
          </cell>
          <cell r="DG1013">
            <v>-0.02</v>
          </cell>
          <cell r="DH1013">
            <v>0.05</v>
          </cell>
          <cell r="DI1013">
            <v>0.05</v>
          </cell>
          <cell r="DJ1013">
            <v>-0.01</v>
          </cell>
          <cell r="DK1013">
            <v>0.01</v>
          </cell>
          <cell r="DL1013">
            <v>0</v>
          </cell>
          <cell r="DM1013">
            <v>-0.02</v>
          </cell>
          <cell r="DN1013">
            <v>-0.03</v>
          </cell>
          <cell r="DO1013">
            <v>0.01</v>
          </cell>
          <cell r="DP1013">
            <v>0.03</v>
          </cell>
          <cell r="DQ1013">
            <v>0.08</v>
          </cell>
          <cell r="DR1013">
            <v>0.01</v>
          </cell>
          <cell r="DS1013">
            <v>0.02</v>
          </cell>
          <cell r="DT1013">
            <v>-0.01</v>
          </cell>
          <cell r="DU1013">
            <v>0.04</v>
          </cell>
          <cell r="DV1013">
            <v>0.02</v>
          </cell>
          <cell r="DW1013">
            <v>-0.02</v>
          </cell>
          <cell r="DX1013">
            <v>-0.02</v>
          </cell>
          <cell r="DY1013">
            <v>0.01</v>
          </cell>
          <cell r="DZ1013">
            <v>-0.02</v>
          </cell>
          <cell r="EA1013">
            <v>0.01</v>
          </cell>
          <cell r="EB1013">
            <v>0.03</v>
          </cell>
          <cell r="EC1013">
            <v>0.06</v>
          </cell>
          <cell r="ED1013">
            <v>0.16</v>
          </cell>
        </row>
        <row r="1014">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0</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row>
        <row r="1015">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0</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row>
        <row r="1016">
          <cell r="F1016">
            <v>0.02</v>
          </cell>
          <cell r="G1016">
            <v>0</v>
          </cell>
          <cell r="H1016">
            <v>-0.01</v>
          </cell>
          <cell r="I1016">
            <v>0.01</v>
          </cell>
          <cell r="J1016">
            <v>0.02</v>
          </cell>
          <cell r="K1016">
            <v>0.02</v>
          </cell>
          <cell r="L1016">
            <v>0.03</v>
          </cell>
          <cell r="M1016">
            <v>0.01</v>
          </cell>
          <cell r="N1016">
            <v>-0.01</v>
          </cell>
          <cell r="O1016">
            <v>0</v>
          </cell>
          <cell r="P1016">
            <v>-0.02</v>
          </cell>
          <cell r="Q1016">
            <v>0</v>
          </cell>
          <cell r="R1016">
            <v>0.04</v>
          </cell>
          <cell r="S1016">
            <v>0</v>
          </cell>
          <cell r="T1016">
            <v>0</v>
          </cell>
          <cell r="U1016">
            <v>0</v>
          </cell>
          <cell r="V1016">
            <v>0.02</v>
          </cell>
          <cell r="W1016">
            <v>0.02</v>
          </cell>
          <cell r="X1016">
            <v>0.02</v>
          </cell>
          <cell r="Y1016">
            <v>0.04</v>
          </cell>
          <cell r="Z1016">
            <v>0</v>
          </cell>
          <cell r="AA1016">
            <v>-0.01</v>
          </cell>
          <cell r="AB1016">
            <v>0</v>
          </cell>
          <cell r="AC1016">
            <v>-0.03</v>
          </cell>
          <cell r="AD1016">
            <v>0</v>
          </cell>
          <cell r="AE1016">
            <v>0.03</v>
          </cell>
          <cell r="AF1016">
            <v>-0.01</v>
          </cell>
          <cell r="AG1016">
            <v>0</v>
          </cell>
          <cell r="AH1016">
            <v>0</v>
          </cell>
          <cell r="AI1016">
            <v>0.02</v>
          </cell>
          <cell r="AJ1016">
            <v>0.02</v>
          </cell>
          <cell r="AK1016">
            <v>0.03</v>
          </cell>
          <cell r="AL1016">
            <v>0.03</v>
          </cell>
          <cell r="AM1016">
            <v>-0.01</v>
          </cell>
          <cell r="AN1016">
            <v>0</v>
          </cell>
          <cell r="AO1016">
            <v>0</v>
          </cell>
          <cell r="AP1016">
            <v>-0.02</v>
          </cell>
          <cell r="AQ1016">
            <v>0</v>
          </cell>
          <cell r="AR1016">
            <v>0.04</v>
          </cell>
          <cell r="AS1016">
            <v>-0.02</v>
          </cell>
          <cell r="AT1016">
            <v>0</v>
          </cell>
          <cell r="AU1016">
            <v>0.01</v>
          </cell>
          <cell r="AV1016">
            <v>0.02</v>
          </cell>
          <cell r="AW1016">
            <v>0.02</v>
          </cell>
          <cell r="AX1016">
            <v>0.03</v>
          </cell>
          <cell r="AY1016">
            <v>0.02</v>
          </cell>
          <cell r="AZ1016">
            <v>0</v>
          </cell>
          <cell r="BA1016">
            <v>-0.01</v>
          </cell>
          <cell r="BB1016">
            <v>0</v>
          </cell>
          <cell r="BC1016">
            <v>-0.01</v>
          </cell>
          <cell r="BD1016">
            <v>0.01</v>
          </cell>
          <cell r="BE1016">
            <v>0.04</v>
          </cell>
          <cell r="BF1016">
            <v>-0.01</v>
          </cell>
          <cell r="BG1016">
            <v>0</v>
          </cell>
          <cell r="BH1016">
            <v>0</v>
          </cell>
          <cell r="BI1016">
            <v>0.02</v>
          </cell>
          <cell r="BJ1016">
            <v>0.02</v>
          </cell>
          <cell r="BK1016">
            <v>0.02</v>
          </cell>
          <cell r="BL1016">
            <v>0.02</v>
          </cell>
          <cell r="BM1016">
            <v>0</v>
          </cell>
          <cell r="BN1016">
            <v>-0.01</v>
          </cell>
          <cell r="BO1016">
            <v>0</v>
          </cell>
          <cell r="BP1016">
            <v>-0.03</v>
          </cell>
          <cell r="BQ1016">
            <v>0</v>
          </cell>
          <cell r="BR1016">
            <v>0.02</v>
          </cell>
          <cell r="BS1016">
            <v>-0.02</v>
          </cell>
          <cell r="BT1016">
            <v>0</v>
          </cell>
          <cell r="BU1016">
            <v>0</v>
          </cell>
          <cell r="BV1016">
            <v>0.03</v>
          </cell>
          <cell r="BW1016">
            <v>0.02</v>
          </cell>
          <cell r="BX1016">
            <v>0.03</v>
          </cell>
          <cell r="BY1016">
            <v>0.02</v>
          </cell>
          <cell r="BZ1016">
            <v>-0.01</v>
          </cell>
          <cell r="CA1016">
            <v>-0.01</v>
          </cell>
          <cell r="CB1016">
            <v>0</v>
          </cell>
          <cell r="CC1016">
            <v>-0.02</v>
          </cell>
          <cell r="CD1016">
            <v>-0.01</v>
          </cell>
          <cell r="CE1016">
            <v>0.01</v>
          </cell>
          <cell r="CF1016">
            <v>-0.01</v>
          </cell>
          <cell r="CG1016">
            <v>-0.03</v>
          </cell>
          <cell r="CH1016">
            <v>-0.01</v>
          </cell>
          <cell r="CI1016">
            <v>0.02</v>
          </cell>
          <cell r="CJ1016">
            <v>0.02</v>
          </cell>
          <cell r="CK1016">
            <v>0.03</v>
          </cell>
          <cell r="CL1016">
            <v>0.04</v>
          </cell>
          <cell r="CM1016">
            <v>-0.01</v>
          </cell>
          <cell r="CN1016">
            <v>0</v>
          </cell>
          <cell r="CO1016">
            <v>0</v>
          </cell>
          <cell r="CP1016">
            <v>-0.02</v>
          </cell>
          <cell r="CQ1016">
            <v>-0.02</v>
          </cell>
          <cell r="CR1016">
            <v>0.02</v>
          </cell>
          <cell r="CS1016">
            <v>-0.01</v>
          </cell>
          <cell r="CT1016">
            <v>-0.02</v>
          </cell>
          <cell r="CU1016">
            <v>0</v>
          </cell>
          <cell r="CV1016">
            <v>0.02</v>
          </cell>
          <cell r="CW1016">
            <v>0.02</v>
          </cell>
          <cell r="CX1016">
            <v>0.04</v>
          </cell>
          <cell r="CY1016">
            <v>0.03</v>
          </cell>
          <cell r="CZ1016">
            <v>-0.02</v>
          </cell>
          <cell r="DA1016">
            <v>-0.02</v>
          </cell>
          <cell r="DB1016">
            <v>-0.01</v>
          </cell>
          <cell r="DC1016">
            <v>-0.02</v>
          </cell>
          <cell r="DD1016">
            <v>-0.02</v>
          </cell>
          <cell r="DE1016">
            <v>0.01</v>
          </cell>
          <cell r="DF1016">
            <v>-0.02</v>
          </cell>
          <cell r="DG1016">
            <v>-0.02</v>
          </cell>
          <cell r="DH1016">
            <v>0.01</v>
          </cell>
          <cell r="DI1016">
            <v>0.01</v>
          </cell>
          <cell r="DJ1016">
            <v>0.01</v>
          </cell>
          <cell r="DK1016">
            <v>0.03</v>
          </cell>
          <cell r="DL1016">
            <v>0.02</v>
          </cell>
          <cell r="DM1016">
            <v>-0.02</v>
          </cell>
          <cell r="DN1016">
            <v>0</v>
          </cell>
          <cell r="DO1016">
            <v>0</v>
          </cell>
          <cell r="DP1016">
            <v>-0.01</v>
          </cell>
          <cell r="DQ1016">
            <v>-0.01</v>
          </cell>
          <cell r="DR1016">
            <v>0</v>
          </cell>
          <cell r="DS1016">
            <v>-0.01</v>
          </cell>
          <cell r="DT1016">
            <v>0</v>
          </cell>
          <cell r="DU1016">
            <v>0</v>
          </cell>
          <cell r="DV1016">
            <v>0.02</v>
          </cell>
          <cell r="DW1016">
            <v>0.01</v>
          </cell>
          <cell r="DX1016">
            <v>0.02</v>
          </cell>
          <cell r="DY1016">
            <v>0.01</v>
          </cell>
          <cell r="DZ1016">
            <v>-0.01</v>
          </cell>
          <cell r="EA1016">
            <v>-0.01</v>
          </cell>
          <cell r="EB1016">
            <v>0</v>
          </cell>
          <cell r="EC1016">
            <v>0</v>
          </cell>
          <cell r="ED1016">
            <v>0</v>
          </cell>
        </row>
        <row r="1019">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cell r="BZ1019">
            <v>0</v>
          </cell>
          <cell r="CA1019">
            <v>0</v>
          </cell>
          <cell r="CB1019">
            <v>0</v>
          </cell>
          <cell r="CC1019">
            <v>0</v>
          </cell>
          <cell r="CD1019">
            <v>0</v>
          </cell>
          <cell r="CE1019">
            <v>0</v>
          </cell>
          <cell r="CF1019">
            <v>0</v>
          </cell>
          <cell r="CG1019">
            <v>0</v>
          </cell>
          <cell r="CH1019">
            <v>0</v>
          </cell>
          <cell r="CI1019">
            <v>0</v>
          </cell>
          <cell r="CJ1019">
            <v>0</v>
          </cell>
          <cell r="CK1019">
            <v>0</v>
          </cell>
          <cell r="CL1019">
            <v>0</v>
          </cell>
          <cell r="CM1019">
            <v>0</v>
          </cell>
          <cell r="CN1019">
            <v>0</v>
          </cell>
          <cell r="CO1019">
            <v>0</v>
          </cell>
          <cell r="CP1019">
            <v>0</v>
          </cell>
          <cell r="CQ1019">
            <v>0</v>
          </cell>
          <cell r="CR1019">
            <v>0</v>
          </cell>
          <cell r="CS1019">
            <v>0</v>
          </cell>
          <cell r="CT1019">
            <v>0</v>
          </cell>
          <cell r="CU1019">
            <v>0</v>
          </cell>
          <cell r="CV1019">
            <v>0</v>
          </cell>
          <cell r="CW1019">
            <v>0</v>
          </cell>
          <cell r="CX1019">
            <v>0</v>
          </cell>
          <cell r="CY1019">
            <v>0</v>
          </cell>
          <cell r="CZ1019">
            <v>0</v>
          </cell>
          <cell r="DA1019">
            <v>0</v>
          </cell>
          <cell r="DB1019">
            <v>0</v>
          </cell>
          <cell r="DC1019">
            <v>0</v>
          </cell>
          <cell r="DD1019">
            <v>0</v>
          </cell>
          <cell r="DE1019">
            <v>0</v>
          </cell>
          <cell r="DF1019">
            <v>0</v>
          </cell>
          <cell r="DG1019">
            <v>0</v>
          </cell>
          <cell r="DH1019">
            <v>0</v>
          </cell>
          <cell r="DI1019">
            <v>0</v>
          </cell>
          <cell r="DJ1019">
            <v>0</v>
          </cell>
          <cell r="DK1019">
            <v>0</v>
          </cell>
          <cell r="DL1019">
            <v>0</v>
          </cell>
          <cell r="DM1019">
            <v>0</v>
          </cell>
          <cell r="DN1019">
            <v>0</v>
          </cell>
          <cell r="DO1019">
            <v>0</v>
          </cell>
          <cell r="DP1019">
            <v>0</v>
          </cell>
          <cell r="DQ1019">
            <v>0</v>
          </cell>
          <cell r="DR1019">
            <v>0</v>
          </cell>
          <cell r="DS1019">
            <v>0</v>
          </cell>
          <cell r="DT1019">
            <v>0</v>
          </cell>
          <cell r="DU1019">
            <v>0</v>
          </cell>
          <cell r="DV1019">
            <v>0</v>
          </cell>
          <cell r="DW1019">
            <v>0</v>
          </cell>
          <cell r="DX1019">
            <v>0</v>
          </cell>
          <cell r="DY1019">
            <v>0</v>
          </cell>
          <cell r="DZ1019">
            <v>0</v>
          </cell>
          <cell r="EA1019">
            <v>0</v>
          </cell>
          <cell r="EB1019">
            <v>0</v>
          </cell>
          <cell r="EC1019">
            <v>0</v>
          </cell>
          <cell r="ED1019">
            <v>0</v>
          </cell>
        </row>
        <row r="1021">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0</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row>
        <row r="1022">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cell r="BZ1022">
            <v>0</v>
          </cell>
          <cell r="CA1022">
            <v>0</v>
          </cell>
          <cell r="CB1022">
            <v>0</v>
          </cell>
          <cell r="CC1022">
            <v>0</v>
          </cell>
          <cell r="CD1022">
            <v>0</v>
          </cell>
          <cell r="CE1022">
            <v>0</v>
          </cell>
          <cell r="CF1022">
            <v>0</v>
          </cell>
          <cell r="CG1022">
            <v>0</v>
          </cell>
          <cell r="CH1022">
            <v>0</v>
          </cell>
          <cell r="CI1022">
            <v>0</v>
          </cell>
          <cell r="CJ1022">
            <v>0</v>
          </cell>
          <cell r="CK1022">
            <v>0</v>
          </cell>
          <cell r="CL1022">
            <v>0</v>
          </cell>
          <cell r="CM1022">
            <v>0</v>
          </cell>
          <cell r="CN1022">
            <v>0</v>
          </cell>
          <cell r="CO1022">
            <v>0</v>
          </cell>
          <cell r="CP1022">
            <v>0</v>
          </cell>
          <cell r="CQ1022">
            <v>0</v>
          </cell>
          <cell r="CR1022">
            <v>0</v>
          </cell>
          <cell r="CS1022">
            <v>0</v>
          </cell>
          <cell r="CT1022">
            <v>0</v>
          </cell>
          <cell r="CU1022">
            <v>0</v>
          </cell>
          <cell r="CV1022">
            <v>0</v>
          </cell>
          <cell r="CW1022">
            <v>0</v>
          </cell>
          <cell r="CX1022">
            <v>0</v>
          </cell>
          <cell r="CY1022">
            <v>0</v>
          </cell>
          <cell r="CZ1022">
            <v>0</v>
          </cell>
          <cell r="DA1022">
            <v>0</v>
          </cell>
          <cell r="DB1022">
            <v>0</v>
          </cell>
          <cell r="DC1022">
            <v>0</v>
          </cell>
          <cell r="DD1022">
            <v>0</v>
          </cell>
          <cell r="DE1022">
            <v>0</v>
          </cell>
          <cell r="DF1022">
            <v>0</v>
          </cell>
          <cell r="DG1022">
            <v>0</v>
          </cell>
          <cell r="DH1022">
            <v>0</v>
          </cell>
          <cell r="DI1022">
            <v>0</v>
          </cell>
          <cell r="DJ1022">
            <v>0</v>
          </cell>
          <cell r="DK1022">
            <v>0</v>
          </cell>
          <cell r="DL1022">
            <v>0</v>
          </cell>
          <cell r="DM1022">
            <v>0</v>
          </cell>
          <cell r="DN1022">
            <v>0</v>
          </cell>
          <cell r="DO1022">
            <v>0</v>
          </cell>
          <cell r="DP1022">
            <v>0</v>
          </cell>
          <cell r="DQ1022">
            <v>0</v>
          </cell>
          <cell r="DR1022">
            <v>0</v>
          </cell>
          <cell r="DS1022">
            <v>0</v>
          </cell>
          <cell r="DT1022">
            <v>0</v>
          </cell>
          <cell r="DU1022">
            <v>0</v>
          </cell>
          <cell r="DV1022">
            <v>0</v>
          </cell>
          <cell r="DW1022">
            <v>0</v>
          </cell>
          <cell r="DX1022">
            <v>0</v>
          </cell>
          <cell r="DY1022">
            <v>0</v>
          </cell>
          <cell r="DZ1022">
            <v>0</v>
          </cell>
          <cell r="EA1022">
            <v>0</v>
          </cell>
          <cell r="EB1022">
            <v>0</v>
          </cell>
          <cell r="EC1022">
            <v>0</v>
          </cell>
          <cell r="ED1022">
            <v>0</v>
          </cell>
        </row>
        <row r="1023">
          <cell r="F1023">
            <v>-0.01</v>
          </cell>
          <cell r="G1023">
            <v>-0.01</v>
          </cell>
          <cell r="H1023">
            <v>-0.01</v>
          </cell>
          <cell r="I1023">
            <v>-0.02</v>
          </cell>
          <cell r="J1023">
            <v>0</v>
          </cell>
          <cell r="K1023">
            <v>0</v>
          </cell>
          <cell r="L1023">
            <v>0</v>
          </cell>
          <cell r="M1023">
            <v>0</v>
          </cell>
          <cell r="N1023">
            <v>0</v>
          </cell>
          <cell r="O1023">
            <v>0</v>
          </cell>
          <cell r="P1023">
            <v>0</v>
          </cell>
          <cell r="Q1023">
            <v>-0.01</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cell r="BZ1023">
            <v>0</v>
          </cell>
          <cell r="CA1023">
            <v>0</v>
          </cell>
          <cell r="CB1023">
            <v>0</v>
          </cell>
          <cell r="CC1023">
            <v>0</v>
          </cell>
          <cell r="CD1023">
            <v>0</v>
          </cell>
          <cell r="CE1023">
            <v>0</v>
          </cell>
          <cell r="CF1023">
            <v>0</v>
          </cell>
          <cell r="CG1023">
            <v>0</v>
          </cell>
          <cell r="CH1023">
            <v>0</v>
          </cell>
          <cell r="CI1023">
            <v>0</v>
          </cell>
          <cell r="CJ1023">
            <v>0</v>
          </cell>
          <cell r="CK1023">
            <v>0</v>
          </cell>
          <cell r="CL1023">
            <v>0</v>
          </cell>
          <cell r="CM1023">
            <v>0</v>
          </cell>
          <cell r="CN1023">
            <v>0</v>
          </cell>
          <cell r="CO1023">
            <v>0</v>
          </cell>
          <cell r="CP1023">
            <v>0</v>
          </cell>
          <cell r="CQ1023">
            <v>0</v>
          </cell>
          <cell r="CR1023">
            <v>0</v>
          </cell>
          <cell r="CS1023">
            <v>0</v>
          </cell>
          <cell r="CT1023">
            <v>0</v>
          </cell>
          <cell r="CU1023">
            <v>0</v>
          </cell>
          <cell r="CV1023">
            <v>0</v>
          </cell>
          <cell r="CW1023">
            <v>0</v>
          </cell>
          <cell r="CX1023">
            <v>0</v>
          </cell>
          <cell r="CY1023">
            <v>0</v>
          </cell>
          <cell r="CZ1023">
            <v>0</v>
          </cell>
          <cell r="DA1023">
            <v>0</v>
          </cell>
          <cell r="DB1023">
            <v>0</v>
          </cell>
          <cell r="DC1023">
            <v>0</v>
          </cell>
          <cell r="DD1023">
            <v>0</v>
          </cell>
          <cell r="DE1023">
            <v>0</v>
          </cell>
          <cell r="DF1023">
            <v>0</v>
          </cell>
          <cell r="DG1023">
            <v>0</v>
          </cell>
          <cell r="DH1023">
            <v>0</v>
          </cell>
          <cell r="DI1023">
            <v>0</v>
          </cell>
          <cell r="DJ1023">
            <v>0</v>
          </cell>
          <cell r="DK1023">
            <v>0</v>
          </cell>
          <cell r="DL1023">
            <v>0</v>
          </cell>
          <cell r="DM1023">
            <v>0</v>
          </cell>
          <cell r="DN1023">
            <v>0</v>
          </cell>
          <cell r="DO1023">
            <v>0</v>
          </cell>
          <cell r="DP1023">
            <v>0</v>
          </cell>
          <cell r="DQ1023">
            <v>0</v>
          </cell>
          <cell r="DR1023">
            <v>0</v>
          </cell>
          <cell r="DS1023">
            <v>0</v>
          </cell>
          <cell r="DT1023">
            <v>0</v>
          </cell>
          <cell r="DU1023">
            <v>0</v>
          </cell>
          <cell r="DV1023">
            <v>0</v>
          </cell>
          <cell r="DW1023">
            <v>0</v>
          </cell>
          <cell r="DX1023">
            <v>0</v>
          </cell>
          <cell r="DY1023">
            <v>0</v>
          </cell>
          <cell r="DZ1023">
            <v>0</v>
          </cell>
          <cell r="EA1023">
            <v>0</v>
          </cell>
          <cell r="EB1023">
            <v>0</v>
          </cell>
          <cell r="EC1023">
            <v>0</v>
          </cell>
          <cell r="ED1023">
            <v>0</v>
          </cell>
        </row>
        <row r="1024">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cell r="BZ1024">
            <v>0</v>
          </cell>
          <cell r="CA1024">
            <v>0</v>
          </cell>
          <cell r="CB1024">
            <v>0</v>
          </cell>
          <cell r="CC1024">
            <v>0</v>
          </cell>
          <cell r="CD1024">
            <v>0</v>
          </cell>
          <cell r="CE1024">
            <v>0</v>
          </cell>
          <cell r="CF1024">
            <v>0</v>
          </cell>
          <cell r="CG1024">
            <v>0</v>
          </cell>
          <cell r="CH1024">
            <v>0</v>
          </cell>
          <cell r="CI1024">
            <v>0</v>
          </cell>
          <cell r="CJ1024">
            <v>0</v>
          </cell>
          <cell r="CK1024">
            <v>0</v>
          </cell>
          <cell r="CL1024">
            <v>0</v>
          </cell>
          <cell r="CM1024">
            <v>0</v>
          </cell>
          <cell r="CN1024">
            <v>0</v>
          </cell>
          <cell r="CO1024">
            <v>0</v>
          </cell>
          <cell r="CP1024">
            <v>0</v>
          </cell>
          <cell r="CQ1024">
            <v>0</v>
          </cell>
          <cell r="CR1024">
            <v>0</v>
          </cell>
          <cell r="CS1024">
            <v>0</v>
          </cell>
          <cell r="CT1024">
            <v>0</v>
          </cell>
          <cell r="CU1024">
            <v>0</v>
          </cell>
          <cell r="CV1024">
            <v>0</v>
          </cell>
          <cell r="CW1024">
            <v>0</v>
          </cell>
          <cell r="CX1024">
            <v>0</v>
          </cell>
          <cell r="CY1024">
            <v>0</v>
          </cell>
          <cell r="CZ1024">
            <v>0</v>
          </cell>
          <cell r="DA1024">
            <v>0</v>
          </cell>
          <cell r="DB1024">
            <v>0</v>
          </cell>
          <cell r="DC1024">
            <v>0</v>
          </cell>
          <cell r="DD1024">
            <v>0</v>
          </cell>
          <cell r="DE1024">
            <v>0</v>
          </cell>
          <cell r="DF1024">
            <v>0</v>
          </cell>
          <cell r="DG1024">
            <v>0</v>
          </cell>
          <cell r="DH1024">
            <v>0</v>
          </cell>
          <cell r="DI1024">
            <v>0</v>
          </cell>
          <cell r="DJ1024">
            <v>0</v>
          </cell>
          <cell r="DK1024">
            <v>0</v>
          </cell>
          <cell r="DL1024">
            <v>0</v>
          </cell>
          <cell r="DM1024">
            <v>0</v>
          </cell>
          <cell r="DN1024">
            <v>0</v>
          </cell>
          <cell r="DO1024">
            <v>0</v>
          </cell>
          <cell r="DP1024">
            <v>0</v>
          </cell>
          <cell r="DQ1024">
            <v>0</v>
          </cell>
          <cell r="DR1024">
            <v>0</v>
          </cell>
          <cell r="DS1024">
            <v>0</v>
          </cell>
          <cell r="DT1024">
            <v>0</v>
          </cell>
          <cell r="DU1024">
            <v>0</v>
          </cell>
          <cell r="DV1024">
            <v>0</v>
          </cell>
          <cell r="DW1024">
            <v>0</v>
          </cell>
          <cell r="DX1024">
            <v>0</v>
          </cell>
          <cell r="DY1024">
            <v>0</v>
          </cell>
          <cell r="DZ1024">
            <v>0</v>
          </cell>
          <cell r="EA1024">
            <v>0</v>
          </cell>
          <cell r="EB1024">
            <v>0</v>
          </cell>
          <cell r="EC1024">
            <v>0</v>
          </cell>
          <cell r="ED1024">
            <v>0</v>
          </cell>
        </row>
        <row r="1025">
          <cell r="F1025">
            <v>-0.01</v>
          </cell>
          <cell r="G1025">
            <v>-0.01</v>
          </cell>
          <cell r="H1025">
            <v>-0.01</v>
          </cell>
          <cell r="I1025">
            <v>0</v>
          </cell>
          <cell r="J1025">
            <v>0</v>
          </cell>
          <cell r="K1025">
            <v>-0.01</v>
          </cell>
          <cell r="L1025">
            <v>0</v>
          </cell>
          <cell r="M1025">
            <v>0</v>
          </cell>
          <cell r="N1025">
            <v>-0.01</v>
          </cell>
          <cell r="O1025">
            <v>0</v>
          </cell>
          <cell r="P1025">
            <v>-0.02</v>
          </cell>
          <cell r="Q1025">
            <v>-0.01</v>
          </cell>
          <cell r="R1025">
            <v>-0.01</v>
          </cell>
          <cell r="S1025">
            <v>-0.01</v>
          </cell>
          <cell r="T1025">
            <v>-0.01</v>
          </cell>
          <cell r="U1025">
            <v>-0.01</v>
          </cell>
          <cell r="V1025">
            <v>0</v>
          </cell>
          <cell r="W1025">
            <v>0</v>
          </cell>
          <cell r="X1025">
            <v>0</v>
          </cell>
          <cell r="Y1025">
            <v>0</v>
          </cell>
          <cell r="Z1025">
            <v>0</v>
          </cell>
          <cell r="AA1025">
            <v>-0.01</v>
          </cell>
          <cell r="AB1025">
            <v>0</v>
          </cell>
          <cell r="AC1025">
            <v>-0.01</v>
          </cell>
          <cell r="AD1025">
            <v>-0.02</v>
          </cell>
          <cell r="AE1025">
            <v>-0.01</v>
          </cell>
          <cell r="AF1025">
            <v>-0.02</v>
          </cell>
          <cell r="AG1025">
            <v>-0.01</v>
          </cell>
          <cell r="AH1025">
            <v>-0.01</v>
          </cell>
          <cell r="AI1025">
            <v>0</v>
          </cell>
          <cell r="AJ1025">
            <v>0</v>
          </cell>
          <cell r="AK1025">
            <v>0</v>
          </cell>
          <cell r="AL1025">
            <v>0</v>
          </cell>
          <cell r="AM1025">
            <v>-0.01</v>
          </cell>
          <cell r="AN1025">
            <v>-0.01</v>
          </cell>
          <cell r="AO1025">
            <v>-0.01</v>
          </cell>
          <cell r="AP1025">
            <v>0</v>
          </cell>
          <cell r="AQ1025">
            <v>-0.01</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cell r="BZ1025">
            <v>0</v>
          </cell>
          <cell r="CA1025">
            <v>0</v>
          </cell>
          <cell r="CB1025">
            <v>0</v>
          </cell>
          <cell r="CC1025">
            <v>0</v>
          </cell>
          <cell r="CD1025">
            <v>0</v>
          </cell>
          <cell r="CE1025">
            <v>0</v>
          </cell>
          <cell r="CF1025">
            <v>0</v>
          </cell>
          <cell r="CG1025">
            <v>0</v>
          </cell>
          <cell r="CH1025">
            <v>0</v>
          </cell>
          <cell r="CI1025">
            <v>0</v>
          </cell>
          <cell r="CJ1025">
            <v>0</v>
          </cell>
          <cell r="CK1025">
            <v>0</v>
          </cell>
          <cell r="CL1025">
            <v>0</v>
          </cell>
          <cell r="CM1025">
            <v>0</v>
          </cell>
          <cell r="CN1025">
            <v>0</v>
          </cell>
          <cell r="CO1025">
            <v>0</v>
          </cell>
          <cell r="CP1025">
            <v>0</v>
          </cell>
          <cell r="CQ1025">
            <v>0</v>
          </cell>
          <cell r="CR1025">
            <v>0</v>
          </cell>
          <cell r="CS1025">
            <v>0</v>
          </cell>
          <cell r="CT1025">
            <v>0</v>
          </cell>
          <cell r="CU1025">
            <v>0</v>
          </cell>
          <cell r="CV1025">
            <v>0</v>
          </cell>
          <cell r="CW1025">
            <v>0</v>
          </cell>
          <cell r="CX1025">
            <v>0</v>
          </cell>
          <cell r="CY1025">
            <v>0</v>
          </cell>
          <cell r="CZ1025">
            <v>0</v>
          </cell>
          <cell r="DA1025">
            <v>0</v>
          </cell>
          <cell r="DB1025">
            <v>0</v>
          </cell>
          <cell r="DC1025">
            <v>0</v>
          </cell>
          <cell r="DD1025">
            <v>0</v>
          </cell>
          <cell r="DE1025">
            <v>0</v>
          </cell>
          <cell r="DF1025">
            <v>0</v>
          </cell>
          <cell r="DG1025">
            <v>0</v>
          </cell>
          <cell r="DH1025">
            <v>0</v>
          </cell>
          <cell r="DI1025">
            <v>0</v>
          </cell>
          <cell r="DJ1025">
            <v>0</v>
          </cell>
          <cell r="DK1025">
            <v>0</v>
          </cell>
          <cell r="DL1025">
            <v>0</v>
          </cell>
          <cell r="DM1025">
            <v>0</v>
          </cell>
          <cell r="DN1025">
            <v>0</v>
          </cell>
          <cell r="DO1025">
            <v>0</v>
          </cell>
          <cell r="DP1025">
            <v>0</v>
          </cell>
          <cell r="DQ1025">
            <v>0</v>
          </cell>
          <cell r="DR1025">
            <v>0</v>
          </cell>
          <cell r="DS1025">
            <v>0</v>
          </cell>
          <cell r="DT1025">
            <v>0</v>
          </cell>
          <cell r="DU1025">
            <v>0</v>
          </cell>
          <cell r="DV1025">
            <v>0</v>
          </cell>
          <cell r="DW1025">
            <v>0</v>
          </cell>
          <cell r="DX1025">
            <v>0</v>
          </cell>
          <cell r="DY1025">
            <v>0</v>
          </cell>
          <cell r="DZ1025">
            <v>0</v>
          </cell>
          <cell r="EA1025">
            <v>0</v>
          </cell>
          <cell r="EB1025">
            <v>0</v>
          </cell>
          <cell r="EC1025">
            <v>0</v>
          </cell>
          <cell r="ED1025">
            <v>0</v>
          </cell>
        </row>
        <row r="1026">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cell r="BZ1026">
            <v>0</v>
          </cell>
          <cell r="CA1026">
            <v>0</v>
          </cell>
          <cell r="CB1026">
            <v>0</v>
          </cell>
          <cell r="CC1026">
            <v>0</v>
          </cell>
          <cell r="CD1026">
            <v>0</v>
          </cell>
          <cell r="CE1026">
            <v>0</v>
          </cell>
          <cell r="CF1026">
            <v>0</v>
          </cell>
          <cell r="CG1026">
            <v>0</v>
          </cell>
          <cell r="CH1026">
            <v>0</v>
          </cell>
          <cell r="CI1026">
            <v>0</v>
          </cell>
          <cell r="CJ1026">
            <v>0</v>
          </cell>
          <cell r="CK1026">
            <v>0</v>
          </cell>
          <cell r="CL1026">
            <v>0</v>
          </cell>
          <cell r="CM1026">
            <v>0</v>
          </cell>
          <cell r="CN1026">
            <v>0</v>
          </cell>
          <cell r="CO1026">
            <v>0</v>
          </cell>
          <cell r="CP1026">
            <v>0</v>
          </cell>
          <cell r="CQ1026">
            <v>0</v>
          </cell>
          <cell r="CR1026">
            <v>0</v>
          </cell>
          <cell r="CS1026">
            <v>0</v>
          </cell>
          <cell r="CT1026">
            <v>0</v>
          </cell>
          <cell r="CU1026">
            <v>0</v>
          </cell>
          <cell r="CV1026">
            <v>0</v>
          </cell>
          <cell r="CW1026">
            <v>0</v>
          </cell>
          <cell r="CX1026">
            <v>0</v>
          </cell>
          <cell r="CY1026">
            <v>0</v>
          </cell>
          <cell r="CZ1026">
            <v>0</v>
          </cell>
          <cell r="DA1026">
            <v>0</v>
          </cell>
          <cell r="DB1026">
            <v>0</v>
          </cell>
          <cell r="DC1026">
            <v>0</v>
          </cell>
          <cell r="DD1026">
            <v>0</v>
          </cell>
          <cell r="DE1026">
            <v>0</v>
          </cell>
          <cell r="DF1026">
            <v>0</v>
          </cell>
          <cell r="DG1026">
            <v>0</v>
          </cell>
          <cell r="DH1026">
            <v>0</v>
          </cell>
          <cell r="DI1026">
            <v>0</v>
          </cell>
          <cell r="DJ1026">
            <v>0</v>
          </cell>
          <cell r="DK1026">
            <v>0</v>
          </cell>
          <cell r="DL1026">
            <v>0</v>
          </cell>
          <cell r="DM1026">
            <v>0</v>
          </cell>
          <cell r="DN1026">
            <v>0</v>
          </cell>
          <cell r="DO1026">
            <v>0</v>
          </cell>
          <cell r="DP1026">
            <v>0</v>
          </cell>
          <cell r="DQ1026">
            <v>0</v>
          </cell>
          <cell r="DR1026">
            <v>0</v>
          </cell>
          <cell r="DS1026">
            <v>0</v>
          </cell>
          <cell r="DT1026">
            <v>0</v>
          </cell>
          <cell r="DU1026">
            <v>0</v>
          </cell>
          <cell r="DV1026">
            <v>0</v>
          </cell>
          <cell r="DW1026">
            <v>0</v>
          </cell>
          <cell r="DX1026">
            <v>0</v>
          </cell>
          <cell r="DY1026">
            <v>0</v>
          </cell>
          <cell r="DZ1026">
            <v>0</v>
          </cell>
          <cell r="EA1026">
            <v>0</v>
          </cell>
          <cell r="EB1026">
            <v>0</v>
          </cell>
          <cell r="EC1026">
            <v>0</v>
          </cell>
          <cell r="ED1026">
            <v>0</v>
          </cell>
        </row>
        <row r="1027">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cell r="BZ1027">
            <v>0</v>
          </cell>
          <cell r="CA1027">
            <v>0</v>
          </cell>
          <cell r="CB1027">
            <v>0</v>
          </cell>
          <cell r="CC1027">
            <v>0</v>
          </cell>
          <cell r="CD1027">
            <v>0</v>
          </cell>
          <cell r="CE1027">
            <v>0</v>
          </cell>
          <cell r="CF1027">
            <v>0</v>
          </cell>
          <cell r="CG1027">
            <v>0</v>
          </cell>
          <cell r="CH1027">
            <v>0</v>
          </cell>
          <cell r="CI1027">
            <v>0</v>
          </cell>
          <cell r="CJ1027">
            <v>0</v>
          </cell>
          <cell r="CK1027">
            <v>0</v>
          </cell>
          <cell r="CL1027">
            <v>0</v>
          </cell>
          <cell r="CM1027">
            <v>0</v>
          </cell>
          <cell r="CN1027">
            <v>0</v>
          </cell>
          <cell r="CO1027">
            <v>0</v>
          </cell>
          <cell r="CP1027">
            <v>0</v>
          </cell>
          <cell r="CQ1027">
            <v>0</v>
          </cell>
          <cell r="CR1027">
            <v>0</v>
          </cell>
          <cell r="CS1027">
            <v>0</v>
          </cell>
          <cell r="CT1027">
            <v>0</v>
          </cell>
          <cell r="CU1027">
            <v>0</v>
          </cell>
          <cell r="CV1027">
            <v>0</v>
          </cell>
          <cell r="CW1027">
            <v>0</v>
          </cell>
          <cell r="CX1027">
            <v>0</v>
          </cell>
          <cell r="CY1027">
            <v>0</v>
          </cell>
          <cell r="CZ1027">
            <v>0</v>
          </cell>
          <cell r="DA1027">
            <v>0</v>
          </cell>
          <cell r="DB1027">
            <v>0</v>
          </cell>
          <cell r="DC1027">
            <v>0</v>
          </cell>
          <cell r="DD1027">
            <v>0</v>
          </cell>
          <cell r="DE1027">
            <v>0</v>
          </cell>
          <cell r="DF1027">
            <v>0</v>
          </cell>
          <cell r="DG1027">
            <v>0</v>
          </cell>
          <cell r="DH1027">
            <v>0</v>
          </cell>
          <cell r="DI1027">
            <v>0</v>
          </cell>
          <cell r="DJ1027">
            <v>0</v>
          </cell>
          <cell r="DK1027">
            <v>0</v>
          </cell>
          <cell r="DL1027">
            <v>0</v>
          </cell>
          <cell r="DM1027">
            <v>0</v>
          </cell>
          <cell r="DN1027">
            <v>0</v>
          </cell>
          <cell r="DO1027">
            <v>0</v>
          </cell>
          <cell r="DP1027">
            <v>0</v>
          </cell>
          <cell r="DQ1027">
            <v>0</v>
          </cell>
          <cell r="DR1027">
            <v>0</v>
          </cell>
          <cell r="DS1027">
            <v>0</v>
          </cell>
          <cell r="DT1027">
            <v>0</v>
          </cell>
          <cell r="DU1027">
            <v>0</v>
          </cell>
          <cell r="DV1027">
            <v>0</v>
          </cell>
          <cell r="DW1027">
            <v>0</v>
          </cell>
          <cell r="DX1027">
            <v>0</v>
          </cell>
          <cell r="DY1027">
            <v>0</v>
          </cell>
          <cell r="DZ1027">
            <v>0</v>
          </cell>
          <cell r="EA1027">
            <v>0</v>
          </cell>
          <cell r="EB1027">
            <v>0</v>
          </cell>
          <cell r="EC1027">
            <v>0</v>
          </cell>
          <cell r="ED1027">
            <v>0</v>
          </cell>
        </row>
        <row r="1028">
          <cell r="F1028">
            <v>-0.04</v>
          </cell>
          <cell r="G1028">
            <v>-0.03</v>
          </cell>
          <cell r="H1028">
            <v>-0.02</v>
          </cell>
          <cell r="I1028">
            <v>-0.02</v>
          </cell>
          <cell r="J1028">
            <v>-0.01</v>
          </cell>
          <cell r="K1028">
            <v>-0.01</v>
          </cell>
          <cell r="L1028">
            <v>-0.01</v>
          </cell>
          <cell r="M1028">
            <v>-0.01</v>
          </cell>
          <cell r="N1028">
            <v>-0.01</v>
          </cell>
          <cell r="O1028">
            <v>-0.02</v>
          </cell>
          <cell r="P1028">
            <v>-0.04</v>
          </cell>
          <cell r="Q1028">
            <v>-0.04</v>
          </cell>
          <cell r="R1028">
            <v>-0.01</v>
          </cell>
          <cell r="S1028">
            <v>-0.01</v>
          </cell>
          <cell r="T1028">
            <v>-0.01</v>
          </cell>
          <cell r="U1028">
            <v>-0.01</v>
          </cell>
          <cell r="V1028">
            <v>-0.01</v>
          </cell>
          <cell r="W1028">
            <v>0</v>
          </cell>
          <cell r="X1028">
            <v>0</v>
          </cell>
          <cell r="Y1028">
            <v>0</v>
          </cell>
          <cell r="Z1028">
            <v>0</v>
          </cell>
          <cell r="AA1028">
            <v>-0.01</v>
          </cell>
          <cell r="AB1028">
            <v>0</v>
          </cell>
          <cell r="AC1028">
            <v>-0.01</v>
          </cell>
          <cell r="AD1028">
            <v>-0.01</v>
          </cell>
          <cell r="AE1028">
            <v>0</v>
          </cell>
          <cell r="AF1028">
            <v>0</v>
          </cell>
          <cell r="AG1028">
            <v>-0.01</v>
          </cell>
          <cell r="AH1028">
            <v>-0.01</v>
          </cell>
          <cell r="AI1028">
            <v>-0.01</v>
          </cell>
          <cell r="AJ1028">
            <v>0</v>
          </cell>
          <cell r="AK1028">
            <v>0</v>
          </cell>
          <cell r="AL1028">
            <v>0</v>
          </cell>
          <cell r="AM1028">
            <v>0</v>
          </cell>
          <cell r="AN1028">
            <v>-0.01</v>
          </cell>
          <cell r="AO1028">
            <v>-0.01</v>
          </cell>
          <cell r="AP1028">
            <v>-0.01</v>
          </cell>
          <cell r="AQ1028">
            <v>0</v>
          </cell>
          <cell r="AR1028">
            <v>0</v>
          </cell>
          <cell r="AS1028">
            <v>0</v>
          </cell>
          <cell r="AT1028">
            <v>0</v>
          </cell>
          <cell r="AU1028">
            <v>-0.01</v>
          </cell>
          <cell r="AV1028">
            <v>-0.01</v>
          </cell>
          <cell r="AW1028">
            <v>0</v>
          </cell>
          <cell r="AX1028">
            <v>0</v>
          </cell>
          <cell r="AY1028">
            <v>0</v>
          </cell>
          <cell r="AZ1028">
            <v>0</v>
          </cell>
          <cell r="BA1028">
            <v>-0.01</v>
          </cell>
          <cell r="BB1028">
            <v>0</v>
          </cell>
          <cell r="BC1028">
            <v>-0.01</v>
          </cell>
          <cell r="BD1028">
            <v>0</v>
          </cell>
          <cell r="BE1028">
            <v>0</v>
          </cell>
          <cell r="BF1028">
            <v>0</v>
          </cell>
          <cell r="BG1028">
            <v>0</v>
          </cell>
          <cell r="BH1028">
            <v>-0.01</v>
          </cell>
          <cell r="BI1028">
            <v>-0.01</v>
          </cell>
          <cell r="BJ1028">
            <v>0</v>
          </cell>
          <cell r="BK1028">
            <v>0</v>
          </cell>
          <cell r="BL1028">
            <v>0</v>
          </cell>
          <cell r="BM1028">
            <v>0</v>
          </cell>
          <cell r="BN1028">
            <v>0</v>
          </cell>
          <cell r="BO1028">
            <v>0</v>
          </cell>
          <cell r="BP1028">
            <v>-0.01</v>
          </cell>
          <cell r="BQ1028">
            <v>0</v>
          </cell>
          <cell r="BR1028">
            <v>0</v>
          </cell>
          <cell r="BS1028">
            <v>0</v>
          </cell>
          <cell r="BT1028">
            <v>0</v>
          </cell>
          <cell r="BU1028">
            <v>0</v>
          </cell>
          <cell r="BV1028">
            <v>0</v>
          </cell>
          <cell r="BW1028">
            <v>0</v>
          </cell>
          <cell r="BX1028">
            <v>0</v>
          </cell>
          <cell r="BY1028">
            <v>0</v>
          </cell>
          <cell r="BZ1028">
            <v>0</v>
          </cell>
          <cell r="CA1028">
            <v>0</v>
          </cell>
          <cell r="CB1028">
            <v>0</v>
          </cell>
          <cell r="CC1028">
            <v>0</v>
          </cell>
          <cell r="CD1028">
            <v>0</v>
          </cell>
          <cell r="CE1028">
            <v>0</v>
          </cell>
          <cell r="CF1028">
            <v>0</v>
          </cell>
          <cell r="CG1028">
            <v>0</v>
          </cell>
          <cell r="CH1028">
            <v>0</v>
          </cell>
          <cell r="CI1028">
            <v>0</v>
          </cell>
          <cell r="CJ1028">
            <v>0</v>
          </cell>
          <cell r="CK1028">
            <v>0</v>
          </cell>
          <cell r="CL1028">
            <v>0</v>
          </cell>
          <cell r="CM1028">
            <v>0</v>
          </cell>
          <cell r="CN1028">
            <v>0</v>
          </cell>
          <cell r="CO1028">
            <v>0</v>
          </cell>
          <cell r="CP1028">
            <v>0</v>
          </cell>
          <cell r="CQ1028">
            <v>0</v>
          </cell>
          <cell r="CR1028">
            <v>0</v>
          </cell>
          <cell r="CS1028">
            <v>0</v>
          </cell>
          <cell r="CT1028">
            <v>0</v>
          </cell>
          <cell r="CU1028">
            <v>0</v>
          </cell>
          <cell r="CV1028">
            <v>0</v>
          </cell>
          <cell r="CW1028">
            <v>0</v>
          </cell>
          <cell r="CX1028">
            <v>0</v>
          </cell>
          <cell r="CY1028">
            <v>0</v>
          </cell>
          <cell r="CZ1028">
            <v>0</v>
          </cell>
          <cell r="DA1028">
            <v>0</v>
          </cell>
          <cell r="DB1028">
            <v>0</v>
          </cell>
          <cell r="DC1028">
            <v>0</v>
          </cell>
          <cell r="DD1028">
            <v>0</v>
          </cell>
          <cell r="DE1028">
            <v>0</v>
          </cell>
          <cell r="DF1028">
            <v>0</v>
          </cell>
          <cell r="DG1028">
            <v>0</v>
          </cell>
          <cell r="DH1028">
            <v>0</v>
          </cell>
          <cell r="DI1028">
            <v>0</v>
          </cell>
          <cell r="DJ1028">
            <v>0</v>
          </cell>
          <cell r="DK1028">
            <v>0</v>
          </cell>
          <cell r="DL1028">
            <v>0</v>
          </cell>
          <cell r="DM1028">
            <v>0</v>
          </cell>
          <cell r="DN1028">
            <v>0</v>
          </cell>
          <cell r="DO1028">
            <v>0</v>
          </cell>
          <cell r="DP1028">
            <v>0</v>
          </cell>
          <cell r="DQ1028">
            <v>0</v>
          </cell>
          <cell r="DR1028">
            <v>0</v>
          </cell>
          <cell r="DS1028">
            <v>0</v>
          </cell>
          <cell r="DT1028">
            <v>0</v>
          </cell>
          <cell r="DU1028">
            <v>0</v>
          </cell>
          <cell r="DV1028">
            <v>0</v>
          </cell>
          <cell r="DW1028">
            <v>0</v>
          </cell>
          <cell r="DX1028">
            <v>0</v>
          </cell>
          <cell r="DY1028">
            <v>0</v>
          </cell>
          <cell r="DZ1028">
            <v>0</v>
          </cell>
          <cell r="EA1028">
            <v>0</v>
          </cell>
          <cell r="EB1028">
            <v>0</v>
          </cell>
          <cell r="EC1028">
            <v>0</v>
          </cell>
          <cell r="ED1028">
            <v>0</v>
          </cell>
        </row>
        <row r="1029">
          <cell r="F1029">
            <v>-0.05</v>
          </cell>
          <cell r="G1029">
            <v>-0.05</v>
          </cell>
          <cell r="H1029">
            <v>-0.04</v>
          </cell>
          <cell r="I1029">
            <v>-0.02</v>
          </cell>
          <cell r="J1029">
            <v>0</v>
          </cell>
          <cell r="K1029">
            <v>-0.01</v>
          </cell>
          <cell r="L1029">
            <v>-0.01</v>
          </cell>
          <cell r="M1029">
            <v>-0.01</v>
          </cell>
          <cell r="N1029">
            <v>-0.02</v>
          </cell>
          <cell r="O1029">
            <v>-0.02</v>
          </cell>
          <cell r="P1029">
            <v>-0.05</v>
          </cell>
          <cell r="Q1029">
            <v>-0.04</v>
          </cell>
          <cell r="R1029">
            <v>-0.02</v>
          </cell>
          <cell r="S1029">
            <v>-0.05</v>
          </cell>
          <cell r="T1029">
            <v>-0.04</v>
          </cell>
          <cell r="U1029">
            <v>-0.04</v>
          </cell>
          <cell r="V1029">
            <v>-0.03</v>
          </cell>
          <cell r="W1029">
            <v>-0.01</v>
          </cell>
          <cell r="X1029">
            <v>-0.01</v>
          </cell>
          <cell r="Y1029">
            <v>-0.01</v>
          </cell>
          <cell r="Z1029">
            <v>0</v>
          </cell>
          <cell r="AA1029">
            <v>-0.01</v>
          </cell>
          <cell r="AB1029">
            <v>-0.02</v>
          </cell>
          <cell r="AC1029">
            <v>-0.05</v>
          </cell>
          <cell r="AD1029">
            <v>-0.02</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0</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0</v>
          </cell>
          <cell r="BZ1029">
            <v>0</v>
          </cell>
          <cell r="CA1029">
            <v>0</v>
          </cell>
          <cell r="CB1029">
            <v>0</v>
          </cell>
          <cell r="CC1029">
            <v>0</v>
          </cell>
          <cell r="CD1029">
            <v>0</v>
          </cell>
          <cell r="CE1029">
            <v>0</v>
          </cell>
          <cell r="CF1029">
            <v>0</v>
          </cell>
          <cell r="CG1029">
            <v>0</v>
          </cell>
          <cell r="CH1029">
            <v>0</v>
          </cell>
          <cell r="CI1029">
            <v>0</v>
          </cell>
          <cell r="CJ1029">
            <v>0</v>
          </cell>
          <cell r="CK1029">
            <v>0</v>
          </cell>
          <cell r="CL1029">
            <v>0</v>
          </cell>
          <cell r="CM1029">
            <v>0</v>
          </cell>
          <cell r="CN1029">
            <v>0</v>
          </cell>
          <cell r="CO1029">
            <v>0</v>
          </cell>
          <cell r="CP1029">
            <v>0</v>
          </cell>
          <cell r="CQ1029">
            <v>0</v>
          </cell>
          <cell r="CR1029">
            <v>0</v>
          </cell>
          <cell r="CS1029">
            <v>0</v>
          </cell>
          <cell r="CT1029">
            <v>0</v>
          </cell>
          <cell r="CU1029">
            <v>0</v>
          </cell>
          <cell r="CV1029">
            <v>0</v>
          </cell>
          <cell r="CW1029">
            <v>0</v>
          </cell>
          <cell r="CX1029">
            <v>0</v>
          </cell>
          <cell r="CY1029">
            <v>0</v>
          </cell>
          <cell r="CZ1029">
            <v>0</v>
          </cell>
          <cell r="DA1029">
            <v>0</v>
          </cell>
          <cell r="DB1029">
            <v>0</v>
          </cell>
          <cell r="DC1029">
            <v>0</v>
          </cell>
          <cell r="DD1029">
            <v>0</v>
          </cell>
          <cell r="DE1029">
            <v>0</v>
          </cell>
          <cell r="DF1029">
            <v>0</v>
          </cell>
          <cell r="DG1029">
            <v>0</v>
          </cell>
          <cell r="DH1029">
            <v>0</v>
          </cell>
          <cell r="DI1029">
            <v>0</v>
          </cell>
          <cell r="DJ1029">
            <v>0</v>
          </cell>
          <cell r="DK1029">
            <v>0</v>
          </cell>
          <cell r="DL1029">
            <v>0</v>
          </cell>
          <cell r="DM1029">
            <v>0</v>
          </cell>
          <cell r="DN1029">
            <v>0</v>
          </cell>
          <cell r="DO1029">
            <v>0</v>
          </cell>
          <cell r="DP1029">
            <v>0</v>
          </cell>
          <cell r="DQ1029">
            <v>0</v>
          </cell>
          <cell r="DR1029">
            <v>0</v>
          </cell>
          <cell r="DS1029">
            <v>0</v>
          </cell>
          <cell r="DT1029">
            <v>0</v>
          </cell>
          <cell r="DU1029">
            <v>0</v>
          </cell>
          <cell r="DV1029">
            <v>0</v>
          </cell>
          <cell r="DW1029">
            <v>0</v>
          </cell>
          <cell r="DX1029">
            <v>0</v>
          </cell>
          <cell r="DY1029">
            <v>0</v>
          </cell>
          <cell r="DZ1029">
            <v>0</v>
          </cell>
          <cell r="EA1029">
            <v>0</v>
          </cell>
          <cell r="EB1029">
            <v>0</v>
          </cell>
          <cell r="EC1029">
            <v>0</v>
          </cell>
          <cell r="ED1029">
            <v>0</v>
          </cell>
        </row>
        <row r="1030">
          <cell r="F1030">
            <v>-0.01</v>
          </cell>
          <cell r="G1030">
            <v>0</v>
          </cell>
          <cell r="H1030">
            <v>0</v>
          </cell>
          <cell r="I1030">
            <v>0</v>
          </cell>
          <cell r="J1030">
            <v>0</v>
          </cell>
          <cell r="K1030">
            <v>0</v>
          </cell>
          <cell r="L1030">
            <v>0</v>
          </cell>
          <cell r="M1030">
            <v>0</v>
          </cell>
          <cell r="N1030">
            <v>0</v>
          </cell>
          <cell r="O1030">
            <v>0</v>
          </cell>
          <cell r="P1030">
            <v>0</v>
          </cell>
          <cell r="Q1030">
            <v>-0.02</v>
          </cell>
          <cell r="R1030">
            <v>0</v>
          </cell>
          <cell r="S1030">
            <v>-0.01</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-0.01</v>
          </cell>
          <cell r="BT1030">
            <v>0</v>
          </cell>
          <cell r="BU1030">
            <v>0</v>
          </cell>
          <cell r="BV1030">
            <v>0</v>
          </cell>
          <cell r="BW1030">
            <v>0</v>
          </cell>
          <cell r="BX1030">
            <v>0</v>
          </cell>
          <cell r="BY1030">
            <v>0</v>
          </cell>
          <cell r="BZ1030">
            <v>0</v>
          </cell>
          <cell r="CA1030">
            <v>0</v>
          </cell>
          <cell r="CB1030">
            <v>0</v>
          </cell>
          <cell r="CC1030">
            <v>0</v>
          </cell>
          <cell r="CD1030">
            <v>-0.01</v>
          </cell>
          <cell r="CE1030">
            <v>0</v>
          </cell>
          <cell r="CF1030">
            <v>-0.01</v>
          </cell>
          <cell r="CG1030">
            <v>0</v>
          </cell>
          <cell r="CH1030">
            <v>0</v>
          </cell>
          <cell r="CI1030">
            <v>0</v>
          </cell>
          <cell r="CJ1030">
            <v>0</v>
          </cell>
          <cell r="CK1030">
            <v>0</v>
          </cell>
          <cell r="CL1030">
            <v>0</v>
          </cell>
          <cell r="CM1030">
            <v>0</v>
          </cell>
          <cell r="CN1030">
            <v>0</v>
          </cell>
          <cell r="CO1030">
            <v>0</v>
          </cell>
          <cell r="CP1030">
            <v>0</v>
          </cell>
          <cell r="CQ1030">
            <v>-0.01</v>
          </cell>
          <cell r="CR1030">
            <v>0</v>
          </cell>
          <cell r="CS1030">
            <v>-0.01</v>
          </cell>
          <cell r="CT1030">
            <v>0</v>
          </cell>
          <cell r="CU1030">
            <v>0</v>
          </cell>
          <cell r="CV1030">
            <v>0</v>
          </cell>
          <cell r="CW1030">
            <v>0</v>
          </cell>
          <cell r="CX1030">
            <v>0</v>
          </cell>
          <cell r="CY1030">
            <v>0</v>
          </cell>
          <cell r="CZ1030">
            <v>0</v>
          </cell>
          <cell r="DA1030">
            <v>0</v>
          </cell>
          <cell r="DB1030">
            <v>0</v>
          </cell>
          <cell r="DC1030">
            <v>0</v>
          </cell>
          <cell r="DD1030">
            <v>-0.01</v>
          </cell>
          <cell r="DE1030">
            <v>0</v>
          </cell>
          <cell r="DF1030">
            <v>-0.01</v>
          </cell>
          <cell r="DG1030">
            <v>0</v>
          </cell>
          <cell r="DH1030">
            <v>0</v>
          </cell>
          <cell r="DI1030">
            <v>0</v>
          </cell>
          <cell r="DJ1030">
            <v>0</v>
          </cell>
          <cell r="DK1030">
            <v>0</v>
          </cell>
          <cell r="DL1030">
            <v>0</v>
          </cell>
          <cell r="DM1030">
            <v>0</v>
          </cell>
          <cell r="DN1030">
            <v>0</v>
          </cell>
          <cell r="DO1030">
            <v>0</v>
          </cell>
          <cell r="DP1030">
            <v>0</v>
          </cell>
          <cell r="DQ1030">
            <v>0</v>
          </cell>
          <cell r="DR1030">
            <v>0</v>
          </cell>
          <cell r="DS1030">
            <v>0</v>
          </cell>
          <cell r="DT1030">
            <v>0</v>
          </cell>
          <cell r="DU1030">
            <v>0</v>
          </cell>
          <cell r="DV1030">
            <v>0</v>
          </cell>
          <cell r="DW1030">
            <v>0</v>
          </cell>
          <cell r="DX1030">
            <v>0</v>
          </cell>
          <cell r="DY1030">
            <v>0</v>
          </cell>
          <cell r="DZ1030">
            <v>0</v>
          </cell>
          <cell r="EA1030">
            <v>0</v>
          </cell>
          <cell r="EB1030">
            <v>0</v>
          </cell>
          <cell r="EC1030">
            <v>0</v>
          </cell>
          <cell r="ED1030">
            <v>0</v>
          </cell>
        </row>
        <row r="1032">
          <cell r="F1032">
            <v>0</v>
          </cell>
          <cell r="G1032">
            <v>0</v>
          </cell>
          <cell r="H1032">
            <v>0</v>
          </cell>
          <cell r="I1032">
            <v>0</v>
          </cell>
          <cell r="J1032">
            <v>0</v>
          </cell>
          <cell r="K1032">
            <v>0</v>
          </cell>
          <cell r="L1032">
            <v>0</v>
          </cell>
          <cell r="M1032">
            <v>0</v>
          </cell>
          <cell r="N1032">
            <v>0</v>
          </cell>
          <cell r="O1032">
            <v>0</v>
          </cell>
          <cell r="P1032">
            <v>0</v>
          </cell>
          <cell r="Q1032">
            <v>-0.01</v>
          </cell>
          <cell r="R1032">
            <v>0</v>
          </cell>
          <cell r="S1032">
            <v>0</v>
          </cell>
          <cell r="T1032">
            <v>0</v>
          </cell>
          <cell r="U1032">
            <v>0</v>
          </cell>
          <cell r="V1032">
            <v>0</v>
          </cell>
          <cell r="W1032">
            <v>0</v>
          </cell>
          <cell r="X1032">
            <v>0</v>
          </cell>
          <cell r="Y1032">
            <v>0</v>
          </cell>
          <cell r="Z1032">
            <v>0</v>
          </cell>
          <cell r="AA1032">
            <v>0</v>
          </cell>
          <cell r="AB1032">
            <v>0</v>
          </cell>
          <cell r="AC1032">
            <v>0</v>
          </cell>
          <cell r="AD1032">
            <v>0.01</v>
          </cell>
          <cell r="AE1032">
            <v>0.01</v>
          </cell>
          <cell r="AF1032">
            <v>0.01</v>
          </cell>
          <cell r="AG1032">
            <v>0.01</v>
          </cell>
          <cell r="AH1032">
            <v>0.01</v>
          </cell>
          <cell r="AI1032">
            <v>0</v>
          </cell>
          <cell r="AJ1032">
            <v>0</v>
          </cell>
          <cell r="AK1032">
            <v>0</v>
          </cell>
          <cell r="AL1032">
            <v>0</v>
          </cell>
          <cell r="AM1032">
            <v>0</v>
          </cell>
          <cell r="AN1032">
            <v>0</v>
          </cell>
          <cell r="AO1032">
            <v>0.01</v>
          </cell>
          <cell r="AP1032">
            <v>0.01</v>
          </cell>
          <cell r="AQ1032">
            <v>0.01</v>
          </cell>
          <cell r="AR1032">
            <v>0.01</v>
          </cell>
          <cell r="AS1032">
            <v>0.01</v>
          </cell>
          <cell r="AT1032">
            <v>0.01</v>
          </cell>
          <cell r="AU1032">
            <v>0.01</v>
          </cell>
          <cell r="AV1032">
            <v>0</v>
          </cell>
          <cell r="AW1032">
            <v>0</v>
          </cell>
          <cell r="AX1032">
            <v>0</v>
          </cell>
          <cell r="AY1032">
            <v>0</v>
          </cell>
          <cell r="AZ1032">
            <v>0</v>
          </cell>
          <cell r="BA1032">
            <v>0</v>
          </cell>
          <cell r="BB1032">
            <v>0.01</v>
          </cell>
          <cell r="BC1032">
            <v>0.01</v>
          </cell>
          <cell r="BD1032">
            <v>0.01</v>
          </cell>
          <cell r="BE1032">
            <v>0.01</v>
          </cell>
          <cell r="BF1032">
            <v>0.01</v>
          </cell>
          <cell r="BG1032">
            <v>0.01</v>
          </cell>
          <cell r="BH1032">
            <v>0.01</v>
          </cell>
          <cell r="BI1032">
            <v>0</v>
          </cell>
          <cell r="BJ1032">
            <v>0</v>
          </cell>
          <cell r="BK1032">
            <v>0</v>
          </cell>
          <cell r="BL1032">
            <v>0</v>
          </cell>
          <cell r="BM1032">
            <v>0</v>
          </cell>
          <cell r="BN1032">
            <v>0</v>
          </cell>
          <cell r="BO1032">
            <v>0</v>
          </cell>
          <cell r="BP1032">
            <v>0.01</v>
          </cell>
          <cell r="BQ1032">
            <v>0.01</v>
          </cell>
          <cell r="BR1032">
            <v>0</v>
          </cell>
          <cell r="BS1032">
            <v>0</v>
          </cell>
          <cell r="BT1032">
            <v>0</v>
          </cell>
          <cell r="BU1032">
            <v>0</v>
          </cell>
          <cell r="BV1032">
            <v>0</v>
          </cell>
          <cell r="BW1032">
            <v>0</v>
          </cell>
          <cell r="BX1032">
            <v>0</v>
          </cell>
          <cell r="BY1032">
            <v>0</v>
          </cell>
          <cell r="BZ1032">
            <v>0</v>
          </cell>
          <cell r="CA1032">
            <v>0</v>
          </cell>
          <cell r="CB1032">
            <v>0</v>
          </cell>
          <cell r="CC1032">
            <v>0</v>
          </cell>
          <cell r="CD1032">
            <v>-0.01</v>
          </cell>
          <cell r="CE1032">
            <v>0</v>
          </cell>
          <cell r="CF1032">
            <v>-0.01</v>
          </cell>
          <cell r="CG1032">
            <v>0</v>
          </cell>
          <cell r="CH1032">
            <v>0</v>
          </cell>
          <cell r="CI1032">
            <v>0</v>
          </cell>
          <cell r="CJ1032">
            <v>0</v>
          </cell>
          <cell r="CK1032">
            <v>0</v>
          </cell>
          <cell r="CL1032">
            <v>0</v>
          </cell>
          <cell r="CM1032">
            <v>0</v>
          </cell>
          <cell r="CN1032">
            <v>0</v>
          </cell>
          <cell r="CO1032">
            <v>0</v>
          </cell>
          <cell r="CP1032">
            <v>0</v>
          </cell>
          <cell r="CQ1032">
            <v>-0.01</v>
          </cell>
          <cell r="CR1032">
            <v>0</v>
          </cell>
          <cell r="CS1032">
            <v>-0.01</v>
          </cell>
          <cell r="CT1032">
            <v>0</v>
          </cell>
          <cell r="CU1032">
            <v>0</v>
          </cell>
          <cell r="CV1032">
            <v>0</v>
          </cell>
          <cell r="CW1032">
            <v>0</v>
          </cell>
          <cell r="CX1032">
            <v>0</v>
          </cell>
          <cell r="CY1032">
            <v>0</v>
          </cell>
          <cell r="CZ1032">
            <v>0</v>
          </cell>
          <cell r="DA1032">
            <v>0</v>
          </cell>
          <cell r="DB1032">
            <v>0</v>
          </cell>
          <cell r="DC1032">
            <v>0</v>
          </cell>
          <cell r="DD1032">
            <v>-0.01</v>
          </cell>
          <cell r="DE1032">
            <v>0</v>
          </cell>
          <cell r="DF1032">
            <v>0</v>
          </cell>
          <cell r="DG1032">
            <v>0</v>
          </cell>
          <cell r="DH1032">
            <v>0</v>
          </cell>
          <cell r="DI1032">
            <v>0</v>
          </cell>
          <cell r="DJ1032">
            <v>0</v>
          </cell>
          <cell r="DK1032">
            <v>0</v>
          </cell>
          <cell r="DL1032">
            <v>0</v>
          </cell>
          <cell r="DM1032">
            <v>0</v>
          </cell>
          <cell r="DN1032">
            <v>0</v>
          </cell>
          <cell r="DO1032">
            <v>0</v>
          </cell>
          <cell r="DP1032">
            <v>0.01</v>
          </cell>
          <cell r="DQ1032">
            <v>0</v>
          </cell>
          <cell r="DR1032">
            <v>0</v>
          </cell>
          <cell r="DS1032">
            <v>0</v>
          </cell>
          <cell r="DT1032">
            <v>0</v>
          </cell>
          <cell r="DU1032">
            <v>0</v>
          </cell>
          <cell r="DV1032">
            <v>0</v>
          </cell>
          <cell r="DW1032">
            <v>0</v>
          </cell>
          <cell r="DX1032">
            <v>0</v>
          </cell>
          <cell r="DY1032">
            <v>0</v>
          </cell>
          <cell r="DZ1032">
            <v>0</v>
          </cell>
          <cell r="EA1032">
            <v>0</v>
          </cell>
          <cell r="EB1032">
            <v>0</v>
          </cell>
          <cell r="EC1032">
            <v>0</v>
          </cell>
          <cell r="ED1032">
            <v>0</v>
          </cell>
        </row>
        <row r="1034">
          <cell r="F1034">
            <v>-0.02</v>
          </cell>
          <cell r="G1034">
            <v>-0.02</v>
          </cell>
          <cell r="H1034">
            <v>-0.01</v>
          </cell>
          <cell r="I1034">
            <v>-0.01</v>
          </cell>
          <cell r="J1034">
            <v>0</v>
          </cell>
          <cell r="K1034">
            <v>-0.01</v>
          </cell>
          <cell r="L1034">
            <v>0</v>
          </cell>
          <cell r="M1034">
            <v>0</v>
          </cell>
          <cell r="N1034">
            <v>-0.01</v>
          </cell>
          <cell r="O1034">
            <v>0</v>
          </cell>
          <cell r="P1034">
            <v>-0.01</v>
          </cell>
          <cell r="Q1034">
            <v>-0.02</v>
          </cell>
          <cell r="R1034">
            <v>-0.01</v>
          </cell>
          <cell r="S1034">
            <v>-0.03</v>
          </cell>
          <cell r="T1034">
            <v>-0.02</v>
          </cell>
          <cell r="U1034">
            <v>-0.02</v>
          </cell>
          <cell r="V1034">
            <v>-0.01</v>
          </cell>
          <cell r="W1034">
            <v>0</v>
          </cell>
          <cell r="X1034">
            <v>0</v>
          </cell>
          <cell r="Y1034">
            <v>0</v>
          </cell>
          <cell r="Z1034">
            <v>0</v>
          </cell>
          <cell r="AA1034">
            <v>-0.01</v>
          </cell>
          <cell r="AB1034">
            <v>0</v>
          </cell>
          <cell r="AC1034">
            <v>-0.01</v>
          </cell>
          <cell r="AD1034">
            <v>-0.01</v>
          </cell>
          <cell r="AE1034">
            <v>-0.01</v>
          </cell>
          <cell r="AF1034">
            <v>-0.02</v>
          </cell>
          <cell r="AG1034">
            <v>-0.02</v>
          </cell>
          <cell r="AH1034">
            <v>-0.02</v>
          </cell>
          <cell r="AI1034">
            <v>-0.01</v>
          </cell>
          <cell r="AJ1034">
            <v>0</v>
          </cell>
          <cell r="AK1034">
            <v>0</v>
          </cell>
          <cell r="AL1034">
            <v>0</v>
          </cell>
          <cell r="AM1034">
            <v>0</v>
          </cell>
          <cell r="AN1034">
            <v>-0.01</v>
          </cell>
          <cell r="AO1034">
            <v>-0.01</v>
          </cell>
          <cell r="AP1034">
            <v>-0.02</v>
          </cell>
          <cell r="AQ1034">
            <v>-0.01</v>
          </cell>
          <cell r="AR1034">
            <v>-0.01</v>
          </cell>
          <cell r="AS1034">
            <v>-0.02</v>
          </cell>
          <cell r="AT1034">
            <v>-0.01</v>
          </cell>
          <cell r="AU1034">
            <v>-0.02</v>
          </cell>
          <cell r="AV1034">
            <v>-0.01</v>
          </cell>
          <cell r="AW1034">
            <v>-0.01</v>
          </cell>
          <cell r="AX1034">
            <v>-0.01</v>
          </cell>
          <cell r="AY1034">
            <v>0</v>
          </cell>
          <cell r="AZ1034">
            <v>0</v>
          </cell>
          <cell r="BA1034">
            <v>-0.01</v>
          </cell>
          <cell r="BB1034">
            <v>-0.01</v>
          </cell>
          <cell r="BC1034">
            <v>-0.02</v>
          </cell>
          <cell r="BD1034">
            <v>-0.02</v>
          </cell>
          <cell r="BE1034">
            <v>-0.01</v>
          </cell>
          <cell r="BF1034">
            <v>-0.02</v>
          </cell>
          <cell r="BG1034">
            <v>-0.01</v>
          </cell>
          <cell r="BH1034">
            <v>-0.03</v>
          </cell>
          <cell r="BI1034">
            <v>-0.01</v>
          </cell>
          <cell r="BJ1034">
            <v>-0.02</v>
          </cell>
          <cell r="BK1034">
            <v>0</v>
          </cell>
          <cell r="BL1034">
            <v>0</v>
          </cell>
          <cell r="BM1034">
            <v>0</v>
          </cell>
          <cell r="BN1034">
            <v>-0.01</v>
          </cell>
          <cell r="BO1034">
            <v>-0.01</v>
          </cell>
          <cell r="BP1034">
            <v>-0.01</v>
          </cell>
          <cell r="BQ1034">
            <v>-0.01</v>
          </cell>
          <cell r="BR1034">
            <v>-0.01</v>
          </cell>
          <cell r="BS1034">
            <v>-0.01</v>
          </cell>
          <cell r="BT1034">
            <v>-0.02</v>
          </cell>
          <cell r="BU1034">
            <v>-0.02</v>
          </cell>
          <cell r="BV1034">
            <v>-0.01</v>
          </cell>
          <cell r="BW1034">
            <v>0</v>
          </cell>
          <cell r="BX1034">
            <v>-0.01</v>
          </cell>
          <cell r="BY1034">
            <v>0</v>
          </cell>
          <cell r="BZ1034">
            <v>-0.01</v>
          </cell>
          <cell r="CA1034">
            <v>-0.01</v>
          </cell>
          <cell r="CB1034">
            <v>-0.01</v>
          </cell>
          <cell r="CC1034">
            <v>-0.01</v>
          </cell>
          <cell r="CD1034">
            <v>0</v>
          </cell>
          <cell r="CE1034">
            <v>-0.01</v>
          </cell>
          <cell r="CF1034">
            <v>0</v>
          </cell>
          <cell r="CG1034">
            <v>-0.02</v>
          </cell>
          <cell r="CH1034">
            <v>-0.01</v>
          </cell>
          <cell r="CI1034">
            <v>-0.01</v>
          </cell>
          <cell r="CJ1034">
            <v>0</v>
          </cell>
          <cell r="CK1034">
            <v>-0.01</v>
          </cell>
          <cell r="CL1034">
            <v>0</v>
          </cell>
          <cell r="CM1034">
            <v>0</v>
          </cell>
          <cell r="CN1034">
            <v>-0.01</v>
          </cell>
          <cell r="CO1034">
            <v>-0.01</v>
          </cell>
          <cell r="CP1034">
            <v>0</v>
          </cell>
          <cell r="CQ1034">
            <v>0</v>
          </cell>
          <cell r="CR1034">
            <v>-0.01</v>
          </cell>
          <cell r="CS1034">
            <v>0</v>
          </cell>
          <cell r="CT1034">
            <v>-0.02</v>
          </cell>
          <cell r="CU1034">
            <v>-0.01</v>
          </cell>
          <cell r="CV1034">
            <v>-0.01</v>
          </cell>
          <cell r="CW1034">
            <v>0</v>
          </cell>
          <cell r="CX1034">
            <v>-0.01</v>
          </cell>
          <cell r="CY1034">
            <v>0</v>
          </cell>
          <cell r="CZ1034">
            <v>0</v>
          </cell>
          <cell r="DA1034">
            <v>-0.01</v>
          </cell>
          <cell r="DB1034">
            <v>-0.01</v>
          </cell>
          <cell r="DC1034">
            <v>0</v>
          </cell>
          <cell r="DD1034">
            <v>0</v>
          </cell>
          <cell r="DE1034">
            <v>-0.01</v>
          </cell>
          <cell r="DF1034">
            <v>-0.01</v>
          </cell>
          <cell r="DG1034">
            <v>-0.01</v>
          </cell>
          <cell r="DH1034">
            <v>-0.01</v>
          </cell>
          <cell r="DI1034">
            <v>-0.01</v>
          </cell>
          <cell r="DJ1034">
            <v>0</v>
          </cell>
          <cell r="DK1034">
            <v>-0.02</v>
          </cell>
          <cell r="DL1034">
            <v>-0.01</v>
          </cell>
          <cell r="DM1034">
            <v>0</v>
          </cell>
          <cell r="DN1034">
            <v>-0.01</v>
          </cell>
          <cell r="DO1034">
            <v>-0.01</v>
          </cell>
          <cell r="DP1034">
            <v>0</v>
          </cell>
          <cell r="DQ1034">
            <v>0</v>
          </cell>
          <cell r="DR1034">
            <v>0</v>
          </cell>
          <cell r="DS1034">
            <v>0</v>
          </cell>
          <cell r="DT1034">
            <v>0</v>
          </cell>
          <cell r="DU1034">
            <v>-0.01</v>
          </cell>
          <cell r="DV1034">
            <v>0</v>
          </cell>
          <cell r="DW1034">
            <v>0</v>
          </cell>
          <cell r="DX1034">
            <v>-0.01</v>
          </cell>
          <cell r="DY1034">
            <v>0</v>
          </cell>
          <cell r="DZ1034">
            <v>0</v>
          </cell>
          <cell r="EA1034">
            <v>0</v>
          </cell>
          <cell r="EB1034">
            <v>0</v>
          </cell>
          <cell r="EC1034">
            <v>0</v>
          </cell>
          <cell r="ED1034">
            <v>0</v>
          </cell>
        </row>
        <row r="1035">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cell r="BZ1035">
            <v>0</v>
          </cell>
          <cell r="CA1035">
            <v>0</v>
          </cell>
          <cell r="CB1035">
            <v>0</v>
          </cell>
          <cell r="CC1035">
            <v>0</v>
          </cell>
          <cell r="CD1035">
            <v>0</v>
          </cell>
          <cell r="CE1035">
            <v>0</v>
          </cell>
          <cell r="CF1035">
            <v>0</v>
          </cell>
          <cell r="CG1035">
            <v>0</v>
          </cell>
          <cell r="CH1035">
            <v>0</v>
          </cell>
          <cell r="CI1035">
            <v>0</v>
          </cell>
          <cell r="CJ1035">
            <v>0</v>
          </cell>
          <cell r="CK1035">
            <v>0</v>
          </cell>
          <cell r="CL1035">
            <v>0</v>
          </cell>
          <cell r="CM1035">
            <v>0</v>
          </cell>
          <cell r="CN1035">
            <v>0</v>
          </cell>
          <cell r="CO1035">
            <v>0</v>
          </cell>
          <cell r="CP1035">
            <v>0</v>
          </cell>
          <cell r="CQ1035">
            <v>0</v>
          </cell>
          <cell r="CR1035">
            <v>0</v>
          </cell>
          <cell r="CS1035">
            <v>0</v>
          </cell>
          <cell r="CT1035">
            <v>0</v>
          </cell>
          <cell r="CU1035">
            <v>0</v>
          </cell>
          <cell r="CV1035">
            <v>0</v>
          </cell>
          <cell r="CW1035">
            <v>0</v>
          </cell>
          <cell r="CX1035">
            <v>0</v>
          </cell>
          <cell r="CY1035">
            <v>0</v>
          </cell>
          <cell r="CZ1035">
            <v>0</v>
          </cell>
          <cell r="DA1035">
            <v>0</v>
          </cell>
          <cell r="DB1035">
            <v>0</v>
          </cell>
          <cell r="DC1035">
            <v>0</v>
          </cell>
          <cell r="DD1035">
            <v>0</v>
          </cell>
          <cell r="DE1035">
            <v>0</v>
          </cell>
          <cell r="DF1035">
            <v>0</v>
          </cell>
          <cell r="DG1035">
            <v>0</v>
          </cell>
          <cell r="DH1035">
            <v>0</v>
          </cell>
          <cell r="DI1035">
            <v>0</v>
          </cell>
          <cell r="DJ1035">
            <v>0</v>
          </cell>
          <cell r="DK1035">
            <v>0</v>
          </cell>
          <cell r="DL1035">
            <v>0</v>
          </cell>
          <cell r="DM1035">
            <v>0</v>
          </cell>
          <cell r="DN1035">
            <v>0</v>
          </cell>
          <cell r="DO1035">
            <v>0</v>
          </cell>
          <cell r="DP1035">
            <v>0</v>
          </cell>
          <cell r="DQ1035">
            <v>0</v>
          </cell>
          <cell r="DR1035">
            <v>0</v>
          </cell>
          <cell r="DS1035">
            <v>0</v>
          </cell>
          <cell r="DT1035">
            <v>0</v>
          </cell>
          <cell r="DU1035">
            <v>0</v>
          </cell>
          <cell r="DV1035">
            <v>0</v>
          </cell>
          <cell r="DW1035">
            <v>0</v>
          </cell>
          <cell r="DX1035">
            <v>0</v>
          </cell>
          <cell r="DY1035">
            <v>0</v>
          </cell>
          <cell r="DZ1035">
            <v>0</v>
          </cell>
          <cell r="EA1035">
            <v>0</v>
          </cell>
          <cell r="EB1035">
            <v>0</v>
          </cell>
          <cell r="EC1035">
            <v>0</v>
          </cell>
          <cell r="ED1035">
            <v>0</v>
          </cell>
        </row>
        <row r="1036">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cell r="BZ1036">
            <v>0</v>
          </cell>
          <cell r="CA1036">
            <v>0</v>
          </cell>
          <cell r="CB1036">
            <v>0</v>
          </cell>
          <cell r="CC1036">
            <v>0</v>
          </cell>
          <cell r="CD1036">
            <v>0</v>
          </cell>
          <cell r="CE1036">
            <v>0</v>
          </cell>
          <cell r="CF1036">
            <v>0</v>
          </cell>
          <cell r="CG1036">
            <v>0</v>
          </cell>
          <cell r="CH1036">
            <v>0</v>
          </cell>
          <cell r="CI1036">
            <v>0</v>
          </cell>
          <cell r="CJ1036">
            <v>0</v>
          </cell>
          <cell r="CK1036">
            <v>0</v>
          </cell>
          <cell r="CL1036">
            <v>0</v>
          </cell>
          <cell r="CM1036">
            <v>0</v>
          </cell>
          <cell r="CN1036">
            <v>0</v>
          </cell>
          <cell r="CO1036">
            <v>0</v>
          </cell>
          <cell r="CP1036">
            <v>0</v>
          </cell>
          <cell r="CQ1036">
            <v>0</v>
          </cell>
          <cell r="CR1036">
            <v>0</v>
          </cell>
          <cell r="CS1036">
            <v>0</v>
          </cell>
          <cell r="CT1036">
            <v>0</v>
          </cell>
          <cell r="CU1036">
            <v>0</v>
          </cell>
          <cell r="CV1036">
            <v>0</v>
          </cell>
          <cell r="CW1036">
            <v>0</v>
          </cell>
          <cell r="CX1036">
            <v>0</v>
          </cell>
          <cell r="CY1036">
            <v>0</v>
          </cell>
          <cell r="CZ1036">
            <v>0</v>
          </cell>
          <cell r="DA1036">
            <v>0</v>
          </cell>
          <cell r="DB1036">
            <v>0</v>
          </cell>
          <cell r="DC1036">
            <v>0</v>
          </cell>
          <cell r="DD1036">
            <v>0</v>
          </cell>
          <cell r="DE1036">
            <v>0</v>
          </cell>
          <cell r="DF1036">
            <v>0</v>
          </cell>
          <cell r="DG1036">
            <v>0</v>
          </cell>
          <cell r="DH1036">
            <v>0</v>
          </cell>
          <cell r="DI1036">
            <v>0</v>
          </cell>
          <cell r="DJ1036">
            <v>0</v>
          </cell>
          <cell r="DK1036">
            <v>0</v>
          </cell>
          <cell r="DL1036">
            <v>0</v>
          </cell>
          <cell r="DM1036">
            <v>0</v>
          </cell>
          <cell r="DN1036">
            <v>0</v>
          </cell>
          <cell r="DO1036">
            <v>0</v>
          </cell>
          <cell r="DP1036">
            <v>0</v>
          </cell>
          <cell r="DQ1036">
            <v>0</v>
          </cell>
          <cell r="DR1036">
            <v>0</v>
          </cell>
          <cell r="DS1036">
            <v>0</v>
          </cell>
          <cell r="DT1036">
            <v>0</v>
          </cell>
          <cell r="DU1036">
            <v>0</v>
          </cell>
          <cell r="DV1036">
            <v>0</v>
          </cell>
          <cell r="DW1036">
            <v>0</v>
          </cell>
          <cell r="DX1036">
            <v>0</v>
          </cell>
          <cell r="DY1036">
            <v>0</v>
          </cell>
          <cell r="DZ1036">
            <v>0</v>
          </cell>
          <cell r="EA1036">
            <v>0</v>
          </cell>
          <cell r="EB1036">
            <v>0</v>
          </cell>
          <cell r="EC1036">
            <v>0</v>
          </cell>
          <cell r="ED1036">
            <v>0</v>
          </cell>
        </row>
        <row r="1037">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cell r="BZ1037">
            <v>0</v>
          </cell>
          <cell r="CA1037">
            <v>0</v>
          </cell>
          <cell r="CB1037">
            <v>0</v>
          </cell>
          <cell r="CC1037">
            <v>0</v>
          </cell>
          <cell r="CD1037">
            <v>0</v>
          </cell>
          <cell r="CE1037">
            <v>0</v>
          </cell>
          <cell r="CF1037">
            <v>0</v>
          </cell>
          <cell r="CG1037">
            <v>0</v>
          </cell>
          <cell r="CH1037">
            <v>0</v>
          </cell>
          <cell r="CI1037">
            <v>0</v>
          </cell>
          <cell r="CJ1037">
            <v>0</v>
          </cell>
          <cell r="CK1037">
            <v>0</v>
          </cell>
          <cell r="CL1037">
            <v>0</v>
          </cell>
          <cell r="CM1037">
            <v>0</v>
          </cell>
          <cell r="CN1037">
            <v>0</v>
          </cell>
          <cell r="CO1037">
            <v>0</v>
          </cell>
          <cell r="CP1037">
            <v>0</v>
          </cell>
          <cell r="CQ1037">
            <v>0</v>
          </cell>
          <cell r="CR1037">
            <v>0</v>
          </cell>
          <cell r="CS1037">
            <v>0</v>
          </cell>
          <cell r="CT1037">
            <v>0</v>
          </cell>
          <cell r="CU1037">
            <v>0</v>
          </cell>
          <cell r="CV1037">
            <v>0</v>
          </cell>
          <cell r="CW1037">
            <v>0</v>
          </cell>
          <cell r="CX1037">
            <v>0</v>
          </cell>
          <cell r="CY1037">
            <v>0</v>
          </cell>
          <cell r="CZ1037">
            <v>0</v>
          </cell>
          <cell r="DA1037">
            <v>0</v>
          </cell>
          <cell r="DB1037">
            <v>0</v>
          </cell>
          <cell r="DC1037">
            <v>0</v>
          </cell>
          <cell r="DD1037">
            <v>0</v>
          </cell>
          <cell r="DE1037">
            <v>0</v>
          </cell>
          <cell r="DF1037">
            <v>0</v>
          </cell>
          <cell r="DG1037">
            <v>0</v>
          </cell>
          <cell r="DH1037">
            <v>0</v>
          </cell>
          <cell r="DI1037">
            <v>0</v>
          </cell>
          <cell r="DJ1037">
            <v>0</v>
          </cell>
          <cell r="DK1037">
            <v>0</v>
          </cell>
          <cell r="DL1037">
            <v>0</v>
          </cell>
          <cell r="DM1037">
            <v>0</v>
          </cell>
          <cell r="DN1037">
            <v>0</v>
          </cell>
          <cell r="DO1037">
            <v>0</v>
          </cell>
          <cell r="DP1037">
            <v>0</v>
          </cell>
          <cell r="DQ1037">
            <v>0</v>
          </cell>
          <cell r="DR1037">
            <v>0</v>
          </cell>
          <cell r="DS1037">
            <v>0</v>
          </cell>
          <cell r="DT1037">
            <v>0</v>
          </cell>
          <cell r="DU1037">
            <v>0</v>
          </cell>
          <cell r="DV1037">
            <v>0</v>
          </cell>
          <cell r="DW1037">
            <v>0</v>
          </cell>
          <cell r="DX1037">
            <v>0</v>
          </cell>
          <cell r="DY1037">
            <v>0</v>
          </cell>
          <cell r="DZ1037">
            <v>0</v>
          </cell>
          <cell r="EA1037">
            <v>0</v>
          </cell>
          <cell r="EB1037">
            <v>0</v>
          </cell>
          <cell r="EC1037">
            <v>0</v>
          </cell>
          <cell r="ED1037">
            <v>0</v>
          </cell>
        </row>
        <row r="1038">
          <cell r="F1038">
            <v>0</v>
          </cell>
          <cell r="G1038">
            <v>0</v>
          </cell>
          <cell r="H1038">
            <v>0</v>
          </cell>
          <cell r="I1038">
            <v>-7.0000000000000007E-2</v>
          </cell>
          <cell r="J1038">
            <v>0</v>
          </cell>
          <cell r="K1038">
            <v>0</v>
          </cell>
          <cell r="L1038">
            <v>-0.01</v>
          </cell>
          <cell r="M1038">
            <v>-0.05</v>
          </cell>
          <cell r="N1038">
            <v>-0.01</v>
          </cell>
          <cell r="O1038">
            <v>0</v>
          </cell>
          <cell r="P1038">
            <v>0</v>
          </cell>
          <cell r="Q1038">
            <v>0</v>
          </cell>
          <cell r="R1038">
            <v>-0.03</v>
          </cell>
          <cell r="S1038">
            <v>-0.03</v>
          </cell>
          <cell r="T1038">
            <v>-0.02</v>
          </cell>
          <cell r="U1038">
            <v>-0.02</v>
          </cell>
          <cell r="V1038">
            <v>-0.03</v>
          </cell>
          <cell r="W1038">
            <v>-0.01</v>
          </cell>
          <cell r="X1038">
            <v>-0.01</v>
          </cell>
          <cell r="Y1038">
            <v>-0.02</v>
          </cell>
          <cell r="Z1038">
            <v>-0.02</v>
          </cell>
          <cell r="AA1038">
            <v>-0.04</v>
          </cell>
          <cell r="AB1038">
            <v>-0.01</v>
          </cell>
          <cell r="AC1038">
            <v>-0.13</v>
          </cell>
          <cell r="AD1038">
            <v>-7.0000000000000007E-2</v>
          </cell>
          <cell r="AE1038">
            <v>-0.05</v>
          </cell>
          <cell r="AF1038">
            <v>-0.08</v>
          </cell>
          <cell r="AG1038">
            <v>-0.04</v>
          </cell>
          <cell r="AH1038">
            <v>-0.02</v>
          </cell>
          <cell r="AI1038">
            <v>-0.01</v>
          </cell>
          <cell r="AJ1038">
            <v>-0.01</v>
          </cell>
          <cell r="AK1038">
            <v>-0.01</v>
          </cell>
          <cell r="AL1038">
            <v>-0.01</v>
          </cell>
          <cell r="AM1038">
            <v>-0.04</v>
          </cell>
          <cell r="AN1038">
            <v>-0.08</v>
          </cell>
          <cell r="AO1038">
            <v>-0.01</v>
          </cell>
          <cell r="AP1038">
            <v>-0.4</v>
          </cell>
          <cell r="AQ1038">
            <v>-0.05</v>
          </cell>
          <cell r="AR1038">
            <v>-0.04</v>
          </cell>
          <cell r="AS1038">
            <v>-0.44</v>
          </cell>
          <cell r="AT1038">
            <v>-7.0000000000000007E-2</v>
          </cell>
          <cell r="AU1038">
            <v>-0.02</v>
          </cell>
          <cell r="AV1038">
            <v>-0.01</v>
          </cell>
          <cell r="AW1038">
            <v>-0.02</v>
          </cell>
          <cell r="AX1038">
            <v>0</v>
          </cell>
          <cell r="AY1038">
            <v>-0.02</v>
          </cell>
          <cell r="AZ1038">
            <v>-0.02</v>
          </cell>
          <cell r="BA1038">
            <v>-0.04</v>
          </cell>
          <cell r="BB1038">
            <v>-0.06</v>
          </cell>
          <cell r="BC1038">
            <v>-0.27</v>
          </cell>
          <cell r="BD1038">
            <v>-0.09</v>
          </cell>
          <cell r="BE1038">
            <v>-0.06</v>
          </cell>
          <cell r="BF1038">
            <v>-0.09</v>
          </cell>
          <cell r="BG1038">
            <v>-0.08</v>
          </cell>
          <cell r="BH1038">
            <v>-0.02</v>
          </cell>
          <cell r="BI1038">
            <v>-0.01</v>
          </cell>
          <cell r="BJ1038">
            <v>-0.02</v>
          </cell>
          <cell r="BK1038">
            <v>0</v>
          </cell>
          <cell r="BL1038">
            <v>-0.02</v>
          </cell>
          <cell r="BM1038">
            <v>-0.03</v>
          </cell>
          <cell r="BN1038">
            <v>-0.05</v>
          </cell>
          <cell r="BO1038">
            <v>0.1</v>
          </cell>
          <cell r="BP1038">
            <v>0.05</v>
          </cell>
          <cell r="BQ1038">
            <v>-0.54</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0</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row>
        <row r="1039">
          <cell r="F1039">
            <v>0</v>
          </cell>
          <cell r="G1039">
            <v>-0.01</v>
          </cell>
          <cell r="H1039">
            <v>0</v>
          </cell>
          <cell r="I1039">
            <v>0</v>
          </cell>
          <cell r="J1039">
            <v>0</v>
          </cell>
          <cell r="K1039">
            <v>0</v>
          </cell>
          <cell r="L1039">
            <v>0</v>
          </cell>
          <cell r="M1039">
            <v>0</v>
          </cell>
          <cell r="N1039">
            <v>0</v>
          </cell>
          <cell r="O1039">
            <v>0</v>
          </cell>
          <cell r="P1039">
            <v>0.01</v>
          </cell>
          <cell r="Q1039">
            <v>-0.01</v>
          </cell>
          <cell r="R1039">
            <v>0</v>
          </cell>
          <cell r="S1039">
            <v>0</v>
          </cell>
          <cell r="T1039">
            <v>-0.01</v>
          </cell>
          <cell r="U1039">
            <v>-0.01</v>
          </cell>
          <cell r="V1039">
            <v>0</v>
          </cell>
          <cell r="W1039">
            <v>0</v>
          </cell>
          <cell r="X1039">
            <v>0</v>
          </cell>
          <cell r="Y1039">
            <v>0</v>
          </cell>
          <cell r="Z1039">
            <v>0</v>
          </cell>
          <cell r="AA1039">
            <v>0</v>
          </cell>
          <cell r="AB1039">
            <v>0</v>
          </cell>
          <cell r="AC1039">
            <v>0</v>
          </cell>
          <cell r="AD1039">
            <v>-0.01</v>
          </cell>
          <cell r="AE1039">
            <v>0</v>
          </cell>
          <cell r="AF1039">
            <v>-0.01</v>
          </cell>
          <cell r="AG1039">
            <v>-0.01</v>
          </cell>
          <cell r="AH1039">
            <v>-0.01</v>
          </cell>
          <cell r="AI1039">
            <v>-0.01</v>
          </cell>
          <cell r="AJ1039">
            <v>0</v>
          </cell>
          <cell r="AK1039">
            <v>0</v>
          </cell>
          <cell r="AL1039">
            <v>0</v>
          </cell>
          <cell r="AM1039">
            <v>0</v>
          </cell>
          <cell r="AN1039">
            <v>0</v>
          </cell>
          <cell r="AO1039">
            <v>-0.01</v>
          </cell>
          <cell r="AP1039">
            <v>-0.01</v>
          </cell>
          <cell r="AQ1039">
            <v>-0.01</v>
          </cell>
          <cell r="AR1039">
            <v>0</v>
          </cell>
          <cell r="AS1039">
            <v>-0.01</v>
          </cell>
          <cell r="AT1039">
            <v>0</v>
          </cell>
          <cell r="AU1039">
            <v>-0.01</v>
          </cell>
          <cell r="AV1039">
            <v>0</v>
          </cell>
          <cell r="AW1039">
            <v>0</v>
          </cell>
          <cell r="AX1039">
            <v>0</v>
          </cell>
          <cell r="AY1039">
            <v>0</v>
          </cell>
          <cell r="AZ1039">
            <v>0</v>
          </cell>
          <cell r="BA1039">
            <v>0</v>
          </cell>
          <cell r="BB1039">
            <v>-0.01</v>
          </cell>
          <cell r="BC1039">
            <v>-0.01</v>
          </cell>
          <cell r="BD1039">
            <v>0</v>
          </cell>
          <cell r="BE1039">
            <v>0</v>
          </cell>
          <cell r="BF1039">
            <v>0</v>
          </cell>
          <cell r="BG1039">
            <v>0</v>
          </cell>
          <cell r="BH1039">
            <v>0</v>
          </cell>
          <cell r="BI1039">
            <v>0</v>
          </cell>
          <cell r="BJ1039">
            <v>0</v>
          </cell>
          <cell r="BK1039">
            <v>0</v>
          </cell>
          <cell r="BL1039">
            <v>0</v>
          </cell>
          <cell r="BM1039">
            <v>0</v>
          </cell>
          <cell r="BN1039">
            <v>0</v>
          </cell>
          <cell r="BO1039">
            <v>-0.01</v>
          </cell>
          <cell r="BP1039">
            <v>-0.01</v>
          </cell>
          <cell r="BQ1039">
            <v>0</v>
          </cell>
          <cell r="BR1039">
            <v>0</v>
          </cell>
          <cell r="BS1039">
            <v>0</v>
          </cell>
          <cell r="BT1039">
            <v>0</v>
          </cell>
          <cell r="BU1039">
            <v>-0.01</v>
          </cell>
          <cell r="BV1039">
            <v>0</v>
          </cell>
          <cell r="BW1039">
            <v>0</v>
          </cell>
          <cell r="BX1039">
            <v>0</v>
          </cell>
          <cell r="BY1039">
            <v>0</v>
          </cell>
          <cell r="BZ1039">
            <v>0</v>
          </cell>
          <cell r="CA1039">
            <v>0</v>
          </cell>
          <cell r="CB1039">
            <v>0</v>
          </cell>
          <cell r="CC1039">
            <v>0</v>
          </cell>
          <cell r="CD1039">
            <v>0</v>
          </cell>
          <cell r="CE1039">
            <v>0</v>
          </cell>
          <cell r="CF1039">
            <v>0</v>
          </cell>
          <cell r="CG1039">
            <v>0</v>
          </cell>
          <cell r="CH1039">
            <v>-0.01</v>
          </cell>
          <cell r="CI1039">
            <v>0</v>
          </cell>
          <cell r="CJ1039">
            <v>0</v>
          </cell>
          <cell r="CK1039">
            <v>0</v>
          </cell>
          <cell r="CL1039">
            <v>0</v>
          </cell>
          <cell r="CM1039">
            <v>0</v>
          </cell>
          <cell r="CN1039">
            <v>0</v>
          </cell>
          <cell r="CO1039">
            <v>0</v>
          </cell>
          <cell r="CP1039">
            <v>0</v>
          </cell>
          <cell r="CQ1039">
            <v>0</v>
          </cell>
          <cell r="CR1039">
            <v>0</v>
          </cell>
          <cell r="CS1039">
            <v>0.01</v>
          </cell>
          <cell r="CT1039">
            <v>0</v>
          </cell>
          <cell r="CU1039">
            <v>-0.01</v>
          </cell>
          <cell r="CV1039">
            <v>0</v>
          </cell>
          <cell r="CW1039">
            <v>0</v>
          </cell>
          <cell r="CX1039">
            <v>0</v>
          </cell>
          <cell r="CY1039">
            <v>0</v>
          </cell>
          <cell r="CZ1039">
            <v>0</v>
          </cell>
          <cell r="DA1039">
            <v>0</v>
          </cell>
          <cell r="DB1039">
            <v>0</v>
          </cell>
          <cell r="DC1039">
            <v>0</v>
          </cell>
          <cell r="DD1039">
            <v>0</v>
          </cell>
          <cell r="DE1039">
            <v>0</v>
          </cell>
          <cell r="DF1039">
            <v>0</v>
          </cell>
          <cell r="DG1039">
            <v>-0.01</v>
          </cell>
          <cell r="DH1039">
            <v>0</v>
          </cell>
          <cell r="DI1039">
            <v>0.05</v>
          </cell>
          <cell r="DJ1039">
            <v>0</v>
          </cell>
          <cell r="DK1039">
            <v>0</v>
          </cell>
          <cell r="DL1039">
            <v>0</v>
          </cell>
          <cell r="DM1039">
            <v>0</v>
          </cell>
          <cell r="DN1039">
            <v>-0.01</v>
          </cell>
          <cell r="DO1039">
            <v>0</v>
          </cell>
          <cell r="DP1039">
            <v>0</v>
          </cell>
          <cell r="DQ1039">
            <v>0</v>
          </cell>
          <cell r="DR1039">
            <v>0</v>
          </cell>
          <cell r="DS1039">
            <v>0</v>
          </cell>
          <cell r="DT1039">
            <v>0</v>
          </cell>
          <cell r="DU1039">
            <v>0</v>
          </cell>
          <cell r="DV1039">
            <v>0</v>
          </cell>
          <cell r="DW1039">
            <v>0</v>
          </cell>
          <cell r="DX1039">
            <v>0</v>
          </cell>
          <cell r="DY1039">
            <v>0</v>
          </cell>
          <cell r="DZ1039">
            <v>0</v>
          </cell>
          <cell r="EA1039">
            <v>0</v>
          </cell>
          <cell r="EB1039">
            <v>0</v>
          </cell>
          <cell r="EC1039">
            <v>0</v>
          </cell>
          <cell r="ED1039">
            <v>0</v>
          </cell>
        </row>
        <row r="1040">
          <cell r="F1040">
            <v>-0.01</v>
          </cell>
          <cell r="G1040">
            <v>-0.01</v>
          </cell>
          <cell r="H1040">
            <v>-0.01</v>
          </cell>
          <cell r="I1040">
            <v>0</v>
          </cell>
          <cell r="J1040">
            <v>0</v>
          </cell>
          <cell r="K1040">
            <v>0</v>
          </cell>
          <cell r="L1040">
            <v>0</v>
          </cell>
          <cell r="M1040">
            <v>0</v>
          </cell>
          <cell r="N1040">
            <v>0</v>
          </cell>
          <cell r="O1040">
            <v>-0.01</v>
          </cell>
          <cell r="P1040">
            <v>0</v>
          </cell>
          <cell r="Q1040">
            <v>-0.01</v>
          </cell>
          <cell r="R1040">
            <v>0</v>
          </cell>
          <cell r="S1040">
            <v>-0.01</v>
          </cell>
          <cell r="T1040">
            <v>-0.01</v>
          </cell>
          <cell r="U1040">
            <v>-0.02</v>
          </cell>
          <cell r="V1040">
            <v>0</v>
          </cell>
          <cell r="W1040">
            <v>0</v>
          </cell>
          <cell r="X1040">
            <v>0</v>
          </cell>
          <cell r="Y1040">
            <v>0</v>
          </cell>
          <cell r="Z1040">
            <v>0</v>
          </cell>
          <cell r="AA1040">
            <v>0</v>
          </cell>
          <cell r="AB1040">
            <v>-0.01</v>
          </cell>
          <cell r="AC1040">
            <v>-0.01</v>
          </cell>
          <cell r="AD1040">
            <v>-0.02</v>
          </cell>
          <cell r="AE1040">
            <v>-0.01</v>
          </cell>
          <cell r="AF1040">
            <v>-0.01</v>
          </cell>
          <cell r="AG1040">
            <v>-0.02</v>
          </cell>
          <cell r="AH1040">
            <v>-0.02</v>
          </cell>
          <cell r="AI1040">
            <v>-0.01</v>
          </cell>
          <cell r="AJ1040">
            <v>-0.01</v>
          </cell>
          <cell r="AK1040">
            <v>0</v>
          </cell>
          <cell r="AL1040">
            <v>0</v>
          </cell>
          <cell r="AM1040">
            <v>0</v>
          </cell>
          <cell r="AN1040">
            <v>-0.01</v>
          </cell>
          <cell r="AO1040">
            <v>-0.02</v>
          </cell>
          <cell r="AP1040">
            <v>-0.03</v>
          </cell>
          <cell r="AQ1040">
            <v>-0.02</v>
          </cell>
          <cell r="AR1040">
            <v>-0.01</v>
          </cell>
          <cell r="AS1040">
            <v>-0.01</v>
          </cell>
          <cell r="AT1040">
            <v>-0.02</v>
          </cell>
          <cell r="AU1040">
            <v>-0.01</v>
          </cell>
          <cell r="AV1040">
            <v>-0.01</v>
          </cell>
          <cell r="AW1040">
            <v>-0.01</v>
          </cell>
          <cell r="AX1040">
            <v>-0.01</v>
          </cell>
          <cell r="AY1040">
            <v>0</v>
          </cell>
          <cell r="AZ1040">
            <v>0</v>
          </cell>
          <cell r="BA1040">
            <v>-0.01</v>
          </cell>
          <cell r="BB1040">
            <v>0</v>
          </cell>
          <cell r="BC1040">
            <v>-0.03</v>
          </cell>
          <cell r="BD1040">
            <v>-0.03</v>
          </cell>
          <cell r="BE1040">
            <v>-0.01</v>
          </cell>
          <cell r="BF1040">
            <v>-0.02</v>
          </cell>
          <cell r="BG1040">
            <v>-0.02</v>
          </cell>
          <cell r="BH1040">
            <v>-0.01</v>
          </cell>
          <cell r="BI1040">
            <v>-0.01</v>
          </cell>
          <cell r="BJ1040">
            <v>-0.01</v>
          </cell>
          <cell r="BK1040">
            <v>0</v>
          </cell>
          <cell r="BL1040">
            <v>0</v>
          </cell>
          <cell r="BM1040">
            <v>0</v>
          </cell>
          <cell r="BN1040">
            <v>0</v>
          </cell>
          <cell r="BO1040">
            <v>-0.02</v>
          </cell>
          <cell r="BP1040">
            <v>-0.03</v>
          </cell>
          <cell r="BQ1040">
            <v>-0.02</v>
          </cell>
          <cell r="BR1040">
            <v>-0.01</v>
          </cell>
          <cell r="BS1040">
            <v>-0.01</v>
          </cell>
          <cell r="BT1040">
            <v>-0.02</v>
          </cell>
          <cell r="BU1040">
            <v>-0.01</v>
          </cell>
          <cell r="BV1040">
            <v>-0.01</v>
          </cell>
          <cell r="BW1040">
            <v>-0.01</v>
          </cell>
          <cell r="BX1040">
            <v>-0.01</v>
          </cell>
          <cell r="BY1040">
            <v>0</v>
          </cell>
          <cell r="BZ1040">
            <v>0</v>
          </cell>
          <cell r="CA1040">
            <v>0</v>
          </cell>
          <cell r="CB1040">
            <v>-0.02</v>
          </cell>
          <cell r="CC1040">
            <v>-0.02</v>
          </cell>
          <cell r="CD1040">
            <v>-0.01</v>
          </cell>
          <cell r="CE1040">
            <v>-0.01</v>
          </cell>
          <cell r="CF1040">
            <v>-0.01</v>
          </cell>
          <cell r="CG1040">
            <v>-0.04</v>
          </cell>
          <cell r="CH1040">
            <v>-0.01</v>
          </cell>
          <cell r="CI1040">
            <v>-0.01</v>
          </cell>
          <cell r="CJ1040">
            <v>-0.01</v>
          </cell>
          <cell r="CK1040">
            <v>-0.01</v>
          </cell>
          <cell r="CL1040">
            <v>0</v>
          </cell>
          <cell r="CM1040">
            <v>0</v>
          </cell>
          <cell r="CN1040">
            <v>-0.01</v>
          </cell>
          <cell r="CO1040">
            <v>-0.01</v>
          </cell>
          <cell r="CP1040">
            <v>-0.02</v>
          </cell>
          <cell r="CQ1040">
            <v>-0.02</v>
          </cell>
          <cell r="CR1040">
            <v>-0.01</v>
          </cell>
          <cell r="CS1040">
            <v>-0.01</v>
          </cell>
          <cell r="CT1040">
            <v>-0.01</v>
          </cell>
          <cell r="CU1040">
            <v>-0.02</v>
          </cell>
          <cell r="CV1040">
            <v>-0.01</v>
          </cell>
          <cell r="CW1040">
            <v>-0.01</v>
          </cell>
          <cell r="CX1040">
            <v>-0.01</v>
          </cell>
          <cell r="CY1040">
            <v>0</v>
          </cell>
          <cell r="CZ1040">
            <v>0</v>
          </cell>
          <cell r="DA1040">
            <v>0</v>
          </cell>
          <cell r="DB1040">
            <v>-0.02</v>
          </cell>
          <cell r="DC1040">
            <v>-0.03</v>
          </cell>
          <cell r="DD1040">
            <v>0</v>
          </cell>
          <cell r="DE1040">
            <v>-0.01</v>
          </cell>
          <cell r="DF1040">
            <v>-0.02</v>
          </cell>
          <cell r="DG1040">
            <v>-0.02</v>
          </cell>
          <cell r="DH1040">
            <v>-0.01</v>
          </cell>
          <cell r="DI1040">
            <v>-0.02</v>
          </cell>
          <cell r="DJ1040">
            <v>-0.01</v>
          </cell>
          <cell r="DK1040">
            <v>-0.01</v>
          </cell>
          <cell r="DL1040">
            <v>0</v>
          </cell>
          <cell r="DM1040">
            <v>0</v>
          </cell>
          <cell r="DN1040">
            <v>-0.01</v>
          </cell>
          <cell r="DO1040">
            <v>-0.02</v>
          </cell>
          <cell r="DP1040">
            <v>-0.02</v>
          </cell>
          <cell r="DQ1040">
            <v>-0.01</v>
          </cell>
          <cell r="DR1040">
            <v>0</v>
          </cell>
          <cell r="DS1040">
            <v>0</v>
          </cell>
          <cell r="DT1040">
            <v>0</v>
          </cell>
          <cell r="DU1040">
            <v>0</v>
          </cell>
          <cell r="DV1040">
            <v>0</v>
          </cell>
          <cell r="DW1040">
            <v>0</v>
          </cell>
          <cell r="DX1040">
            <v>0</v>
          </cell>
          <cell r="DY1040">
            <v>0</v>
          </cell>
          <cell r="DZ1040">
            <v>0</v>
          </cell>
          <cell r="EA1040">
            <v>0</v>
          </cell>
          <cell r="EB1040">
            <v>-0.01</v>
          </cell>
          <cell r="EC1040">
            <v>0</v>
          </cell>
          <cell r="ED1040">
            <v>0</v>
          </cell>
        </row>
        <row r="1041">
          <cell r="F1041">
            <v>-0.01</v>
          </cell>
          <cell r="G1041">
            <v>-0.01</v>
          </cell>
          <cell r="H1041">
            <v>-0.01</v>
          </cell>
          <cell r="I1041">
            <v>0</v>
          </cell>
          <cell r="J1041">
            <v>0</v>
          </cell>
          <cell r="K1041">
            <v>0</v>
          </cell>
          <cell r="L1041">
            <v>0</v>
          </cell>
          <cell r="M1041">
            <v>0</v>
          </cell>
          <cell r="N1041">
            <v>-0.01</v>
          </cell>
          <cell r="O1041">
            <v>0</v>
          </cell>
          <cell r="P1041">
            <v>0</v>
          </cell>
          <cell r="Q1041">
            <v>-0.01</v>
          </cell>
          <cell r="R1041">
            <v>0</v>
          </cell>
          <cell r="S1041">
            <v>-0.01</v>
          </cell>
          <cell r="T1041">
            <v>-0.01</v>
          </cell>
          <cell r="U1041">
            <v>-0.01</v>
          </cell>
          <cell r="V1041">
            <v>0</v>
          </cell>
          <cell r="W1041">
            <v>0</v>
          </cell>
          <cell r="X1041">
            <v>0</v>
          </cell>
          <cell r="Y1041">
            <v>0</v>
          </cell>
          <cell r="Z1041">
            <v>0</v>
          </cell>
          <cell r="AA1041">
            <v>0</v>
          </cell>
          <cell r="AB1041">
            <v>0</v>
          </cell>
          <cell r="AC1041">
            <v>-0.01</v>
          </cell>
          <cell r="AD1041">
            <v>-0.01</v>
          </cell>
          <cell r="AE1041">
            <v>0</v>
          </cell>
          <cell r="AF1041">
            <v>-0.01</v>
          </cell>
          <cell r="AG1041">
            <v>-0.01</v>
          </cell>
          <cell r="AH1041">
            <v>0</v>
          </cell>
          <cell r="AI1041">
            <v>0</v>
          </cell>
          <cell r="AJ1041">
            <v>0</v>
          </cell>
          <cell r="AK1041">
            <v>0</v>
          </cell>
          <cell r="AL1041">
            <v>0</v>
          </cell>
          <cell r="AM1041">
            <v>0</v>
          </cell>
          <cell r="AN1041">
            <v>0</v>
          </cell>
          <cell r="AO1041">
            <v>-0.01</v>
          </cell>
          <cell r="AP1041">
            <v>-0.01</v>
          </cell>
          <cell r="AQ1041">
            <v>-0.01</v>
          </cell>
          <cell r="AR1041">
            <v>0</v>
          </cell>
          <cell r="AS1041">
            <v>-0.01</v>
          </cell>
          <cell r="AT1041">
            <v>-0.01</v>
          </cell>
          <cell r="AU1041">
            <v>0</v>
          </cell>
          <cell r="AV1041">
            <v>0</v>
          </cell>
          <cell r="AW1041">
            <v>0</v>
          </cell>
          <cell r="AX1041">
            <v>0</v>
          </cell>
          <cell r="AY1041">
            <v>0</v>
          </cell>
          <cell r="AZ1041">
            <v>0</v>
          </cell>
          <cell r="BA1041">
            <v>0</v>
          </cell>
          <cell r="BB1041">
            <v>-0.01</v>
          </cell>
          <cell r="BC1041">
            <v>-0.01</v>
          </cell>
          <cell r="BD1041">
            <v>-0.01</v>
          </cell>
          <cell r="BE1041">
            <v>0</v>
          </cell>
          <cell r="BF1041">
            <v>-0.01</v>
          </cell>
          <cell r="BG1041">
            <v>-0.01</v>
          </cell>
          <cell r="BH1041">
            <v>-0.01</v>
          </cell>
          <cell r="BI1041">
            <v>0</v>
          </cell>
          <cell r="BJ1041">
            <v>0</v>
          </cell>
          <cell r="BK1041">
            <v>0</v>
          </cell>
          <cell r="BL1041">
            <v>0</v>
          </cell>
          <cell r="BM1041">
            <v>0</v>
          </cell>
          <cell r="BN1041">
            <v>0</v>
          </cell>
          <cell r="BO1041">
            <v>-0.01</v>
          </cell>
          <cell r="BP1041">
            <v>-0.01</v>
          </cell>
          <cell r="BQ1041">
            <v>0</v>
          </cell>
          <cell r="BR1041">
            <v>0</v>
          </cell>
          <cell r="BS1041">
            <v>-0.01</v>
          </cell>
          <cell r="BT1041">
            <v>-0.01</v>
          </cell>
          <cell r="BU1041">
            <v>0</v>
          </cell>
          <cell r="BV1041">
            <v>0</v>
          </cell>
          <cell r="BW1041">
            <v>0</v>
          </cell>
          <cell r="BX1041">
            <v>0</v>
          </cell>
          <cell r="BY1041">
            <v>0</v>
          </cell>
          <cell r="BZ1041">
            <v>0</v>
          </cell>
          <cell r="CA1041">
            <v>0</v>
          </cell>
          <cell r="CB1041">
            <v>0</v>
          </cell>
          <cell r="CC1041">
            <v>-0.01</v>
          </cell>
          <cell r="CD1041">
            <v>0</v>
          </cell>
          <cell r="CE1041">
            <v>0</v>
          </cell>
          <cell r="CF1041">
            <v>-0.01</v>
          </cell>
          <cell r="CG1041">
            <v>0</v>
          </cell>
          <cell r="CH1041">
            <v>-0.01</v>
          </cell>
          <cell r="CI1041">
            <v>0</v>
          </cell>
          <cell r="CJ1041">
            <v>0</v>
          </cell>
          <cell r="CK1041">
            <v>0</v>
          </cell>
          <cell r="CL1041">
            <v>0</v>
          </cell>
          <cell r="CM1041">
            <v>0</v>
          </cell>
          <cell r="CN1041">
            <v>-0.01</v>
          </cell>
          <cell r="CO1041">
            <v>-0.01</v>
          </cell>
          <cell r="CP1041">
            <v>-0.01</v>
          </cell>
          <cell r="CQ1041">
            <v>-0.01</v>
          </cell>
          <cell r="CR1041">
            <v>0</v>
          </cell>
          <cell r="CS1041">
            <v>0.01</v>
          </cell>
          <cell r="CT1041">
            <v>-0.01</v>
          </cell>
          <cell r="CU1041">
            <v>-0.01</v>
          </cell>
          <cell r="CV1041">
            <v>0</v>
          </cell>
          <cell r="CW1041">
            <v>0</v>
          </cell>
          <cell r="CX1041">
            <v>0</v>
          </cell>
          <cell r="CY1041">
            <v>0</v>
          </cell>
          <cell r="CZ1041">
            <v>0</v>
          </cell>
          <cell r="DA1041">
            <v>-0.01</v>
          </cell>
          <cell r="DB1041">
            <v>-0.01</v>
          </cell>
          <cell r="DC1041">
            <v>-0.01</v>
          </cell>
          <cell r="DD1041">
            <v>0</v>
          </cell>
          <cell r="DE1041">
            <v>0</v>
          </cell>
          <cell r="DF1041">
            <v>0</v>
          </cell>
          <cell r="DG1041">
            <v>-0.01</v>
          </cell>
          <cell r="DH1041">
            <v>-0.01</v>
          </cell>
          <cell r="DI1041">
            <v>0</v>
          </cell>
          <cell r="DJ1041">
            <v>0</v>
          </cell>
          <cell r="DK1041">
            <v>0</v>
          </cell>
          <cell r="DL1041">
            <v>0</v>
          </cell>
          <cell r="DM1041">
            <v>0</v>
          </cell>
          <cell r="DN1041">
            <v>-0.01</v>
          </cell>
          <cell r="DO1041">
            <v>0</v>
          </cell>
          <cell r="DP1041">
            <v>0</v>
          </cell>
          <cell r="DQ1041">
            <v>-0.01</v>
          </cell>
          <cell r="DR1041">
            <v>0</v>
          </cell>
          <cell r="DS1041">
            <v>0</v>
          </cell>
          <cell r="DT1041">
            <v>0</v>
          </cell>
          <cell r="DU1041">
            <v>0</v>
          </cell>
          <cell r="DV1041">
            <v>0</v>
          </cell>
          <cell r="DW1041">
            <v>0</v>
          </cell>
          <cell r="DX1041">
            <v>0</v>
          </cell>
          <cell r="DY1041">
            <v>0</v>
          </cell>
          <cell r="DZ1041">
            <v>0</v>
          </cell>
          <cell r="EA1041">
            <v>0</v>
          </cell>
          <cell r="EB1041">
            <v>0</v>
          </cell>
          <cell r="EC1041">
            <v>-0.01</v>
          </cell>
          <cell r="ED1041">
            <v>0</v>
          </cell>
        </row>
        <row r="1042">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0</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row>
        <row r="1043">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0</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row>
        <row r="1044">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0</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row>
        <row r="1045">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0</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row>
        <row r="1046">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cell r="BZ1046">
            <v>0</v>
          </cell>
          <cell r="CA1046">
            <v>0</v>
          </cell>
          <cell r="CB1046">
            <v>0</v>
          </cell>
          <cell r="CC1046">
            <v>0</v>
          </cell>
          <cell r="CD1046">
            <v>0</v>
          </cell>
          <cell r="CE1046">
            <v>0</v>
          </cell>
          <cell r="CF1046">
            <v>0</v>
          </cell>
          <cell r="CG1046">
            <v>0</v>
          </cell>
          <cell r="CH1046">
            <v>0</v>
          </cell>
          <cell r="CI1046">
            <v>0</v>
          </cell>
          <cell r="CJ1046">
            <v>0</v>
          </cell>
          <cell r="CK1046">
            <v>0</v>
          </cell>
          <cell r="CL1046">
            <v>0</v>
          </cell>
          <cell r="CM1046">
            <v>0</v>
          </cell>
          <cell r="CN1046">
            <v>0</v>
          </cell>
          <cell r="CO1046">
            <v>0</v>
          </cell>
          <cell r="CP1046">
            <v>0</v>
          </cell>
          <cell r="CQ1046">
            <v>0</v>
          </cell>
          <cell r="CR1046">
            <v>0</v>
          </cell>
          <cell r="CS1046">
            <v>0</v>
          </cell>
          <cell r="CT1046">
            <v>0</v>
          </cell>
          <cell r="CU1046">
            <v>0</v>
          </cell>
          <cell r="CV1046">
            <v>0</v>
          </cell>
          <cell r="CW1046">
            <v>0</v>
          </cell>
          <cell r="CX1046">
            <v>0</v>
          </cell>
          <cell r="CY1046">
            <v>0</v>
          </cell>
          <cell r="CZ1046">
            <v>0</v>
          </cell>
          <cell r="DA1046">
            <v>0</v>
          </cell>
          <cell r="DB1046">
            <v>0</v>
          </cell>
          <cell r="DC1046">
            <v>0</v>
          </cell>
          <cell r="DD1046">
            <v>0</v>
          </cell>
          <cell r="DE1046">
            <v>0</v>
          </cell>
          <cell r="DF1046">
            <v>0</v>
          </cell>
          <cell r="DG1046">
            <v>0</v>
          </cell>
          <cell r="DH1046">
            <v>0</v>
          </cell>
          <cell r="DI1046">
            <v>0</v>
          </cell>
          <cell r="DJ1046">
            <v>0</v>
          </cell>
          <cell r="DK1046">
            <v>0</v>
          </cell>
          <cell r="DL1046">
            <v>0</v>
          </cell>
          <cell r="DM1046">
            <v>0</v>
          </cell>
          <cell r="DN1046">
            <v>0</v>
          </cell>
          <cell r="DO1046">
            <v>0</v>
          </cell>
          <cell r="DP1046">
            <v>0</v>
          </cell>
          <cell r="DQ1046">
            <v>0</v>
          </cell>
          <cell r="DR1046">
            <v>0</v>
          </cell>
          <cell r="DS1046">
            <v>0</v>
          </cell>
          <cell r="DT1046">
            <v>0</v>
          </cell>
          <cell r="DU1046">
            <v>0</v>
          </cell>
          <cell r="DV1046">
            <v>0</v>
          </cell>
          <cell r="DW1046">
            <v>0</v>
          </cell>
          <cell r="DX1046">
            <v>0</v>
          </cell>
          <cell r="DY1046">
            <v>0</v>
          </cell>
          <cell r="DZ1046">
            <v>0</v>
          </cell>
          <cell r="EA1046">
            <v>0</v>
          </cell>
          <cell r="EB1046">
            <v>0</v>
          </cell>
          <cell r="EC1046">
            <v>0</v>
          </cell>
          <cell r="ED1046">
            <v>0</v>
          </cell>
        </row>
        <row r="1047">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cell r="BZ1047">
            <v>0</v>
          </cell>
          <cell r="CA1047">
            <v>0</v>
          </cell>
          <cell r="CB1047">
            <v>0</v>
          </cell>
          <cell r="CC1047">
            <v>0</v>
          </cell>
          <cell r="CD1047">
            <v>0</v>
          </cell>
          <cell r="CE1047">
            <v>0</v>
          </cell>
          <cell r="CF1047">
            <v>0</v>
          </cell>
          <cell r="CG1047">
            <v>0</v>
          </cell>
          <cell r="CH1047">
            <v>0</v>
          </cell>
          <cell r="CI1047">
            <v>0</v>
          </cell>
          <cell r="CJ1047">
            <v>0</v>
          </cell>
          <cell r="CK1047">
            <v>0</v>
          </cell>
          <cell r="CL1047">
            <v>0</v>
          </cell>
          <cell r="CM1047">
            <v>0</v>
          </cell>
          <cell r="CN1047">
            <v>0</v>
          </cell>
          <cell r="CO1047">
            <v>0</v>
          </cell>
          <cell r="CP1047">
            <v>0</v>
          </cell>
          <cell r="CQ1047">
            <v>0</v>
          </cell>
          <cell r="CR1047">
            <v>0</v>
          </cell>
          <cell r="CS1047">
            <v>0</v>
          </cell>
          <cell r="CT1047">
            <v>0</v>
          </cell>
          <cell r="CU1047">
            <v>0</v>
          </cell>
          <cell r="CV1047">
            <v>0</v>
          </cell>
          <cell r="CW1047">
            <v>0</v>
          </cell>
          <cell r="CX1047">
            <v>0</v>
          </cell>
          <cell r="CY1047">
            <v>0</v>
          </cell>
          <cell r="CZ1047">
            <v>0</v>
          </cell>
          <cell r="DA1047">
            <v>0</v>
          </cell>
          <cell r="DB1047">
            <v>0</v>
          </cell>
          <cell r="DC1047">
            <v>0</v>
          </cell>
          <cell r="DD1047">
            <v>0</v>
          </cell>
          <cell r="DE1047">
            <v>0</v>
          </cell>
          <cell r="DF1047">
            <v>0</v>
          </cell>
          <cell r="DG1047">
            <v>0</v>
          </cell>
          <cell r="DH1047">
            <v>0</v>
          </cell>
          <cell r="DI1047">
            <v>0</v>
          </cell>
          <cell r="DJ1047">
            <v>0</v>
          </cell>
          <cell r="DK1047">
            <v>0</v>
          </cell>
          <cell r="DL1047">
            <v>0</v>
          </cell>
          <cell r="DM1047">
            <v>0</v>
          </cell>
          <cell r="DN1047">
            <v>0</v>
          </cell>
          <cell r="DO1047">
            <v>0</v>
          </cell>
          <cell r="DP1047">
            <v>0</v>
          </cell>
          <cell r="DQ1047">
            <v>0</v>
          </cell>
          <cell r="DR1047">
            <v>0</v>
          </cell>
          <cell r="DS1047">
            <v>0</v>
          </cell>
          <cell r="DT1047">
            <v>0</v>
          </cell>
          <cell r="DU1047">
            <v>0</v>
          </cell>
          <cell r="DV1047">
            <v>0</v>
          </cell>
          <cell r="DW1047">
            <v>0</v>
          </cell>
          <cell r="DX1047">
            <v>0</v>
          </cell>
          <cell r="DY1047">
            <v>0</v>
          </cell>
          <cell r="DZ1047">
            <v>0</v>
          </cell>
          <cell r="EA1047">
            <v>0</v>
          </cell>
          <cell r="EB1047">
            <v>0</v>
          </cell>
          <cell r="EC1047">
            <v>0</v>
          </cell>
          <cell r="ED1047">
            <v>0</v>
          </cell>
        </row>
        <row r="1048">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cell r="BZ1048">
            <v>0</v>
          </cell>
          <cell r="CA1048">
            <v>0</v>
          </cell>
          <cell r="CB1048">
            <v>0</v>
          </cell>
          <cell r="CC1048">
            <v>0</v>
          </cell>
          <cell r="CD1048">
            <v>0</v>
          </cell>
          <cell r="CE1048">
            <v>0</v>
          </cell>
          <cell r="CF1048">
            <v>0</v>
          </cell>
          <cell r="CG1048">
            <v>0</v>
          </cell>
          <cell r="CH1048">
            <v>0</v>
          </cell>
          <cell r="CI1048">
            <v>0</v>
          </cell>
          <cell r="CJ1048">
            <v>0</v>
          </cell>
          <cell r="CK1048">
            <v>0</v>
          </cell>
          <cell r="CL1048">
            <v>0</v>
          </cell>
          <cell r="CM1048">
            <v>0</v>
          </cell>
          <cell r="CN1048">
            <v>0</v>
          </cell>
          <cell r="CO1048">
            <v>0</v>
          </cell>
          <cell r="CP1048">
            <v>0</v>
          </cell>
          <cell r="CQ1048">
            <v>0</v>
          </cell>
          <cell r="CR1048">
            <v>0</v>
          </cell>
          <cell r="CS1048">
            <v>0</v>
          </cell>
          <cell r="CT1048">
            <v>0</v>
          </cell>
          <cell r="CU1048">
            <v>0</v>
          </cell>
          <cell r="CV1048">
            <v>0</v>
          </cell>
          <cell r="CW1048">
            <v>0</v>
          </cell>
          <cell r="CX1048">
            <v>0</v>
          </cell>
          <cell r="CY1048">
            <v>0</v>
          </cell>
          <cell r="CZ1048">
            <v>0</v>
          </cell>
          <cell r="DA1048">
            <v>0</v>
          </cell>
          <cell r="DB1048">
            <v>0</v>
          </cell>
          <cell r="DC1048">
            <v>0</v>
          </cell>
          <cell r="DD1048">
            <v>0</v>
          </cell>
          <cell r="DE1048">
            <v>0</v>
          </cell>
          <cell r="DF1048">
            <v>0</v>
          </cell>
          <cell r="DG1048">
            <v>0</v>
          </cell>
          <cell r="DH1048">
            <v>0</v>
          </cell>
          <cell r="DI1048">
            <v>0</v>
          </cell>
          <cell r="DJ1048">
            <v>0</v>
          </cell>
          <cell r="DK1048">
            <v>0</v>
          </cell>
          <cell r="DL1048">
            <v>0</v>
          </cell>
          <cell r="DM1048">
            <v>0</v>
          </cell>
          <cell r="DN1048">
            <v>0</v>
          </cell>
          <cell r="DO1048">
            <v>0</v>
          </cell>
          <cell r="DP1048">
            <v>0</v>
          </cell>
          <cell r="DQ1048">
            <v>0</v>
          </cell>
          <cell r="DR1048">
            <v>0</v>
          </cell>
          <cell r="DS1048">
            <v>0</v>
          </cell>
          <cell r="DT1048">
            <v>0</v>
          </cell>
          <cell r="DU1048">
            <v>0</v>
          </cell>
          <cell r="DV1048">
            <v>0</v>
          </cell>
          <cell r="DW1048">
            <v>0</v>
          </cell>
          <cell r="DX1048">
            <v>0</v>
          </cell>
          <cell r="DY1048">
            <v>0</v>
          </cell>
          <cell r="DZ1048">
            <v>0</v>
          </cell>
          <cell r="EA1048">
            <v>0</v>
          </cell>
          <cell r="EB1048">
            <v>0</v>
          </cell>
          <cell r="EC1048">
            <v>0</v>
          </cell>
          <cell r="ED1048">
            <v>0</v>
          </cell>
        </row>
        <row r="1049">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cell r="BZ1049">
            <v>0</v>
          </cell>
          <cell r="CA1049">
            <v>0</v>
          </cell>
          <cell r="CB1049">
            <v>0</v>
          </cell>
          <cell r="CC1049">
            <v>0</v>
          </cell>
          <cell r="CD1049">
            <v>0</v>
          </cell>
          <cell r="CE1049">
            <v>0</v>
          </cell>
          <cell r="CF1049">
            <v>0</v>
          </cell>
          <cell r="CG1049">
            <v>0</v>
          </cell>
          <cell r="CH1049">
            <v>0</v>
          </cell>
          <cell r="CI1049">
            <v>0</v>
          </cell>
          <cell r="CJ1049">
            <v>0</v>
          </cell>
          <cell r="CK1049">
            <v>0</v>
          </cell>
          <cell r="CL1049">
            <v>0</v>
          </cell>
          <cell r="CM1049">
            <v>0</v>
          </cell>
          <cell r="CN1049">
            <v>0</v>
          </cell>
          <cell r="CO1049">
            <v>0</v>
          </cell>
          <cell r="CP1049">
            <v>0</v>
          </cell>
          <cell r="CQ1049">
            <v>0</v>
          </cell>
          <cell r="CR1049">
            <v>0</v>
          </cell>
          <cell r="CS1049">
            <v>0</v>
          </cell>
          <cell r="CT1049">
            <v>0</v>
          </cell>
          <cell r="CU1049">
            <v>0</v>
          </cell>
          <cell r="CV1049">
            <v>0</v>
          </cell>
          <cell r="CW1049">
            <v>0</v>
          </cell>
          <cell r="CX1049">
            <v>0</v>
          </cell>
          <cell r="CY1049">
            <v>0</v>
          </cell>
          <cell r="CZ1049">
            <v>0</v>
          </cell>
          <cell r="DA1049">
            <v>0</v>
          </cell>
          <cell r="DB1049">
            <v>0</v>
          </cell>
          <cell r="DC1049">
            <v>0</v>
          </cell>
          <cell r="DD1049">
            <v>0</v>
          </cell>
          <cell r="DE1049">
            <v>0</v>
          </cell>
          <cell r="DF1049">
            <v>0</v>
          </cell>
          <cell r="DG1049">
            <v>0</v>
          </cell>
          <cell r="DH1049">
            <v>0</v>
          </cell>
          <cell r="DI1049">
            <v>0</v>
          </cell>
          <cell r="DJ1049">
            <v>0</v>
          </cell>
          <cell r="DK1049">
            <v>0</v>
          </cell>
          <cell r="DL1049">
            <v>0</v>
          </cell>
          <cell r="DM1049">
            <v>0</v>
          </cell>
          <cell r="DN1049">
            <v>0</v>
          </cell>
          <cell r="DO1049">
            <v>0</v>
          </cell>
          <cell r="DP1049">
            <v>0</v>
          </cell>
          <cell r="DQ1049">
            <v>0</v>
          </cell>
          <cell r="DR1049">
            <v>0</v>
          </cell>
          <cell r="DS1049">
            <v>0</v>
          </cell>
          <cell r="DT1049">
            <v>0</v>
          </cell>
          <cell r="DU1049">
            <v>0</v>
          </cell>
          <cell r="DV1049">
            <v>0</v>
          </cell>
          <cell r="DW1049">
            <v>0</v>
          </cell>
          <cell r="DX1049">
            <v>0</v>
          </cell>
          <cell r="DY1049">
            <v>0</v>
          </cell>
          <cell r="DZ1049">
            <v>0</v>
          </cell>
          <cell r="EA1049">
            <v>0</v>
          </cell>
          <cell r="EB1049">
            <v>0</v>
          </cell>
          <cell r="EC1049">
            <v>0</v>
          </cell>
          <cell r="ED1049">
            <v>0</v>
          </cell>
        </row>
        <row r="1050">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cell r="BZ1050">
            <v>0</v>
          </cell>
          <cell r="CA1050">
            <v>0</v>
          </cell>
          <cell r="CB1050">
            <v>0</v>
          </cell>
          <cell r="CC1050">
            <v>0</v>
          </cell>
          <cell r="CD1050">
            <v>0</v>
          </cell>
          <cell r="CE1050">
            <v>0</v>
          </cell>
          <cell r="CF1050">
            <v>0</v>
          </cell>
          <cell r="CG1050">
            <v>0</v>
          </cell>
          <cell r="CH1050">
            <v>0</v>
          </cell>
          <cell r="CI1050">
            <v>0</v>
          </cell>
          <cell r="CJ1050">
            <v>0</v>
          </cell>
          <cell r="CK1050">
            <v>0</v>
          </cell>
          <cell r="CL1050">
            <v>0</v>
          </cell>
          <cell r="CM1050">
            <v>0</v>
          </cell>
          <cell r="CN1050">
            <v>0</v>
          </cell>
          <cell r="CO1050">
            <v>0</v>
          </cell>
          <cell r="CP1050">
            <v>0</v>
          </cell>
          <cell r="CQ1050">
            <v>0</v>
          </cell>
          <cell r="CR1050">
            <v>0</v>
          </cell>
          <cell r="CS1050">
            <v>0</v>
          </cell>
          <cell r="CT1050">
            <v>0</v>
          </cell>
          <cell r="CU1050">
            <v>0</v>
          </cell>
          <cell r="CV1050">
            <v>0</v>
          </cell>
          <cell r="CW1050">
            <v>0</v>
          </cell>
          <cell r="CX1050">
            <v>0</v>
          </cell>
          <cell r="CY1050">
            <v>0</v>
          </cell>
          <cell r="CZ1050">
            <v>0</v>
          </cell>
          <cell r="DA1050">
            <v>0</v>
          </cell>
          <cell r="DB1050">
            <v>0</v>
          </cell>
          <cell r="DC1050">
            <v>0</v>
          </cell>
          <cell r="DD1050">
            <v>0</v>
          </cell>
          <cell r="DE1050">
            <v>0</v>
          </cell>
          <cell r="DF1050">
            <v>0</v>
          </cell>
          <cell r="DG1050">
            <v>0</v>
          </cell>
          <cell r="DH1050">
            <v>0</v>
          </cell>
          <cell r="DI1050">
            <v>0</v>
          </cell>
          <cell r="DJ1050">
            <v>0</v>
          </cell>
          <cell r="DK1050">
            <v>0</v>
          </cell>
          <cell r="DL1050">
            <v>0</v>
          </cell>
          <cell r="DM1050">
            <v>0</v>
          </cell>
          <cell r="DN1050">
            <v>0</v>
          </cell>
          <cell r="DO1050">
            <v>0</v>
          </cell>
          <cell r="DP1050">
            <v>0</v>
          </cell>
          <cell r="DQ1050">
            <v>0</v>
          </cell>
          <cell r="DR1050">
            <v>0</v>
          </cell>
          <cell r="DS1050">
            <v>0</v>
          </cell>
          <cell r="DT1050">
            <v>0</v>
          </cell>
          <cell r="DU1050">
            <v>0</v>
          </cell>
          <cell r="DV1050">
            <v>0</v>
          </cell>
          <cell r="DW1050">
            <v>0</v>
          </cell>
          <cell r="DX1050">
            <v>0</v>
          </cell>
          <cell r="DY1050">
            <v>0</v>
          </cell>
          <cell r="DZ1050">
            <v>0</v>
          </cell>
          <cell r="EA1050">
            <v>0</v>
          </cell>
          <cell r="EB1050">
            <v>0</v>
          </cell>
          <cell r="EC1050">
            <v>0</v>
          </cell>
          <cell r="ED1050">
            <v>0</v>
          </cell>
        </row>
        <row r="1051">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cell r="BZ1051">
            <v>0</v>
          </cell>
          <cell r="CA1051">
            <v>0</v>
          </cell>
          <cell r="CB1051">
            <v>0</v>
          </cell>
          <cell r="CC1051">
            <v>0</v>
          </cell>
          <cell r="CD1051">
            <v>0</v>
          </cell>
          <cell r="CE1051">
            <v>0</v>
          </cell>
          <cell r="CF1051">
            <v>0</v>
          </cell>
          <cell r="CG1051">
            <v>0</v>
          </cell>
          <cell r="CH1051">
            <v>0</v>
          </cell>
          <cell r="CI1051">
            <v>0</v>
          </cell>
          <cell r="CJ1051">
            <v>0</v>
          </cell>
          <cell r="CK1051">
            <v>0</v>
          </cell>
          <cell r="CL1051">
            <v>0</v>
          </cell>
          <cell r="CM1051">
            <v>0</v>
          </cell>
          <cell r="CN1051">
            <v>0</v>
          </cell>
          <cell r="CO1051">
            <v>0</v>
          </cell>
          <cell r="CP1051">
            <v>0</v>
          </cell>
          <cell r="CQ1051">
            <v>0</v>
          </cell>
          <cell r="CR1051">
            <v>0</v>
          </cell>
          <cell r="CS1051">
            <v>0</v>
          </cell>
          <cell r="CT1051">
            <v>0</v>
          </cell>
          <cell r="CU1051">
            <v>0</v>
          </cell>
          <cell r="CV1051">
            <v>0</v>
          </cell>
          <cell r="CW1051">
            <v>0</v>
          </cell>
          <cell r="CX1051">
            <v>0</v>
          </cell>
          <cell r="CY1051">
            <v>0</v>
          </cell>
          <cell r="CZ1051">
            <v>0</v>
          </cell>
          <cell r="DA1051">
            <v>0</v>
          </cell>
          <cell r="DB1051">
            <v>0</v>
          </cell>
          <cell r="DC1051">
            <v>0</v>
          </cell>
          <cell r="DD1051">
            <v>0</v>
          </cell>
          <cell r="DE1051">
            <v>0</v>
          </cell>
          <cell r="DF1051">
            <v>0</v>
          </cell>
          <cell r="DG1051">
            <v>0</v>
          </cell>
          <cell r="DH1051">
            <v>0</v>
          </cell>
          <cell r="DI1051">
            <v>0</v>
          </cell>
          <cell r="DJ1051">
            <v>0</v>
          </cell>
          <cell r="DK1051">
            <v>0</v>
          </cell>
          <cell r="DL1051">
            <v>0</v>
          </cell>
          <cell r="DM1051">
            <v>0</v>
          </cell>
          <cell r="DN1051">
            <v>0</v>
          </cell>
          <cell r="DO1051">
            <v>0</v>
          </cell>
          <cell r="DP1051">
            <v>0</v>
          </cell>
          <cell r="DQ1051">
            <v>0</v>
          </cell>
          <cell r="DR1051">
            <v>0</v>
          </cell>
          <cell r="DS1051">
            <v>0</v>
          </cell>
          <cell r="DT1051">
            <v>0</v>
          </cell>
          <cell r="DU1051">
            <v>0</v>
          </cell>
          <cell r="DV1051">
            <v>0</v>
          </cell>
          <cell r="DW1051">
            <v>0</v>
          </cell>
          <cell r="DX1051">
            <v>0</v>
          </cell>
          <cell r="DY1051">
            <v>0</v>
          </cell>
          <cell r="DZ1051">
            <v>0</v>
          </cell>
          <cell r="EA1051">
            <v>0</v>
          </cell>
          <cell r="EB1051">
            <v>0</v>
          </cell>
          <cell r="EC1051">
            <v>0</v>
          </cell>
          <cell r="ED1051">
            <v>0</v>
          </cell>
        </row>
        <row r="1052">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cell r="BZ1052">
            <v>0</v>
          </cell>
          <cell r="CA1052">
            <v>0</v>
          </cell>
          <cell r="CB1052">
            <v>0</v>
          </cell>
          <cell r="CC1052">
            <v>0</v>
          </cell>
          <cell r="CD1052">
            <v>0</v>
          </cell>
          <cell r="CE1052">
            <v>0</v>
          </cell>
          <cell r="CF1052">
            <v>0</v>
          </cell>
          <cell r="CG1052">
            <v>0</v>
          </cell>
          <cell r="CH1052">
            <v>0</v>
          </cell>
          <cell r="CI1052">
            <v>0</v>
          </cell>
          <cell r="CJ1052">
            <v>0</v>
          </cell>
          <cell r="CK1052">
            <v>0</v>
          </cell>
          <cell r="CL1052">
            <v>0</v>
          </cell>
          <cell r="CM1052">
            <v>0</v>
          </cell>
          <cell r="CN1052">
            <v>0</v>
          </cell>
          <cell r="CO1052">
            <v>0</v>
          </cell>
          <cell r="CP1052">
            <v>0</v>
          </cell>
          <cell r="CQ1052">
            <v>0</v>
          </cell>
          <cell r="CR1052">
            <v>0</v>
          </cell>
          <cell r="CS1052">
            <v>0</v>
          </cell>
          <cell r="CT1052">
            <v>0</v>
          </cell>
          <cell r="CU1052">
            <v>0</v>
          </cell>
          <cell r="CV1052">
            <v>0</v>
          </cell>
          <cell r="CW1052">
            <v>0</v>
          </cell>
          <cell r="CX1052">
            <v>0</v>
          </cell>
          <cell r="CY1052">
            <v>0</v>
          </cell>
          <cell r="CZ1052">
            <v>0</v>
          </cell>
          <cell r="DA1052">
            <v>0</v>
          </cell>
          <cell r="DB1052">
            <v>0</v>
          </cell>
          <cell r="DC1052">
            <v>0</v>
          </cell>
          <cell r="DD1052">
            <v>0</v>
          </cell>
          <cell r="DE1052">
            <v>0</v>
          </cell>
          <cell r="DF1052">
            <v>0</v>
          </cell>
          <cell r="DG1052">
            <v>0</v>
          </cell>
          <cell r="DH1052">
            <v>0</v>
          </cell>
          <cell r="DI1052">
            <v>0</v>
          </cell>
          <cell r="DJ1052">
            <v>0</v>
          </cell>
          <cell r="DK1052">
            <v>0</v>
          </cell>
          <cell r="DL1052">
            <v>0</v>
          </cell>
          <cell r="DM1052">
            <v>0</v>
          </cell>
          <cell r="DN1052">
            <v>0</v>
          </cell>
          <cell r="DO1052">
            <v>0</v>
          </cell>
          <cell r="DP1052">
            <v>0</v>
          </cell>
          <cell r="DQ1052">
            <v>0</v>
          </cell>
          <cell r="DR1052">
            <v>0</v>
          </cell>
          <cell r="DS1052">
            <v>0</v>
          </cell>
          <cell r="DT1052">
            <v>0</v>
          </cell>
          <cell r="DU1052">
            <v>0</v>
          </cell>
          <cell r="DV1052">
            <v>0</v>
          </cell>
          <cell r="DW1052">
            <v>0</v>
          </cell>
          <cell r="DX1052">
            <v>0</v>
          </cell>
          <cell r="DY1052">
            <v>0</v>
          </cell>
          <cell r="DZ1052">
            <v>0</v>
          </cell>
          <cell r="EA1052">
            <v>0</v>
          </cell>
          <cell r="EB1052">
            <v>0</v>
          </cell>
          <cell r="EC1052">
            <v>0</v>
          </cell>
          <cell r="ED1052">
            <v>0</v>
          </cell>
        </row>
        <row r="1053">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0</v>
          </cell>
          <cell r="BZ1053">
            <v>0</v>
          </cell>
          <cell r="CA1053">
            <v>0</v>
          </cell>
          <cell r="CB1053">
            <v>0</v>
          </cell>
          <cell r="CC1053">
            <v>0</v>
          </cell>
          <cell r="CD1053">
            <v>0</v>
          </cell>
          <cell r="CE1053">
            <v>0</v>
          </cell>
          <cell r="CF1053">
            <v>0</v>
          </cell>
          <cell r="CG1053">
            <v>0</v>
          </cell>
          <cell r="CH1053">
            <v>0</v>
          </cell>
          <cell r="CI1053">
            <v>0</v>
          </cell>
          <cell r="CJ1053">
            <v>0</v>
          </cell>
          <cell r="CK1053">
            <v>0</v>
          </cell>
          <cell r="CL1053">
            <v>0</v>
          </cell>
          <cell r="CM1053">
            <v>0</v>
          </cell>
          <cell r="CN1053">
            <v>0</v>
          </cell>
          <cell r="CO1053">
            <v>0</v>
          </cell>
          <cell r="CP1053">
            <v>0</v>
          </cell>
          <cell r="CQ1053">
            <v>0</v>
          </cell>
          <cell r="CR1053">
            <v>0</v>
          </cell>
          <cell r="CS1053">
            <v>0</v>
          </cell>
          <cell r="CT1053">
            <v>0</v>
          </cell>
          <cell r="CU1053">
            <v>0</v>
          </cell>
          <cell r="CV1053">
            <v>0</v>
          </cell>
          <cell r="CW1053">
            <v>0</v>
          </cell>
          <cell r="CX1053">
            <v>0</v>
          </cell>
          <cell r="CY1053">
            <v>0</v>
          </cell>
          <cell r="CZ1053">
            <v>0</v>
          </cell>
          <cell r="DA1053">
            <v>0</v>
          </cell>
          <cell r="DB1053">
            <v>0</v>
          </cell>
          <cell r="DC1053">
            <v>0</v>
          </cell>
          <cell r="DD1053">
            <v>0</v>
          </cell>
          <cell r="DE1053">
            <v>0</v>
          </cell>
          <cell r="DF1053">
            <v>0</v>
          </cell>
          <cell r="DG1053">
            <v>0</v>
          </cell>
          <cell r="DH1053">
            <v>0</v>
          </cell>
          <cell r="DI1053">
            <v>0</v>
          </cell>
          <cell r="DJ1053">
            <v>0</v>
          </cell>
          <cell r="DK1053">
            <v>0</v>
          </cell>
          <cell r="DL1053">
            <v>0</v>
          </cell>
          <cell r="DM1053">
            <v>0</v>
          </cell>
          <cell r="DN1053">
            <v>0</v>
          </cell>
          <cell r="DO1053">
            <v>0</v>
          </cell>
          <cell r="DP1053">
            <v>0</v>
          </cell>
          <cell r="DQ1053">
            <v>0</v>
          </cell>
          <cell r="DR1053">
            <v>0</v>
          </cell>
          <cell r="DS1053">
            <v>0</v>
          </cell>
          <cell r="DT1053">
            <v>0</v>
          </cell>
          <cell r="DU1053">
            <v>0</v>
          </cell>
          <cell r="DV1053">
            <v>0</v>
          </cell>
          <cell r="DW1053">
            <v>0</v>
          </cell>
          <cell r="DX1053">
            <v>0</v>
          </cell>
          <cell r="DY1053">
            <v>0</v>
          </cell>
          <cell r="DZ1053">
            <v>0</v>
          </cell>
          <cell r="EA1053">
            <v>0</v>
          </cell>
          <cell r="EB1053">
            <v>0</v>
          </cell>
          <cell r="EC1053">
            <v>0</v>
          </cell>
          <cell r="ED1053">
            <v>0</v>
          </cell>
        </row>
        <row r="1054">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cell r="BZ1054">
            <v>0</v>
          </cell>
          <cell r="CA1054">
            <v>0</v>
          </cell>
          <cell r="CB1054">
            <v>0</v>
          </cell>
          <cell r="CC1054">
            <v>0</v>
          </cell>
          <cell r="CD1054">
            <v>0</v>
          </cell>
          <cell r="CE1054">
            <v>0</v>
          </cell>
          <cell r="CF1054">
            <v>0</v>
          </cell>
          <cell r="CG1054">
            <v>0</v>
          </cell>
          <cell r="CH1054">
            <v>0</v>
          </cell>
          <cell r="CI1054">
            <v>0</v>
          </cell>
          <cell r="CJ1054">
            <v>0</v>
          </cell>
          <cell r="CK1054">
            <v>0</v>
          </cell>
          <cell r="CL1054">
            <v>0</v>
          </cell>
          <cell r="CM1054">
            <v>0</v>
          </cell>
          <cell r="CN1054">
            <v>0</v>
          </cell>
          <cell r="CO1054">
            <v>0</v>
          </cell>
          <cell r="CP1054">
            <v>0</v>
          </cell>
          <cell r="CQ1054">
            <v>0</v>
          </cell>
          <cell r="CR1054">
            <v>0</v>
          </cell>
          <cell r="CS1054">
            <v>0</v>
          </cell>
          <cell r="CT1054">
            <v>0</v>
          </cell>
          <cell r="CU1054">
            <v>0</v>
          </cell>
          <cell r="CV1054">
            <v>0</v>
          </cell>
          <cell r="CW1054">
            <v>0</v>
          </cell>
          <cell r="CX1054">
            <v>0</v>
          </cell>
          <cell r="CY1054">
            <v>0</v>
          </cell>
          <cell r="CZ1054">
            <v>0</v>
          </cell>
          <cell r="DA1054">
            <v>0</v>
          </cell>
          <cell r="DB1054">
            <v>0</v>
          </cell>
          <cell r="DC1054">
            <v>0</v>
          </cell>
          <cell r="DD1054">
            <v>0</v>
          </cell>
          <cell r="DE1054">
            <v>0</v>
          </cell>
          <cell r="DF1054">
            <v>0</v>
          </cell>
          <cell r="DG1054">
            <v>0</v>
          </cell>
          <cell r="DH1054">
            <v>0</v>
          </cell>
          <cell r="DI1054">
            <v>0</v>
          </cell>
          <cell r="DJ1054">
            <v>0</v>
          </cell>
          <cell r="DK1054">
            <v>0</v>
          </cell>
          <cell r="DL1054">
            <v>0</v>
          </cell>
          <cell r="DM1054">
            <v>0</v>
          </cell>
          <cell r="DN1054">
            <v>0</v>
          </cell>
          <cell r="DO1054">
            <v>0</v>
          </cell>
          <cell r="DP1054">
            <v>0</v>
          </cell>
          <cell r="DQ1054">
            <v>0</v>
          </cell>
          <cell r="DR1054">
            <v>0</v>
          </cell>
          <cell r="DS1054">
            <v>0</v>
          </cell>
          <cell r="DT1054">
            <v>0</v>
          </cell>
          <cell r="DU1054">
            <v>0</v>
          </cell>
          <cell r="DV1054">
            <v>0</v>
          </cell>
          <cell r="DW1054">
            <v>0</v>
          </cell>
          <cell r="DX1054">
            <v>0</v>
          </cell>
          <cell r="DY1054">
            <v>0</v>
          </cell>
          <cell r="DZ1054">
            <v>0</v>
          </cell>
          <cell r="EA1054">
            <v>0</v>
          </cell>
          <cell r="EB1054">
            <v>0</v>
          </cell>
          <cell r="EC1054">
            <v>0</v>
          </cell>
          <cell r="ED1054">
            <v>0</v>
          </cell>
        </row>
        <row r="1055">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cell r="BZ1055">
            <v>0</v>
          </cell>
          <cell r="CA1055">
            <v>0</v>
          </cell>
          <cell r="CB1055">
            <v>0</v>
          </cell>
          <cell r="CC1055">
            <v>0</v>
          </cell>
          <cell r="CD1055">
            <v>0</v>
          </cell>
          <cell r="CE1055">
            <v>0</v>
          </cell>
          <cell r="CF1055">
            <v>0</v>
          </cell>
          <cell r="CG1055">
            <v>0</v>
          </cell>
          <cell r="CH1055">
            <v>0</v>
          </cell>
          <cell r="CI1055">
            <v>0</v>
          </cell>
          <cell r="CJ1055">
            <v>0</v>
          </cell>
          <cell r="CK1055">
            <v>0</v>
          </cell>
          <cell r="CL1055">
            <v>0</v>
          </cell>
          <cell r="CM1055">
            <v>0</v>
          </cell>
          <cell r="CN1055">
            <v>0</v>
          </cell>
          <cell r="CO1055">
            <v>0</v>
          </cell>
          <cell r="CP1055">
            <v>0</v>
          </cell>
          <cell r="CQ1055">
            <v>0</v>
          </cell>
          <cell r="CR1055">
            <v>0</v>
          </cell>
          <cell r="CS1055">
            <v>0</v>
          </cell>
          <cell r="CT1055">
            <v>0</v>
          </cell>
          <cell r="CU1055">
            <v>0</v>
          </cell>
          <cell r="CV1055">
            <v>0</v>
          </cell>
          <cell r="CW1055">
            <v>0</v>
          </cell>
          <cell r="CX1055">
            <v>0</v>
          </cell>
          <cell r="CY1055">
            <v>0</v>
          </cell>
          <cell r="CZ1055">
            <v>0</v>
          </cell>
          <cell r="DA1055">
            <v>0</v>
          </cell>
          <cell r="DB1055">
            <v>0</v>
          </cell>
          <cell r="DC1055">
            <v>0</v>
          </cell>
          <cell r="DD1055">
            <v>0</v>
          </cell>
          <cell r="DE1055">
            <v>0</v>
          </cell>
          <cell r="DF1055">
            <v>0</v>
          </cell>
          <cell r="DG1055">
            <v>0</v>
          </cell>
          <cell r="DH1055">
            <v>0</v>
          </cell>
          <cell r="DI1055">
            <v>0</v>
          </cell>
          <cell r="DJ1055">
            <v>0</v>
          </cell>
          <cell r="DK1055">
            <v>0</v>
          </cell>
          <cell r="DL1055">
            <v>0</v>
          </cell>
          <cell r="DM1055">
            <v>0</v>
          </cell>
          <cell r="DN1055">
            <v>0</v>
          </cell>
          <cell r="DO1055">
            <v>0</v>
          </cell>
          <cell r="DP1055">
            <v>0</v>
          </cell>
          <cell r="DQ1055">
            <v>0</v>
          </cell>
          <cell r="DR1055">
            <v>0</v>
          </cell>
          <cell r="DS1055">
            <v>0</v>
          </cell>
          <cell r="DT1055">
            <v>0</v>
          </cell>
          <cell r="DU1055">
            <v>0</v>
          </cell>
          <cell r="DV1055">
            <v>0</v>
          </cell>
          <cell r="DW1055">
            <v>0</v>
          </cell>
          <cell r="DX1055">
            <v>0</v>
          </cell>
          <cell r="DY1055">
            <v>0</v>
          </cell>
          <cell r="DZ1055">
            <v>0</v>
          </cell>
          <cell r="EA1055">
            <v>0</v>
          </cell>
          <cell r="EB1055">
            <v>0</v>
          </cell>
          <cell r="EC1055">
            <v>0</v>
          </cell>
          <cell r="ED1055">
            <v>0</v>
          </cell>
        </row>
        <row r="1056">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cell r="BZ1056">
            <v>0</v>
          </cell>
          <cell r="CA1056">
            <v>0</v>
          </cell>
          <cell r="CB1056">
            <v>0</v>
          </cell>
          <cell r="CC1056">
            <v>0</v>
          </cell>
          <cell r="CD1056">
            <v>0</v>
          </cell>
          <cell r="CE1056">
            <v>0</v>
          </cell>
          <cell r="CF1056">
            <v>0</v>
          </cell>
          <cell r="CG1056">
            <v>0</v>
          </cell>
          <cell r="CH1056">
            <v>0</v>
          </cell>
          <cell r="CI1056">
            <v>0</v>
          </cell>
          <cell r="CJ1056">
            <v>0</v>
          </cell>
          <cell r="CK1056">
            <v>0</v>
          </cell>
          <cell r="CL1056">
            <v>0</v>
          </cell>
          <cell r="CM1056">
            <v>0</v>
          </cell>
          <cell r="CN1056">
            <v>0</v>
          </cell>
          <cell r="CO1056">
            <v>0</v>
          </cell>
          <cell r="CP1056">
            <v>0</v>
          </cell>
          <cell r="CQ1056">
            <v>0</v>
          </cell>
          <cell r="CR1056">
            <v>0</v>
          </cell>
          <cell r="CS1056">
            <v>0</v>
          </cell>
          <cell r="CT1056">
            <v>0</v>
          </cell>
          <cell r="CU1056">
            <v>0</v>
          </cell>
          <cell r="CV1056">
            <v>0</v>
          </cell>
          <cell r="CW1056">
            <v>0</v>
          </cell>
          <cell r="CX1056">
            <v>0</v>
          </cell>
          <cell r="CY1056">
            <v>0</v>
          </cell>
          <cell r="CZ1056">
            <v>0</v>
          </cell>
          <cell r="DA1056">
            <v>0</v>
          </cell>
          <cell r="DB1056">
            <v>0</v>
          </cell>
          <cell r="DC1056">
            <v>0</v>
          </cell>
          <cell r="DD1056">
            <v>0</v>
          </cell>
          <cell r="DE1056">
            <v>0</v>
          </cell>
          <cell r="DF1056">
            <v>0</v>
          </cell>
          <cell r="DG1056">
            <v>0</v>
          </cell>
          <cell r="DH1056">
            <v>0</v>
          </cell>
          <cell r="DI1056">
            <v>0</v>
          </cell>
          <cell r="DJ1056">
            <v>0</v>
          </cell>
          <cell r="DK1056">
            <v>0</v>
          </cell>
          <cell r="DL1056">
            <v>0</v>
          </cell>
          <cell r="DM1056">
            <v>0</v>
          </cell>
          <cell r="DN1056">
            <v>0</v>
          </cell>
          <cell r="DO1056">
            <v>0</v>
          </cell>
          <cell r="DP1056">
            <v>0</v>
          </cell>
          <cell r="DQ1056">
            <v>0</v>
          </cell>
          <cell r="DR1056">
            <v>0</v>
          </cell>
          <cell r="DS1056">
            <v>0</v>
          </cell>
          <cell r="DT1056">
            <v>0</v>
          </cell>
          <cell r="DU1056">
            <v>0</v>
          </cell>
          <cell r="DV1056">
            <v>0</v>
          </cell>
          <cell r="DW1056">
            <v>0</v>
          </cell>
          <cell r="DX1056">
            <v>0</v>
          </cell>
          <cell r="DY1056">
            <v>0</v>
          </cell>
          <cell r="DZ1056">
            <v>0</v>
          </cell>
          <cell r="EA1056">
            <v>0</v>
          </cell>
          <cell r="EB1056">
            <v>0</v>
          </cell>
          <cell r="EC1056">
            <v>0</v>
          </cell>
          <cell r="ED1056">
            <v>0</v>
          </cell>
        </row>
        <row r="1057">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cell r="BZ1057">
            <v>0</v>
          </cell>
          <cell r="CA1057">
            <v>0</v>
          </cell>
          <cell r="CB1057">
            <v>0</v>
          </cell>
          <cell r="CC1057">
            <v>0</v>
          </cell>
          <cell r="CD1057">
            <v>0</v>
          </cell>
          <cell r="CE1057">
            <v>0</v>
          </cell>
          <cell r="CF1057">
            <v>0</v>
          </cell>
          <cell r="CG1057">
            <v>0</v>
          </cell>
          <cell r="CH1057">
            <v>0</v>
          </cell>
          <cell r="CI1057">
            <v>0</v>
          </cell>
          <cell r="CJ1057">
            <v>0</v>
          </cell>
          <cell r="CK1057">
            <v>0</v>
          </cell>
          <cell r="CL1057">
            <v>0</v>
          </cell>
          <cell r="CM1057">
            <v>0</v>
          </cell>
          <cell r="CN1057">
            <v>0</v>
          </cell>
          <cell r="CO1057">
            <v>0</v>
          </cell>
          <cell r="CP1057">
            <v>0</v>
          </cell>
          <cell r="CQ1057">
            <v>0</v>
          </cell>
          <cell r="CR1057">
            <v>0</v>
          </cell>
          <cell r="CS1057">
            <v>0</v>
          </cell>
          <cell r="CT1057">
            <v>0</v>
          </cell>
          <cell r="CU1057">
            <v>0</v>
          </cell>
          <cell r="CV1057">
            <v>0</v>
          </cell>
          <cell r="CW1057">
            <v>0</v>
          </cell>
          <cell r="CX1057">
            <v>0</v>
          </cell>
          <cell r="CY1057">
            <v>0</v>
          </cell>
          <cell r="CZ1057">
            <v>0</v>
          </cell>
          <cell r="DA1057">
            <v>0</v>
          </cell>
          <cell r="DB1057">
            <v>0</v>
          </cell>
          <cell r="DC1057">
            <v>0</v>
          </cell>
          <cell r="DD1057">
            <v>0</v>
          </cell>
          <cell r="DE1057">
            <v>0</v>
          </cell>
          <cell r="DF1057">
            <v>0</v>
          </cell>
          <cell r="DG1057">
            <v>0</v>
          </cell>
          <cell r="DH1057">
            <v>0</v>
          </cell>
          <cell r="DI1057">
            <v>0</v>
          </cell>
          <cell r="DJ1057">
            <v>0</v>
          </cell>
          <cell r="DK1057">
            <v>0</v>
          </cell>
          <cell r="DL1057">
            <v>0</v>
          </cell>
          <cell r="DM1057">
            <v>0</v>
          </cell>
          <cell r="DN1057">
            <v>0</v>
          </cell>
          <cell r="DO1057">
            <v>0</v>
          </cell>
          <cell r="DP1057">
            <v>0</v>
          </cell>
          <cell r="DQ1057">
            <v>0</v>
          </cell>
          <cell r="DR1057">
            <v>0</v>
          </cell>
          <cell r="DS1057">
            <v>0</v>
          </cell>
          <cell r="DT1057">
            <v>0</v>
          </cell>
          <cell r="DU1057">
            <v>0</v>
          </cell>
          <cell r="DV1057">
            <v>0</v>
          </cell>
          <cell r="DW1057">
            <v>0</v>
          </cell>
          <cell r="DX1057">
            <v>0</v>
          </cell>
          <cell r="DY1057">
            <v>0</v>
          </cell>
          <cell r="DZ1057">
            <v>0</v>
          </cell>
          <cell r="EA1057">
            <v>0</v>
          </cell>
          <cell r="EB1057">
            <v>0</v>
          </cell>
          <cell r="EC1057">
            <v>0</v>
          </cell>
          <cell r="ED1057">
            <v>0</v>
          </cell>
        </row>
        <row r="1058">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cell r="BZ1058">
            <v>0</v>
          </cell>
          <cell r="CA1058">
            <v>0</v>
          </cell>
          <cell r="CB1058">
            <v>0</v>
          </cell>
          <cell r="CC1058">
            <v>0</v>
          </cell>
          <cell r="CD1058">
            <v>0</v>
          </cell>
          <cell r="CE1058">
            <v>0</v>
          </cell>
          <cell r="CF1058">
            <v>0</v>
          </cell>
          <cell r="CG1058">
            <v>0</v>
          </cell>
          <cell r="CH1058">
            <v>0</v>
          </cell>
          <cell r="CI1058">
            <v>0</v>
          </cell>
          <cell r="CJ1058">
            <v>0</v>
          </cell>
          <cell r="CK1058">
            <v>0</v>
          </cell>
          <cell r="CL1058">
            <v>0</v>
          </cell>
          <cell r="CM1058">
            <v>0</v>
          </cell>
          <cell r="CN1058">
            <v>0</v>
          </cell>
          <cell r="CO1058">
            <v>0</v>
          </cell>
          <cell r="CP1058">
            <v>0</v>
          </cell>
          <cell r="CQ1058">
            <v>0</v>
          </cell>
          <cell r="CR1058">
            <v>0</v>
          </cell>
          <cell r="CS1058">
            <v>0</v>
          </cell>
          <cell r="CT1058">
            <v>0</v>
          </cell>
          <cell r="CU1058">
            <v>0</v>
          </cell>
          <cell r="CV1058">
            <v>0</v>
          </cell>
          <cell r="CW1058">
            <v>0</v>
          </cell>
          <cell r="CX1058">
            <v>0</v>
          </cell>
          <cell r="CY1058">
            <v>0</v>
          </cell>
          <cell r="CZ1058">
            <v>0</v>
          </cell>
          <cell r="DA1058">
            <v>0</v>
          </cell>
          <cell r="DB1058">
            <v>0</v>
          </cell>
          <cell r="DC1058">
            <v>0</v>
          </cell>
          <cell r="DD1058">
            <v>0</v>
          </cell>
          <cell r="DE1058">
            <v>0</v>
          </cell>
          <cell r="DF1058">
            <v>0</v>
          </cell>
          <cell r="DG1058">
            <v>0</v>
          </cell>
          <cell r="DH1058">
            <v>0</v>
          </cell>
          <cell r="DI1058">
            <v>0</v>
          </cell>
          <cell r="DJ1058">
            <v>0</v>
          </cell>
          <cell r="DK1058">
            <v>0</v>
          </cell>
          <cell r="DL1058">
            <v>0</v>
          </cell>
          <cell r="DM1058">
            <v>0</v>
          </cell>
          <cell r="DN1058">
            <v>0</v>
          </cell>
          <cell r="DO1058">
            <v>0</v>
          </cell>
          <cell r="DP1058">
            <v>0</v>
          </cell>
          <cell r="DQ1058">
            <v>0</v>
          </cell>
          <cell r="DR1058">
            <v>0</v>
          </cell>
          <cell r="DS1058">
            <v>0</v>
          </cell>
          <cell r="DT1058">
            <v>0</v>
          </cell>
          <cell r="DU1058">
            <v>0</v>
          </cell>
          <cell r="DV1058">
            <v>0</v>
          </cell>
          <cell r="DW1058">
            <v>0</v>
          </cell>
          <cell r="DX1058">
            <v>0</v>
          </cell>
          <cell r="DY1058">
            <v>0</v>
          </cell>
          <cell r="DZ1058">
            <v>0</v>
          </cell>
          <cell r="EA1058">
            <v>0</v>
          </cell>
          <cell r="EB1058">
            <v>0</v>
          </cell>
          <cell r="EC1058">
            <v>0</v>
          </cell>
          <cell r="ED1058">
            <v>0</v>
          </cell>
        </row>
        <row r="1059">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cell r="BZ1059">
            <v>0</v>
          </cell>
          <cell r="CA1059">
            <v>0</v>
          </cell>
          <cell r="CB1059">
            <v>0</v>
          </cell>
          <cell r="CC1059">
            <v>0</v>
          </cell>
          <cell r="CD1059">
            <v>0</v>
          </cell>
          <cell r="CE1059">
            <v>0</v>
          </cell>
          <cell r="CF1059">
            <v>0</v>
          </cell>
          <cell r="CG1059">
            <v>0</v>
          </cell>
          <cell r="CH1059">
            <v>0</v>
          </cell>
          <cell r="CI1059">
            <v>0</v>
          </cell>
          <cell r="CJ1059">
            <v>0</v>
          </cell>
          <cell r="CK1059">
            <v>0</v>
          </cell>
          <cell r="CL1059">
            <v>0</v>
          </cell>
          <cell r="CM1059">
            <v>0</v>
          </cell>
          <cell r="CN1059">
            <v>0</v>
          </cell>
          <cell r="CO1059">
            <v>0</v>
          </cell>
          <cell r="CP1059">
            <v>0</v>
          </cell>
          <cell r="CQ1059">
            <v>0</v>
          </cell>
          <cell r="CR1059">
            <v>0</v>
          </cell>
          <cell r="CS1059">
            <v>0</v>
          </cell>
          <cell r="CT1059">
            <v>0</v>
          </cell>
          <cell r="CU1059">
            <v>0</v>
          </cell>
          <cell r="CV1059">
            <v>0</v>
          </cell>
          <cell r="CW1059">
            <v>0</v>
          </cell>
          <cell r="CX1059">
            <v>0</v>
          </cell>
          <cell r="CY1059">
            <v>0</v>
          </cell>
          <cell r="CZ1059">
            <v>0</v>
          </cell>
          <cell r="DA1059">
            <v>0</v>
          </cell>
          <cell r="DB1059">
            <v>0</v>
          </cell>
          <cell r="DC1059">
            <v>0</v>
          </cell>
          <cell r="DD1059">
            <v>0</v>
          </cell>
          <cell r="DE1059">
            <v>0</v>
          </cell>
          <cell r="DF1059">
            <v>0</v>
          </cell>
          <cell r="DG1059">
            <v>0</v>
          </cell>
          <cell r="DH1059">
            <v>0</v>
          </cell>
          <cell r="DI1059">
            <v>0</v>
          </cell>
          <cell r="DJ1059">
            <v>0</v>
          </cell>
          <cell r="DK1059">
            <v>0</v>
          </cell>
          <cell r="DL1059">
            <v>0</v>
          </cell>
          <cell r="DM1059">
            <v>0</v>
          </cell>
          <cell r="DN1059">
            <v>0</v>
          </cell>
          <cell r="DO1059">
            <v>0</v>
          </cell>
          <cell r="DP1059">
            <v>0</v>
          </cell>
          <cell r="DQ1059">
            <v>0</v>
          </cell>
          <cell r="DR1059">
            <v>0</v>
          </cell>
          <cell r="DS1059">
            <v>0</v>
          </cell>
          <cell r="DT1059">
            <v>0</v>
          </cell>
          <cell r="DU1059">
            <v>0</v>
          </cell>
          <cell r="DV1059">
            <v>0</v>
          </cell>
          <cell r="DW1059">
            <v>0</v>
          </cell>
          <cell r="DX1059">
            <v>0</v>
          </cell>
          <cell r="DY1059">
            <v>0</v>
          </cell>
          <cell r="DZ1059">
            <v>0</v>
          </cell>
          <cell r="EA1059">
            <v>0</v>
          </cell>
          <cell r="EB1059">
            <v>0</v>
          </cell>
          <cell r="EC1059">
            <v>0</v>
          </cell>
          <cell r="ED1059">
            <v>0</v>
          </cell>
        </row>
        <row r="1060">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-0.01</v>
          </cell>
          <cell r="AF1060">
            <v>-0.03</v>
          </cell>
          <cell r="AG1060">
            <v>-0.03</v>
          </cell>
          <cell r="AH1060">
            <v>-0.03</v>
          </cell>
          <cell r="AI1060">
            <v>0</v>
          </cell>
          <cell r="AJ1060">
            <v>0</v>
          </cell>
          <cell r="AK1060">
            <v>0</v>
          </cell>
          <cell r="AL1060">
            <v>0</v>
          </cell>
          <cell r="AM1060">
            <v>0</v>
          </cell>
          <cell r="AN1060">
            <v>0</v>
          </cell>
          <cell r="AO1060">
            <v>0</v>
          </cell>
          <cell r="AP1060">
            <v>-0.02</v>
          </cell>
          <cell r="AQ1060">
            <v>-0.05</v>
          </cell>
          <cell r="AR1060">
            <v>-0.01</v>
          </cell>
          <cell r="AS1060">
            <v>-0.03</v>
          </cell>
          <cell r="AT1060">
            <v>-0.01</v>
          </cell>
          <cell r="AU1060">
            <v>-0.03</v>
          </cell>
          <cell r="AV1060">
            <v>0</v>
          </cell>
          <cell r="AW1060">
            <v>0</v>
          </cell>
          <cell r="AX1060">
            <v>0</v>
          </cell>
          <cell r="AY1060">
            <v>0</v>
          </cell>
          <cell r="AZ1060">
            <v>0</v>
          </cell>
          <cell r="BA1060">
            <v>0</v>
          </cell>
          <cell r="BB1060">
            <v>0</v>
          </cell>
          <cell r="BC1060">
            <v>-0.03</v>
          </cell>
          <cell r="BD1060">
            <v>-0.01</v>
          </cell>
          <cell r="BE1060">
            <v>0</v>
          </cell>
          <cell r="BF1060">
            <v>-0.03</v>
          </cell>
          <cell r="BG1060">
            <v>-0.01</v>
          </cell>
          <cell r="BH1060">
            <v>-0.02</v>
          </cell>
          <cell r="BI1060">
            <v>0</v>
          </cell>
          <cell r="BJ1060">
            <v>0</v>
          </cell>
          <cell r="BK1060">
            <v>0</v>
          </cell>
          <cell r="BL1060">
            <v>0</v>
          </cell>
          <cell r="BM1060">
            <v>0</v>
          </cell>
          <cell r="BN1060">
            <v>0</v>
          </cell>
          <cell r="BO1060">
            <v>-0.01</v>
          </cell>
          <cell r="BP1060">
            <v>-0.03</v>
          </cell>
          <cell r="BQ1060">
            <v>0.04</v>
          </cell>
          <cell r="BR1060">
            <v>-0.01</v>
          </cell>
          <cell r="BS1060">
            <v>-0.01</v>
          </cell>
          <cell r="BT1060">
            <v>-0.01</v>
          </cell>
          <cell r="BU1060">
            <v>-0.01</v>
          </cell>
          <cell r="BV1060">
            <v>-0.01</v>
          </cell>
          <cell r="BW1060">
            <v>-0.02</v>
          </cell>
          <cell r="BX1060">
            <v>0</v>
          </cell>
          <cell r="BY1060">
            <v>0</v>
          </cell>
          <cell r="BZ1060">
            <v>0</v>
          </cell>
          <cell r="CA1060">
            <v>0</v>
          </cell>
          <cell r="CB1060">
            <v>0</v>
          </cell>
          <cell r="CC1060">
            <v>-0.02</v>
          </cell>
          <cell r="CD1060">
            <v>0</v>
          </cell>
          <cell r="CE1060">
            <v>0</v>
          </cell>
          <cell r="CF1060">
            <v>0</v>
          </cell>
          <cell r="CG1060">
            <v>-0.01</v>
          </cell>
          <cell r="CH1060">
            <v>-0.01</v>
          </cell>
          <cell r="CI1060">
            <v>-0.01</v>
          </cell>
          <cell r="CJ1060">
            <v>-0.02</v>
          </cell>
          <cell r="CK1060">
            <v>0.01</v>
          </cell>
          <cell r="CL1060">
            <v>0</v>
          </cell>
          <cell r="CM1060">
            <v>0</v>
          </cell>
          <cell r="CN1060">
            <v>0</v>
          </cell>
          <cell r="CO1060">
            <v>0</v>
          </cell>
          <cell r="CP1060">
            <v>-0.02</v>
          </cell>
          <cell r="CQ1060">
            <v>0</v>
          </cell>
          <cell r="CR1060">
            <v>-0.01</v>
          </cell>
          <cell r="CS1060">
            <v>0</v>
          </cell>
          <cell r="CT1060">
            <v>0</v>
          </cell>
          <cell r="CU1060">
            <v>-0.02</v>
          </cell>
          <cell r="CV1060">
            <v>-0.01</v>
          </cell>
          <cell r="CW1060">
            <v>0</v>
          </cell>
          <cell r="CX1060">
            <v>-0.01</v>
          </cell>
          <cell r="CY1060">
            <v>0</v>
          </cell>
          <cell r="CZ1060">
            <v>0</v>
          </cell>
          <cell r="DA1060">
            <v>-0.01</v>
          </cell>
          <cell r="DB1060">
            <v>0</v>
          </cell>
          <cell r="DC1060">
            <v>-0.01</v>
          </cell>
          <cell r="DD1060">
            <v>0</v>
          </cell>
          <cell r="DE1060">
            <v>-0.01</v>
          </cell>
          <cell r="DF1060">
            <v>-0.01</v>
          </cell>
          <cell r="DG1060">
            <v>-0.01</v>
          </cell>
          <cell r="DH1060">
            <v>-0.03</v>
          </cell>
          <cell r="DI1060">
            <v>-0.01</v>
          </cell>
          <cell r="DJ1060">
            <v>-0.02</v>
          </cell>
          <cell r="DK1060">
            <v>-0.01</v>
          </cell>
          <cell r="DL1060">
            <v>0</v>
          </cell>
          <cell r="DM1060">
            <v>0</v>
          </cell>
          <cell r="DN1060">
            <v>-0.01</v>
          </cell>
          <cell r="DO1060">
            <v>-0.01</v>
          </cell>
          <cell r="DP1060">
            <v>-0.01</v>
          </cell>
          <cell r="DQ1060">
            <v>0</v>
          </cell>
          <cell r="DR1060">
            <v>0</v>
          </cell>
          <cell r="DS1060">
            <v>0</v>
          </cell>
          <cell r="DT1060">
            <v>0</v>
          </cell>
          <cell r="DU1060">
            <v>0</v>
          </cell>
          <cell r="DV1060">
            <v>0</v>
          </cell>
          <cell r="DW1060">
            <v>0</v>
          </cell>
          <cell r="DX1060">
            <v>0</v>
          </cell>
          <cell r="DY1060">
            <v>0</v>
          </cell>
          <cell r="DZ1060">
            <v>0</v>
          </cell>
          <cell r="EA1060">
            <v>0</v>
          </cell>
          <cell r="EB1060">
            <v>0</v>
          </cell>
          <cell r="EC1060">
            <v>0</v>
          </cell>
          <cell r="ED1060">
            <v>0</v>
          </cell>
        </row>
        <row r="1061">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cell r="BZ1061">
            <v>0</v>
          </cell>
          <cell r="CA1061">
            <v>0</v>
          </cell>
          <cell r="CB1061">
            <v>0</v>
          </cell>
          <cell r="CC1061">
            <v>0</v>
          </cell>
          <cell r="CD1061">
            <v>0</v>
          </cell>
          <cell r="CE1061">
            <v>0</v>
          </cell>
          <cell r="CF1061">
            <v>0</v>
          </cell>
          <cell r="CG1061">
            <v>0</v>
          </cell>
          <cell r="CH1061">
            <v>0</v>
          </cell>
          <cell r="CI1061">
            <v>0</v>
          </cell>
          <cell r="CJ1061">
            <v>0</v>
          </cell>
          <cell r="CK1061">
            <v>0</v>
          </cell>
          <cell r="CL1061">
            <v>0</v>
          </cell>
          <cell r="CM1061">
            <v>0</v>
          </cell>
          <cell r="CN1061">
            <v>0</v>
          </cell>
          <cell r="CO1061">
            <v>0</v>
          </cell>
          <cell r="CP1061">
            <v>0</v>
          </cell>
          <cell r="CQ1061">
            <v>0</v>
          </cell>
          <cell r="CR1061">
            <v>0</v>
          </cell>
          <cell r="CS1061">
            <v>0</v>
          </cell>
          <cell r="CT1061">
            <v>0</v>
          </cell>
          <cell r="CU1061">
            <v>0</v>
          </cell>
          <cell r="CV1061">
            <v>0</v>
          </cell>
          <cell r="CW1061">
            <v>0</v>
          </cell>
          <cell r="CX1061">
            <v>0</v>
          </cell>
          <cell r="CY1061">
            <v>0</v>
          </cell>
          <cell r="CZ1061">
            <v>0</v>
          </cell>
          <cell r="DA1061">
            <v>0</v>
          </cell>
          <cell r="DB1061">
            <v>0</v>
          </cell>
          <cell r="DC1061">
            <v>0</v>
          </cell>
          <cell r="DD1061">
            <v>0</v>
          </cell>
          <cell r="DE1061">
            <v>0</v>
          </cell>
          <cell r="DF1061">
            <v>0</v>
          </cell>
          <cell r="DG1061">
            <v>0</v>
          </cell>
          <cell r="DH1061">
            <v>0</v>
          </cell>
          <cell r="DI1061">
            <v>0</v>
          </cell>
          <cell r="DJ1061">
            <v>0</v>
          </cell>
          <cell r="DK1061">
            <v>0</v>
          </cell>
          <cell r="DL1061">
            <v>0</v>
          </cell>
          <cell r="DM1061">
            <v>0</v>
          </cell>
          <cell r="DN1061">
            <v>0</v>
          </cell>
          <cell r="DO1061">
            <v>0</v>
          </cell>
          <cell r="DP1061">
            <v>0</v>
          </cell>
          <cell r="DQ1061">
            <v>0</v>
          </cell>
          <cell r="DR1061">
            <v>0</v>
          </cell>
          <cell r="DS1061">
            <v>0</v>
          </cell>
          <cell r="DT1061">
            <v>0</v>
          </cell>
          <cell r="DU1061">
            <v>0</v>
          </cell>
          <cell r="DV1061">
            <v>0</v>
          </cell>
          <cell r="DW1061">
            <v>0</v>
          </cell>
          <cell r="DX1061">
            <v>0</v>
          </cell>
          <cell r="DY1061">
            <v>0</v>
          </cell>
          <cell r="DZ1061">
            <v>0</v>
          </cell>
          <cell r="EA1061">
            <v>0</v>
          </cell>
          <cell r="EB1061">
            <v>0</v>
          </cell>
          <cell r="EC1061">
            <v>0</v>
          </cell>
          <cell r="ED1061">
            <v>0</v>
          </cell>
        </row>
        <row r="1062">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0</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row>
        <row r="1063">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-0.05</v>
          </cell>
          <cell r="BS1063">
            <v>-0.14000000000000001</v>
          </cell>
          <cell r="BT1063">
            <v>-0.09</v>
          </cell>
          <cell r="BU1063">
            <v>-0.05</v>
          </cell>
          <cell r="BV1063">
            <v>-0.02</v>
          </cell>
          <cell r="BW1063">
            <v>0</v>
          </cell>
          <cell r="BX1063">
            <v>-0.01</v>
          </cell>
          <cell r="BY1063">
            <v>-0.01</v>
          </cell>
          <cell r="BZ1063">
            <v>0</v>
          </cell>
          <cell r="CA1063">
            <v>-0.02</v>
          </cell>
          <cell r="CB1063">
            <v>-0.04</v>
          </cell>
          <cell r="CC1063">
            <v>-0.11</v>
          </cell>
          <cell r="CD1063">
            <v>-0.16</v>
          </cell>
          <cell r="CE1063">
            <v>-0.05</v>
          </cell>
          <cell r="CF1063">
            <v>-0.14000000000000001</v>
          </cell>
          <cell r="CG1063">
            <v>-0.1</v>
          </cell>
          <cell r="CH1063">
            <v>-0.06</v>
          </cell>
          <cell r="CI1063">
            <v>-0.02</v>
          </cell>
          <cell r="CJ1063">
            <v>-0.01</v>
          </cell>
          <cell r="CK1063">
            <v>-0.01</v>
          </cell>
          <cell r="CL1063">
            <v>-0.01</v>
          </cell>
          <cell r="CM1063">
            <v>0</v>
          </cell>
          <cell r="CN1063">
            <v>-0.02</v>
          </cell>
          <cell r="CO1063">
            <v>-0.05</v>
          </cell>
          <cell r="CP1063">
            <v>-0.1</v>
          </cell>
          <cell r="CQ1063">
            <v>-0.17</v>
          </cell>
          <cell r="CR1063">
            <v>-0.05</v>
          </cell>
          <cell r="CS1063">
            <v>-0.14000000000000001</v>
          </cell>
          <cell r="CT1063">
            <v>-0.1</v>
          </cell>
          <cell r="CU1063">
            <v>-7.0000000000000007E-2</v>
          </cell>
          <cell r="CV1063">
            <v>-0.03</v>
          </cell>
          <cell r="CW1063">
            <v>-0.01</v>
          </cell>
          <cell r="CX1063">
            <v>-0.01</v>
          </cell>
          <cell r="CY1063">
            <v>-0.01</v>
          </cell>
          <cell r="CZ1063">
            <v>0</v>
          </cell>
          <cell r="DA1063">
            <v>-0.01</v>
          </cell>
          <cell r="DB1063">
            <v>-0.05</v>
          </cell>
          <cell r="DC1063">
            <v>-0.09</v>
          </cell>
          <cell r="DD1063">
            <v>-0.17</v>
          </cell>
          <cell r="DE1063">
            <v>-0.06</v>
          </cell>
          <cell r="DF1063">
            <v>-0.15</v>
          </cell>
          <cell r="DG1063">
            <v>-0.09</v>
          </cell>
          <cell r="DH1063">
            <v>-7.0000000000000007E-2</v>
          </cell>
          <cell r="DI1063">
            <v>-0.02</v>
          </cell>
          <cell r="DJ1063">
            <v>-0.01</v>
          </cell>
          <cell r="DK1063">
            <v>-0.01</v>
          </cell>
          <cell r="DL1063">
            <v>-0.01</v>
          </cell>
          <cell r="DM1063">
            <v>-0.01</v>
          </cell>
          <cell r="DN1063">
            <v>-0.02</v>
          </cell>
          <cell r="DO1063">
            <v>-0.05</v>
          </cell>
          <cell r="DP1063">
            <v>-0.09</v>
          </cell>
          <cell r="DQ1063">
            <v>-0.22</v>
          </cell>
          <cell r="DR1063">
            <v>-0.05</v>
          </cell>
          <cell r="DS1063">
            <v>-0.14000000000000001</v>
          </cell>
          <cell r="DT1063">
            <v>-0.08</v>
          </cell>
          <cell r="DU1063">
            <v>-0.05</v>
          </cell>
          <cell r="DV1063">
            <v>-0.01</v>
          </cell>
          <cell r="DW1063">
            <v>0</v>
          </cell>
          <cell r="DX1063">
            <v>0</v>
          </cell>
          <cell r="DY1063">
            <v>0</v>
          </cell>
          <cell r="DZ1063">
            <v>0</v>
          </cell>
          <cell r="EA1063">
            <v>-0.01</v>
          </cell>
          <cell r="EB1063">
            <v>-0.06</v>
          </cell>
          <cell r="EC1063">
            <v>-0.08</v>
          </cell>
          <cell r="ED1063">
            <v>-0.21</v>
          </cell>
        </row>
        <row r="1064">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cell r="BZ1064">
            <v>0</v>
          </cell>
          <cell r="CA1064">
            <v>0</v>
          </cell>
          <cell r="CB1064">
            <v>0</v>
          </cell>
          <cell r="CC1064">
            <v>0</v>
          </cell>
          <cell r="CD1064">
            <v>0</v>
          </cell>
          <cell r="CE1064">
            <v>0</v>
          </cell>
          <cell r="CF1064">
            <v>0</v>
          </cell>
          <cell r="CG1064">
            <v>0</v>
          </cell>
          <cell r="CH1064">
            <v>0</v>
          </cell>
          <cell r="CI1064">
            <v>0</v>
          </cell>
          <cell r="CJ1064">
            <v>0</v>
          </cell>
          <cell r="CK1064">
            <v>0</v>
          </cell>
          <cell r="CL1064">
            <v>0</v>
          </cell>
          <cell r="CM1064">
            <v>0</v>
          </cell>
          <cell r="CN1064">
            <v>0</v>
          </cell>
          <cell r="CO1064">
            <v>0</v>
          </cell>
          <cell r="CP1064">
            <v>0</v>
          </cell>
          <cell r="CQ1064">
            <v>0</v>
          </cell>
          <cell r="CR1064">
            <v>0</v>
          </cell>
          <cell r="CS1064">
            <v>0</v>
          </cell>
          <cell r="CT1064">
            <v>0</v>
          </cell>
          <cell r="CU1064">
            <v>0</v>
          </cell>
          <cell r="CV1064">
            <v>0</v>
          </cell>
          <cell r="CW1064">
            <v>0</v>
          </cell>
          <cell r="CX1064">
            <v>0</v>
          </cell>
          <cell r="CY1064">
            <v>0</v>
          </cell>
          <cell r="CZ1064">
            <v>0</v>
          </cell>
          <cell r="DA1064">
            <v>0</v>
          </cell>
          <cell r="DB1064">
            <v>0</v>
          </cell>
          <cell r="DC1064">
            <v>0</v>
          </cell>
          <cell r="DD1064">
            <v>0</v>
          </cell>
          <cell r="DE1064">
            <v>0</v>
          </cell>
          <cell r="DF1064">
            <v>0</v>
          </cell>
          <cell r="DG1064">
            <v>0</v>
          </cell>
          <cell r="DH1064">
            <v>0</v>
          </cell>
          <cell r="DI1064">
            <v>0</v>
          </cell>
          <cell r="DJ1064">
            <v>0</v>
          </cell>
          <cell r="DK1064">
            <v>0</v>
          </cell>
          <cell r="DL1064">
            <v>0</v>
          </cell>
          <cell r="DM1064">
            <v>0</v>
          </cell>
          <cell r="DN1064">
            <v>0</v>
          </cell>
          <cell r="DO1064">
            <v>0</v>
          </cell>
          <cell r="DP1064">
            <v>0</v>
          </cell>
          <cell r="DQ1064">
            <v>0</v>
          </cell>
          <cell r="DR1064">
            <v>0</v>
          </cell>
          <cell r="DS1064">
            <v>0</v>
          </cell>
          <cell r="DT1064">
            <v>0</v>
          </cell>
          <cell r="DU1064">
            <v>0</v>
          </cell>
          <cell r="DV1064">
            <v>0</v>
          </cell>
          <cell r="DW1064">
            <v>0</v>
          </cell>
          <cell r="DX1064">
            <v>0</v>
          </cell>
          <cell r="DY1064">
            <v>0</v>
          </cell>
          <cell r="DZ1064">
            <v>0</v>
          </cell>
          <cell r="EA1064">
            <v>0</v>
          </cell>
          <cell r="EB1064">
            <v>0</v>
          </cell>
          <cell r="EC1064">
            <v>0</v>
          </cell>
          <cell r="ED1064">
            <v>0</v>
          </cell>
        </row>
        <row r="1065">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0</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row>
        <row r="1068">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0</v>
          </cell>
          <cell r="BZ1068">
            <v>0</v>
          </cell>
          <cell r="CA1068">
            <v>0</v>
          </cell>
          <cell r="CB1068">
            <v>0</v>
          </cell>
          <cell r="CC1068">
            <v>0</v>
          </cell>
          <cell r="CD1068">
            <v>0</v>
          </cell>
          <cell r="CE1068">
            <v>0</v>
          </cell>
          <cell r="CF1068">
            <v>0</v>
          </cell>
          <cell r="CG1068">
            <v>0</v>
          </cell>
          <cell r="CH1068">
            <v>0</v>
          </cell>
          <cell r="CI1068">
            <v>0</v>
          </cell>
          <cell r="CJ1068">
            <v>0</v>
          </cell>
          <cell r="CK1068">
            <v>0</v>
          </cell>
          <cell r="CL1068">
            <v>0</v>
          </cell>
          <cell r="CM1068">
            <v>0</v>
          </cell>
          <cell r="CN1068">
            <v>0</v>
          </cell>
          <cell r="CO1068">
            <v>0</v>
          </cell>
          <cell r="CP1068">
            <v>0</v>
          </cell>
          <cell r="CQ1068">
            <v>0</v>
          </cell>
          <cell r="CR1068">
            <v>0</v>
          </cell>
          <cell r="CS1068">
            <v>0</v>
          </cell>
          <cell r="CT1068">
            <v>0</v>
          </cell>
          <cell r="CU1068">
            <v>0</v>
          </cell>
          <cell r="CV1068">
            <v>0</v>
          </cell>
          <cell r="CW1068">
            <v>0</v>
          </cell>
          <cell r="CX1068">
            <v>0</v>
          </cell>
          <cell r="CY1068">
            <v>0</v>
          </cell>
          <cell r="CZ1068">
            <v>0</v>
          </cell>
          <cell r="DA1068">
            <v>0</v>
          </cell>
          <cell r="DB1068">
            <v>0</v>
          </cell>
          <cell r="DC1068">
            <v>0</v>
          </cell>
          <cell r="DD1068">
            <v>0</v>
          </cell>
          <cell r="DE1068">
            <v>0</v>
          </cell>
          <cell r="DF1068">
            <v>0</v>
          </cell>
          <cell r="DG1068">
            <v>0</v>
          </cell>
          <cell r="DH1068">
            <v>0</v>
          </cell>
          <cell r="DI1068">
            <v>0</v>
          </cell>
          <cell r="DJ1068">
            <v>0</v>
          </cell>
          <cell r="DK1068">
            <v>0</v>
          </cell>
          <cell r="DL1068">
            <v>0</v>
          </cell>
          <cell r="DM1068">
            <v>0</v>
          </cell>
          <cell r="DN1068">
            <v>0</v>
          </cell>
          <cell r="DO1068">
            <v>0</v>
          </cell>
          <cell r="DP1068">
            <v>0</v>
          </cell>
          <cell r="DQ1068">
            <v>0</v>
          </cell>
          <cell r="DR1068">
            <v>0</v>
          </cell>
          <cell r="DS1068">
            <v>0</v>
          </cell>
          <cell r="DT1068">
            <v>0</v>
          </cell>
          <cell r="DU1068">
            <v>0</v>
          </cell>
          <cell r="DV1068">
            <v>0</v>
          </cell>
          <cell r="DW1068">
            <v>0</v>
          </cell>
          <cell r="DX1068">
            <v>0</v>
          </cell>
          <cell r="DY1068">
            <v>0</v>
          </cell>
          <cell r="DZ1068">
            <v>0</v>
          </cell>
          <cell r="EA1068">
            <v>0</v>
          </cell>
          <cell r="EB1068">
            <v>0</v>
          </cell>
          <cell r="EC1068">
            <v>0</v>
          </cell>
          <cell r="ED1068">
            <v>0</v>
          </cell>
        </row>
        <row r="1069">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0</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row>
        <row r="1070">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cell r="BZ1070">
            <v>0</v>
          </cell>
          <cell r="CA1070">
            <v>0</v>
          </cell>
          <cell r="CB1070">
            <v>0</v>
          </cell>
          <cell r="CC1070">
            <v>0</v>
          </cell>
          <cell r="CD1070">
            <v>0</v>
          </cell>
          <cell r="CE1070">
            <v>0</v>
          </cell>
          <cell r="CF1070">
            <v>0</v>
          </cell>
          <cell r="CG1070">
            <v>0</v>
          </cell>
          <cell r="CH1070">
            <v>0</v>
          </cell>
          <cell r="CI1070">
            <v>0</v>
          </cell>
          <cell r="CJ1070">
            <v>0</v>
          </cell>
          <cell r="CK1070">
            <v>0</v>
          </cell>
          <cell r="CL1070">
            <v>0</v>
          </cell>
          <cell r="CM1070">
            <v>0</v>
          </cell>
          <cell r="CN1070">
            <v>0</v>
          </cell>
          <cell r="CO1070">
            <v>0</v>
          </cell>
          <cell r="CP1070">
            <v>0</v>
          </cell>
          <cell r="CQ1070">
            <v>0</v>
          </cell>
          <cell r="CR1070">
            <v>0</v>
          </cell>
          <cell r="CS1070">
            <v>0</v>
          </cell>
          <cell r="CT1070">
            <v>0</v>
          </cell>
          <cell r="CU1070">
            <v>0</v>
          </cell>
          <cell r="CV1070">
            <v>0</v>
          </cell>
          <cell r="CW1070">
            <v>0</v>
          </cell>
          <cell r="CX1070">
            <v>0</v>
          </cell>
          <cell r="CY1070">
            <v>0</v>
          </cell>
          <cell r="CZ1070">
            <v>0</v>
          </cell>
          <cell r="DA1070">
            <v>0</v>
          </cell>
          <cell r="DB1070">
            <v>0</v>
          </cell>
          <cell r="DC1070">
            <v>0</v>
          </cell>
          <cell r="DD1070">
            <v>0</v>
          </cell>
          <cell r="DE1070">
            <v>0</v>
          </cell>
          <cell r="DF1070">
            <v>0</v>
          </cell>
          <cell r="DG1070">
            <v>0</v>
          </cell>
          <cell r="DH1070">
            <v>0</v>
          </cell>
          <cell r="DI1070">
            <v>0</v>
          </cell>
          <cell r="DJ1070">
            <v>0</v>
          </cell>
          <cell r="DK1070">
            <v>0</v>
          </cell>
          <cell r="DL1070">
            <v>0</v>
          </cell>
          <cell r="DM1070">
            <v>0</v>
          </cell>
          <cell r="DN1070">
            <v>0</v>
          </cell>
          <cell r="DO1070">
            <v>0</v>
          </cell>
          <cell r="DP1070">
            <v>0</v>
          </cell>
          <cell r="DQ1070">
            <v>0</v>
          </cell>
          <cell r="DR1070">
            <v>-0.02</v>
          </cell>
          <cell r="DS1070">
            <v>0</v>
          </cell>
          <cell r="DT1070">
            <v>0</v>
          </cell>
          <cell r="DU1070">
            <v>0</v>
          </cell>
          <cell r="DV1070">
            <v>0</v>
          </cell>
          <cell r="DW1070">
            <v>0</v>
          </cell>
          <cell r="DX1070">
            <v>0</v>
          </cell>
          <cell r="DY1070">
            <v>0</v>
          </cell>
          <cell r="DZ1070">
            <v>0</v>
          </cell>
          <cell r="EA1070">
            <v>0</v>
          </cell>
          <cell r="EB1070">
            <v>0</v>
          </cell>
          <cell r="EC1070">
            <v>0</v>
          </cell>
          <cell r="ED1070">
            <v>0</v>
          </cell>
        </row>
        <row r="1071">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0</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row>
        <row r="1072">
          <cell r="F1072">
            <v>0</v>
          </cell>
          <cell r="G1072">
            <v>0</v>
          </cell>
          <cell r="H1072">
            <v>0</v>
          </cell>
          <cell r="I1072">
            <v>0</v>
          </cell>
          <cell r="J1072">
            <v>0</v>
          </cell>
          <cell r="K1072">
            <v>0</v>
          </cell>
          <cell r="L1072">
            <v>0</v>
          </cell>
          <cell r="M1072">
            <v>0</v>
          </cell>
          <cell r="N1072">
            <v>0</v>
          </cell>
          <cell r="O1072">
            <v>0</v>
          </cell>
          <cell r="P1072">
            <v>0</v>
          </cell>
          <cell r="Q1072">
            <v>0</v>
          </cell>
          <cell r="R1072">
            <v>0.02</v>
          </cell>
          <cell r="S1072">
            <v>0</v>
          </cell>
          <cell r="T1072">
            <v>0</v>
          </cell>
          <cell r="U1072">
            <v>-0.02</v>
          </cell>
          <cell r="V1072">
            <v>0</v>
          </cell>
          <cell r="W1072">
            <v>0</v>
          </cell>
          <cell r="X1072">
            <v>0</v>
          </cell>
          <cell r="Y1072">
            <v>0.08</v>
          </cell>
          <cell r="Z1072">
            <v>0</v>
          </cell>
          <cell r="AA1072">
            <v>0.01</v>
          </cell>
          <cell r="AB1072">
            <v>0</v>
          </cell>
          <cell r="AC1072">
            <v>0</v>
          </cell>
          <cell r="AD1072">
            <v>0</v>
          </cell>
          <cell r="AE1072">
            <v>-0.04</v>
          </cell>
          <cell r="AF1072">
            <v>0</v>
          </cell>
          <cell r="AG1072">
            <v>0.01</v>
          </cell>
          <cell r="AH1072">
            <v>0</v>
          </cell>
          <cell r="AI1072">
            <v>0.02</v>
          </cell>
          <cell r="AJ1072">
            <v>-0.01</v>
          </cell>
          <cell r="AK1072">
            <v>0</v>
          </cell>
          <cell r="AL1072">
            <v>-0.03</v>
          </cell>
          <cell r="AM1072">
            <v>-0.04</v>
          </cell>
          <cell r="AN1072">
            <v>0.04</v>
          </cell>
          <cell r="AO1072">
            <v>0.01</v>
          </cell>
          <cell r="AP1072">
            <v>0</v>
          </cell>
          <cell r="AQ1072">
            <v>0</v>
          </cell>
          <cell r="AR1072">
            <v>-0.11</v>
          </cell>
          <cell r="AS1072">
            <v>0</v>
          </cell>
          <cell r="AT1072">
            <v>-0.06</v>
          </cell>
          <cell r="AU1072">
            <v>-0.01</v>
          </cell>
          <cell r="AV1072">
            <v>7.0000000000000007E-2</v>
          </cell>
          <cell r="AW1072">
            <v>-0.05</v>
          </cell>
          <cell r="AX1072">
            <v>0.01</v>
          </cell>
          <cell r="AY1072">
            <v>-0.01</v>
          </cell>
          <cell r="AZ1072">
            <v>0.09</v>
          </cell>
          <cell r="BA1072">
            <v>-0.03</v>
          </cell>
          <cell r="BB1072">
            <v>0</v>
          </cell>
          <cell r="BC1072">
            <v>0</v>
          </cell>
          <cell r="BD1072">
            <v>55.52</v>
          </cell>
          <cell r="BE1072">
            <v>-0.11</v>
          </cell>
          <cell r="BF1072">
            <v>0</v>
          </cell>
          <cell r="BG1072">
            <v>0.42</v>
          </cell>
          <cell r="BH1072">
            <v>-0.01</v>
          </cell>
          <cell r="BI1072">
            <v>-0.02</v>
          </cell>
          <cell r="BJ1072">
            <v>0.05</v>
          </cell>
          <cell r="BK1072">
            <v>7.0000000000000007E-2</v>
          </cell>
          <cell r="BL1072">
            <v>-0.02</v>
          </cell>
          <cell r="BM1072">
            <v>0.08</v>
          </cell>
          <cell r="BN1072">
            <v>-0.01</v>
          </cell>
          <cell r="BO1072">
            <v>0.05</v>
          </cell>
          <cell r="BP1072">
            <v>0</v>
          </cell>
          <cell r="BQ1072">
            <v>0.06</v>
          </cell>
          <cell r="BR1072">
            <v>-0.05</v>
          </cell>
          <cell r="BS1072">
            <v>0.02</v>
          </cell>
          <cell r="BT1072">
            <v>-0.05</v>
          </cell>
          <cell r="BU1072">
            <v>-0.02</v>
          </cell>
          <cell r="BV1072">
            <v>-0.09</v>
          </cell>
          <cell r="BW1072">
            <v>0.04</v>
          </cell>
          <cell r="BX1072">
            <v>-0.42</v>
          </cell>
          <cell r="BY1072">
            <v>0.04</v>
          </cell>
          <cell r="BZ1072">
            <v>-0.09</v>
          </cell>
          <cell r="CA1072">
            <v>-0.02</v>
          </cell>
          <cell r="CB1072">
            <v>0.02</v>
          </cell>
          <cell r="CC1072">
            <v>0</v>
          </cell>
          <cell r="CD1072">
            <v>0.03</v>
          </cell>
          <cell r="CE1072">
            <v>-0.03</v>
          </cell>
          <cell r="CF1072">
            <v>-0.03</v>
          </cell>
          <cell r="CG1072">
            <v>-0.06</v>
          </cell>
          <cell r="CH1072">
            <v>-0.1</v>
          </cell>
          <cell r="CI1072">
            <v>0</v>
          </cell>
          <cell r="CJ1072">
            <v>0.01</v>
          </cell>
          <cell r="CK1072">
            <v>-0.08</v>
          </cell>
          <cell r="CL1072">
            <v>-0.01</v>
          </cell>
          <cell r="CM1072">
            <v>-0.01</v>
          </cell>
          <cell r="CN1072">
            <v>0</v>
          </cell>
          <cell r="CO1072">
            <v>-0.02</v>
          </cell>
          <cell r="CP1072">
            <v>0</v>
          </cell>
          <cell r="CQ1072">
            <v>-0.05</v>
          </cell>
          <cell r="CR1072">
            <v>-0.03</v>
          </cell>
          <cell r="CS1072">
            <v>0</v>
          </cell>
          <cell r="CT1072">
            <v>-0.02</v>
          </cell>
          <cell r="CU1072">
            <v>-0.03</v>
          </cell>
          <cell r="CV1072">
            <v>0.02</v>
          </cell>
          <cell r="CW1072">
            <v>0.09</v>
          </cell>
          <cell r="CX1072">
            <v>0</v>
          </cell>
          <cell r="CY1072">
            <v>-7.0000000000000007E-2</v>
          </cell>
          <cell r="CZ1072">
            <v>0</v>
          </cell>
          <cell r="DA1072">
            <v>-0.02</v>
          </cell>
          <cell r="DB1072">
            <v>0.03</v>
          </cell>
          <cell r="DC1072">
            <v>0</v>
          </cell>
          <cell r="DD1072">
            <v>-0.03</v>
          </cell>
          <cell r="DE1072">
            <v>-0.05</v>
          </cell>
          <cell r="DF1072">
            <v>-0.06</v>
          </cell>
          <cell r="DG1072">
            <v>-0.02</v>
          </cell>
          <cell r="DH1072">
            <v>-0.14000000000000001</v>
          </cell>
          <cell r="DI1072">
            <v>-0.01</v>
          </cell>
          <cell r="DJ1072">
            <v>-0.06</v>
          </cell>
          <cell r="DK1072">
            <v>0</v>
          </cell>
          <cell r="DL1072">
            <v>-0.02</v>
          </cell>
          <cell r="DM1072">
            <v>-0.02</v>
          </cell>
          <cell r="DN1072">
            <v>0</v>
          </cell>
          <cell r="DO1072">
            <v>0.02</v>
          </cell>
          <cell r="DP1072">
            <v>0</v>
          </cell>
          <cell r="DQ1072">
            <v>0.13</v>
          </cell>
          <cell r="DR1072">
            <v>-0.04</v>
          </cell>
          <cell r="DS1072">
            <v>-0.05</v>
          </cell>
          <cell r="DT1072">
            <v>0.02</v>
          </cell>
          <cell r="DU1072">
            <v>0</v>
          </cell>
          <cell r="DV1072">
            <v>-0.01</v>
          </cell>
          <cell r="DW1072">
            <v>0</v>
          </cell>
          <cell r="DX1072">
            <v>0</v>
          </cell>
          <cell r="DY1072">
            <v>0.04</v>
          </cell>
          <cell r="DZ1072">
            <v>0</v>
          </cell>
          <cell r="EA1072">
            <v>-0.01</v>
          </cell>
          <cell r="EB1072">
            <v>0</v>
          </cell>
          <cell r="EC1072">
            <v>-0.15</v>
          </cell>
          <cell r="ED1072">
            <v>0</v>
          </cell>
        </row>
        <row r="1073">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0.02</v>
          </cell>
          <cell r="AF1073">
            <v>0</v>
          </cell>
          <cell r="AG1073">
            <v>0</v>
          </cell>
          <cell r="AH1073">
            <v>0</v>
          </cell>
          <cell r="AI1073">
            <v>0</v>
          </cell>
          <cell r="AJ1073">
            <v>0</v>
          </cell>
          <cell r="AK1073">
            <v>0.02</v>
          </cell>
          <cell r="AL1073">
            <v>0</v>
          </cell>
          <cell r="AM1073">
            <v>0</v>
          </cell>
          <cell r="AN1073">
            <v>0</v>
          </cell>
          <cell r="AO1073">
            <v>0</v>
          </cell>
          <cell r="AP1073">
            <v>0</v>
          </cell>
          <cell r="AQ1073">
            <v>0</v>
          </cell>
          <cell r="AR1073">
            <v>-0.01</v>
          </cell>
          <cell r="AS1073">
            <v>0</v>
          </cell>
          <cell r="AT1073">
            <v>0</v>
          </cell>
          <cell r="AU1073">
            <v>0</v>
          </cell>
          <cell r="AV1073">
            <v>0</v>
          </cell>
          <cell r="AW1073">
            <v>0</v>
          </cell>
          <cell r="AX1073">
            <v>-0.01</v>
          </cell>
          <cell r="AY1073">
            <v>0</v>
          </cell>
          <cell r="AZ1073">
            <v>0</v>
          </cell>
          <cell r="BA1073">
            <v>0</v>
          </cell>
          <cell r="BB1073">
            <v>0</v>
          </cell>
          <cell r="BC1073">
            <v>0</v>
          </cell>
          <cell r="BD1073">
            <v>0</v>
          </cell>
          <cell r="BE1073">
            <v>-0.01</v>
          </cell>
          <cell r="BF1073">
            <v>0</v>
          </cell>
          <cell r="BG1073">
            <v>0</v>
          </cell>
          <cell r="BH1073">
            <v>0</v>
          </cell>
          <cell r="BI1073">
            <v>0</v>
          </cell>
          <cell r="BJ1073">
            <v>0</v>
          </cell>
          <cell r="BK1073">
            <v>-0.01</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-0.01</v>
          </cell>
          <cell r="CF1073">
            <v>0</v>
          </cell>
          <cell r="CG1073">
            <v>0</v>
          </cell>
          <cell r="CH1073">
            <v>0</v>
          </cell>
          <cell r="CI1073">
            <v>0</v>
          </cell>
          <cell r="CJ1073">
            <v>0</v>
          </cell>
          <cell r="CK1073">
            <v>-0.01</v>
          </cell>
          <cell r="CL1073">
            <v>0</v>
          </cell>
          <cell r="CM1073">
            <v>0</v>
          </cell>
          <cell r="CN1073">
            <v>0</v>
          </cell>
          <cell r="CO1073">
            <v>0</v>
          </cell>
          <cell r="CP1073">
            <v>0</v>
          </cell>
          <cell r="CQ1073">
            <v>0</v>
          </cell>
          <cell r="CR1073">
            <v>0.03</v>
          </cell>
          <cell r="CS1073">
            <v>0</v>
          </cell>
          <cell r="CT1073">
            <v>0</v>
          </cell>
          <cell r="CU1073">
            <v>0</v>
          </cell>
          <cell r="CV1073">
            <v>0.06</v>
          </cell>
          <cell r="CW1073">
            <v>0</v>
          </cell>
          <cell r="CX1073">
            <v>0.01</v>
          </cell>
          <cell r="CY1073">
            <v>0</v>
          </cell>
          <cell r="CZ1073">
            <v>0</v>
          </cell>
          <cell r="DA1073">
            <v>0</v>
          </cell>
          <cell r="DB1073">
            <v>0</v>
          </cell>
          <cell r="DC1073">
            <v>0</v>
          </cell>
          <cell r="DD1073">
            <v>0</v>
          </cell>
          <cell r="DE1073">
            <v>-0.01</v>
          </cell>
          <cell r="DF1073">
            <v>0</v>
          </cell>
          <cell r="DG1073">
            <v>0</v>
          </cell>
          <cell r="DH1073">
            <v>0</v>
          </cell>
          <cell r="DI1073">
            <v>0</v>
          </cell>
          <cell r="DJ1073">
            <v>0</v>
          </cell>
          <cell r="DK1073">
            <v>-0.01</v>
          </cell>
          <cell r="DL1073">
            <v>0</v>
          </cell>
          <cell r="DM1073">
            <v>0</v>
          </cell>
          <cell r="DN1073">
            <v>0</v>
          </cell>
          <cell r="DO1073">
            <v>0</v>
          </cell>
          <cell r="DP1073">
            <v>0</v>
          </cell>
          <cell r="DQ1073">
            <v>0</v>
          </cell>
          <cell r="DR1073">
            <v>0.06</v>
          </cell>
          <cell r="DS1073">
            <v>-1.1499999999999999</v>
          </cell>
          <cell r="DT1073">
            <v>0</v>
          </cell>
          <cell r="DU1073">
            <v>0</v>
          </cell>
          <cell r="DV1073">
            <v>-0.27</v>
          </cell>
          <cell r="DW1073">
            <v>0</v>
          </cell>
          <cell r="DX1073">
            <v>0</v>
          </cell>
          <cell r="DY1073">
            <v>0</v>
          </cell>
          <cell r="DZ1073">
            <v>0</v>
          </cell>
          <cell r="EA1073">
            <v>0</v>
          </cell>
          <cell r="EB1073">
            <v>0</v>
          </cell>
          <cell r="EC1073">
            <v>0</v>
          </cell>
          <cell r="ED1073">
            <v>0</v>
          </cell>
        </row>
        <row r="1074">
          <cell r="F1074">
            <v>0</v>
          </cell>
          <cell r="G1074">
            <v>0</v>
          </cell>
          <cell r="H1074">
            <v>0</v>
          </cell>
          <cell r="I1074">
            <v>0</v>
          </cell>
          <cell r="J1074">
            <v>0</v>
          </cell>
          <cell r="K1074">
            <v>0</v>
          </cell>
          <cell r="L1074">
            <v>0</v>
          </cell>
          <cell r="M1074">
            <v>0</v>
          </cell>
          <cell r="N1074">
            <v>0</v>
          </cell>
          <cell r="O1074">
            <v>0</v>
          </cell>
          <cell r="P1074">
            <v>0</v>
          </cell>
          <cell r="Q1074">
            <v>0</v>
          </cell>
          <cell r="R1074">
            <v>-0.01</v>
          </cell>
          <cell r="S1074">
            <v>0</v>
          </cell>
          <cell r="T1074">
            <v>0</v>
          </cell>
          <cell r="U1074">
            <v>0</v>
          </cell>
          <cell r="V1074">
            <v>0</v>
          </cell>
          <cell r="W1074">
            <v>0</v>
          </cell>
          <cell r="X1074">
            <v>-0.01</v>
          </cell>
          <cell r="Y1074">
            <v>0</v>
          </cell>
          <cell r="Z1074">
            <v>0</v>
          </cell>
          <cell r="AA1074">
            <v>0</v>
          </cell>
          <cell r="AB1074">
            <v>0</v>
          </cell>
          <cell r="AC1074">
            <v>0</v>
          </cell>
          <cell r="AD1074">
            <v>0</v>
          </cell>
          <cell r="AE1074">
            <v>-0.01</v>
          </cell>
          <cell r="AF1074">
            <v>0</v>
          </cell>
          <cell r="AG1074">
            <v>0</v>
          </cell>
          <cell r="AH1074">
            <v>0</v>
          </cell>
          <cell r="AI1074">
            <v>0</v>
          </cell>
          <cell r="AJ1074">
            <v>0</v>
          </cell>
          <cell r="AK1074">
            <v>-0.01</v>
          </cell>
          <cell r="AL1074">
            <v>0</v>
          </cell>
          <cell r="AM1074">
            <v>0</v>
          </cell>
          <cell r="AN1074">
            <v>0</v>
          </cell>
          <cell r="AO1074">
            <v>0</v>
          </cell>
          <cell r="AP1074">
            <v>0</v>
          </cell>
          <cell r="AQ1074">
            <v>0</v>
          </cell>
          <cell r="AR1074">
            <v>-0.01</v>
          </cell>
          <cell r="AS1074">
            <v>0</v>
          </cell>
          <cell r="AT1074">
            <v>0</v>
          </cell>
          <cell r="AU1074">
            <v>0</v>
          </cell>
          <cell r="AV1074">
            <v>0</v>
          </cell>
          <cell r="AW1074">
            <v>0</v>
          </cell>
          <cell r="AX1074">
            <v>-0.01</v>
          </cell>
          <cell r="AY1074">
            <v>0</v>
          </cell>
          <cell r="AZ1074">
            <v>0</v>
          </cell>
          <cell r="BA1074">
            <v>0</v>
          </cell>
          <cell r="BB1074">
            <v>0</v>
          </cell>
          <cell r="BC1074">
            <v>0</v>
          </cell>
          <cell r="BD1074">
            <v>0</v>
          </cell>
          <cell r="BE1074">
            <v>0.28999999999999998</v>
          </cell>
          <cell r="BF1074">
            <v>0</v>
          </cell>
          <cell r="BG1074">
            <v>0</v>
          </cell>
          <cell r="BH1074">
            <v>0</v>
          </cell>
          <cell r="BI1074">
            <v>0</v>
          </cell>
          <cell r="BJ1074">
            <v>0</v>
          </cell>
          <cell r="BK1074">
            <v>0.28999999999999998</v>
          </cell>
          <cell r="BL1074">
            <v>0</v>
          </cell>
          <cell r="BM1074">
            <v>0</v>
          </cell>
          <cell r="BN1074">
            <v>0</v>
          </cell>
          <cell r="BO1074">
            <v>0</v>
          </cell>
          <cell r="BP1074">
            <v>0</v>
          </cell>
          <cell r="BQ1074">
            <v>0</v>
          </cell>
          <cell r="BR1074">
            <v>-0.18</v>
          </cell>
          <cell r="BS1074">
            <v>0</v>
          </cell>
          <cell r="BT1074">
            <v>0</v>
          </cell>
          <cell r="BU1074">
            <v>0</v>
          </cell>
          <cell r="BV1074">
            <v>0</v>
          </cell>
          <cell r="BW1074">
            <v>0</v>
          </cell>
          <cell r="BX1074">
            <v>-0.18</v>
          </cell>
          <cell r="BY1074">
            <v>0</v>
          </cell>
          <cell r="BZ1074">
            <v>0</v>
          </cell>
          <cell r="CA1074">
            <v>0</v>
          </cell>
          <cell r="CB1074">
            <v>0</v>
          </cell>
          <cell r="CC1074">
            <v>0</v>
          </cell>
          <cell r="CD1074">
            <v>0</v>
          </cell>
          <cell r="CE1074">
            <v>-0.02</v>
          </cell>
          <cell r="CF1074">
            <v>0</v>
          </cell>
          <cell r="CG1074">
            <v>0</v>
          </cell>
          <cell r="CH1074">
            <v>0</v>
          </cell>
          <cell r="CI1074">
            <v>0</v>
          </cell>
          <cell r="CJ1074">
            <v>0</v>
          </cell>
          <cell r="CK1074">
            <v>-0.02</v>
          </cell>
          <cell r="CL1074">
            <v>0</v>
          </cell>
          <cell r="CM1074">
            <v>0</v>
          </cell>
          <cell r="CN1074">
            <v>0</v>
          </cell>
          <cell r="CO1074">
            <v>0</v>
          </cell>
          <cell r="CP1074">
            <v>0</v>
          </cell>
          <cell r="CQ1074">
            <v>0</v>
          </cell>
          <cell r="CR1074">
            <v>0</v>
          </cell>
          <cell r="CS1074">
            <v>0</v>
          </cell>
          <cell r="CT1074">
            <v>0</v>
          </cell>
          <cell r="CU1074">
            <v>0</v>
          </cell>
          <cell r="CV1074">
            <v>0</v>
          </cell>
          <cell r="CW1074">
            <v>0</v>
          </cell>
          <cell r="CX1074">
            <v>0</v>
          </cell>
          <cell r="CY1074">
            <v>0</v>
          </cell>
          <cell r="CZ1074">
            <v>0</v>
          </cell>
          <cell r="DA1074">
            <v>0</v>
          </cell>
          <cell r="DB1074">
            <v>0</v>
          </cell>
          <cell r="DC1074">
            <v>0</v>
          </cell>
          <cell r="DD1074">
            <v>0</v>
          </cell>
          <cell r="DE1074">
            <v>-0.01</v>
          </cell>
          <cell r="DF1074">
            <v>0</v>
          </cell>
          <cell r="DG1074">
            <v>0</v>
          </cell>
          <cell r="DH1074">
            <v>0</v>
          </cell>
          <cell r="DI1074">
            <v>0</v>
          </cell>
          <cell r="DJ1074">
            <v>0</v>
          </cell>
          <cell r="DK1074">
            <v>-0.01</v>
          </cell>
          <cell r="DL1074">
            <v>0</v>
          </cell>
          <cell r="DM1074">
            <v>0</v>
          </cell>
          <cell r="DN1074">
            <v>0</v>
          </cell>
          <cell r="DO1074">
            <v>0</v>
          </cell>
          <cell r="DP1074">
            <v>0</v>
          </cell>
          <cell r="DQ1074">
            <v>0</v>
          </cell>
          <cell r="DR1074">
            <v>0.13</v>
          </cell>
          <cell r="DS1074">
            <v>-1.18</v>
          </cell>
          <cell r="DT1074">
            <v>0</v>
          </cell>
          <cell r="DU1074">
            <v>0</v>
          </cell>
          <cell r="DV1074">
            <v>0</v>
          </cell>
          <cell r="DW1074">
            <v>0.02</v>
          </cell>
          <cell r="DX1074">
            <v>0</v>
          </cell>
          <cell r="DY1074">
            <v>0</v>
          </cell>
          <cell r="DZ1074">
            <v>0</v>
          </cell>
          <cell r="EA1074">
            <v>0</v>
          </cell>
          <cell r="EB1074">
            <v>0</v>
          </cell>
          <cell r="EC1074">
            <v>0</v>
          </cell>
          <cell r="ED1074">
            <v>0</v>
          </cell>
        </row>
        <row r="1077">
          <cell r="R1077">
            <v>2029</v>
          </cell>
          <cell r="AE1077">
            <v>2030</v>
          </cell>
          <cell r="AR1077">
            <v>2031</v>
          </cell>
          <cell r="BE1077">
            <v>2032</v>
          </cell>
          <cell r="BR1077">
            <v>2033</v>
          </cell>
          <cell r="CE1077">
            <v>2034</v>
          </cell>
          <cell r="CR1077">
            <v>2035</v>
          </cell>
          <cell r="DE1077">
            <v>2036</v>
          </cell>
          <cell r="DR1077">
            <v>2037</v>
          </cell>
        </row>
        <row r="1079">
          <cell r="DS1079">
            <v>0</v>
          </cell>
          <cell r="DT1079">
            <v>0</v>
          </cell>
          <cell r="DU1079">
            <v>0</v>
          </cell>
          <cell r="DV1079">
            <v>0</v>
          </cell>
          <cell r="DW1079">
            <v>0</v>
          </cell>
          <cell r="DX1079">
            <v>0</v>
          </cell>
          <cell r="DY1079">
            <v>0</v>
          </cell>
          <cell r="DZ1079">
            <v>0</v>
          </cell>
          <cell r="EA1079">
            <v>0</v>
          </cell>
          <cell r="EB1079">
            <v>0</v>
          </cell>
          <cell r="EC1079">
            <v>0</v>
          </cell>
          <cell r="ED1079">
            <v>0</v>
          </cell>
        </row>
        <row r="1080">
          <cell r="DS1080">
            <v>0</v>
          </cell>
          <cell r="DT1080">
            <v>0</v>
          </cell>
          <cell r="DU1080">
            <v>0</v>
          </cell>
          <cell r="DV1080">
            <v>0</v>
          </cell>
          <cell r="DW1080">
            <v>0</v>
          </cell>
          <cell r="DX1080">
            <v>0</v>
          </cell>
          <cell r="DY1080">
            <v>0</v>
          </cell>
          <cell r="DZ1080">
            <v>0</v>
          </cell>
          <cell r="EA1080">
            <v>0</v>
          </cell>
          <cell r="EB1080">
            <v>0</v>
          </cell>
          <cell r="EC1080">
            <v>0</v>
          </cell>
          <cell r="ED1080">
            <v>0</v>
          </cell>
        </row>
        <row r="1081">
          <cell r="DS1081">
            <v>0</v>
          </cell>
          <cell r="DT1081">
            <v>0</v>
          </cell>
          <cell r="DU1081">
            <v>0</v>
          </cell>
          <cell r="DV1081">
            <v>0</v>
          </cell>
          <cell r="DW1081">
            <v>0</v>
          </cell>
          <cell r="DX1081">
            <v>0</v>
          </cell>
          <cell r="DY1081">
            <v>0</v>
          </cell>
          <cell r="DZ1081">
            <v>0</v>
          </cell>
          <cell r="EA1081">
            <v>0</v>
          </cell>
          <cell r="EB1081">
            <v>0</v>
          </cell>
          <cell r="EC1081">
            <v>0</v>
          </cell>
          <cell r="ED1081">
            <v>0</v>
          </cell>
        </row>
        <row r="1082">
          <cell r="DS1082">
            <v>0</v>
          </cell>
          <cell r="DT1082">
            <v>0</v>
          </cell>
          <cell r="DU1082">
            <v>0</v>
          </cell>
          <cell r="DV1082">
            <v>0</v>
          </cell>
          <cell r="DW1082">
            <v>0</v>
          </cell>
          <cell r="DX1082">
            <v>0</v>
          </cell>
          <cell r="DY1082">
            <v>0</v>
          </cell>
          <cell r="DZ1082">
            <v>0</v>
          </cell>
          <cell r="EA1082">
            <v>0</v>
          </cell>
          <cell r="EB1082">
            <v>0</v>
          </cell>
          <cell r="EC1082">
            <v>0</v>
          </cell>
          <cell r="ED1082">
            <v>0</v>
          </cell>
        </row>
        <row r="1083">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cell r="BZ1083">
            <v>0</v>
          </cell>
          <cell r="CA1083">
            <v>0</v>
          </cell>
          <cell r="CB1083">
            <v>0</v>
          </cell>
          <cell r="CC1083">
            <v>0</v>
          </cell>
          <cell r="CD1083">
            <v>0</v>
          </cell>
          <cell r="CE1083">
            <v>0</v>
          </cell>
          <cell r="CF1083">
            <v>0</v>
          </cell>
          <cell r="CG1083">
            <v>0</v>
          </cell>
          <cell r="CH1083">
            <v>0</v>
          </cell>
          <cell r="CI1083">
            <v>0</v>
          </cell>
          <cell r="CJ1083">
            <v>0</v>
          </cell>
          <cell r="CK1083">
            <v>0</v>
          </cell>
          <cell r="CL1083">
            <v>0</v>
          </cell>
          <cell r="CM1083">
            <v>0</v>
          </cell>
          <cell r="CN1083">
            <v>0</v>
          </cell>
          <cell r="CO1083">
            <v>0</v>
          </cell>
          <cell r="CP1083">
            <v>0</v>
          </cell>
          <cell r="CQ1083">
            <v>0</v>
          </cell>
          <cell r="CR1083">
            <v>0</v>
          </cell>
          <cell r="CS1083">
            <v>0</v>
          </cell>
          <cell r="CT1083">
            <v>0</v>
          </cell>
          <cell r="CU1083">
            <v>0</v>
          </cell>
          <cell r="CV1083">
            <v>0</v>
          </cell>
          <cell r="CW1083">
            <v>0</v>
          </cell>
          <cell r="CX1083">
            <v>0</v>
          </cell>
          <cell r="CY1083">
            <v>0</v>
          </cell>
          <cell r="CZ1083">
            <v>0</v>
          </cell>
          <cell r="DA1083">
            <v>0</v>
          </cell>
          <cell r="DB1083">
            <v>0</v>
          </cell>
          <cell r="DC1083">
            <v>0</v>
          </cell>
          <cell r="DD1083">
            <v>0</v>
          </cell>
          <cell r="DE1083">
            <v>0</v>
          </cell>
          <cell r="DF1083">
            <v>0</v>
          </cell>
          <cell r="DG1083">
            <v>0</v>
          </cell>
          <cell r="DH1083">
            <v>0</v>
          </cell>
          <cell r="DI1083">
            <v>0</v>
          </cell>
          <cell r="DJ1083">
            <v>0</v>
          </cell>
          <cell r="DK1083">
            <v>0</v>
          </cell>
          <cell r="DL1083">
            <v>0</v>
          </cell>
          <cell r="DM1083">
            <v>0</v>
          </cell>
          <cell r="DN1083">
            <v>0</v>
          </cell>
          <cell r="DO1083">
            <v>0</v>
          </cell>
          <cell r="DP1083">
            <v>0</v>
          </cell>
          <cell r="DQ1083">
            <v>0</v>
          </cell>
          <cell r="DR1083">
            <v>0</v>
          </cell>
          <cell r="DS1083">
            <v>0</v>
          </cell>
          <cell r="DT1083">
            <v>0</v>
          </cell>
          <cell r="DU1083">
            <v>0</v>
          </cell>
          <cell r="DV1083">
            <v>0</v>
          </cell>
          <cell r="DW1083">
            <v>0</v>
          </cell>
          <cell r="DX1083">
            <v>0</v>
          </cell>
          <cell r="DY1083">
            <v>0</v>
          </cell>
          <cell r="DZ1083">
            <v>0</v>
          </cell>
          <cell r="EA1083">
            <v>0</v>
          </cell>
          <cell r="EB1083">
            <v>0</v>
          </cell>
          <cell r="EC1083">
            <v>0</v>
          </cell>
          <cell r="ED1083">
            <v>0</v>
          </cell>
        </row>
        <row r="1084">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cell r="BZ1084">
            <v>0</v>
          </cell>
          <cell r="CA1084">
            <v>0</v>
          </cell>
          <cell r="CB1084">
            <v>0</v>
          </cell>
          <cell r="CC1084">
            <v>0</v>
          </cell>
          <cell r="CD1084">
            <v>0</v>
          </cell>
          <cell r="CE1084">
            <v>0</v>
          </cell>
          <cell r="CF1084">
            <v>0</v>
          </cell>
          <cell r="CG1084">
            <v>0</v>
          </cell>
          <cell r="CH1084">
            <v>0</v>
          </cell>
          <cell r="CI1084">
            <v>0</v>
          </cell>
          <cell r="CJ1084">
            <v>0</v>
          </cell>
          <cell r="CK1084">
            <v>0</v>
          </cell>
          <cell r="CL1084">
            <v>0</v>
          </cell>
          <cell r="CM1084">
            <v>0</v>
          </cell>
          <cell r="CN1084">
            <v>0</v>
          </cell>
          <cell r="CO1084">
            <v>0</v>
          </cell>
          <cell r="CP1084">
            <v>0</v>
          </cell>
          <cell r="CQ1084">
            <v>0</v>
          </cell>
          <cell r="CR1084">
            <v>0</v>
          </cell>
          <cell r="CS1084">
            <v>0</v>
          </cell>
          <cell r="CT1084">
            <v>0</v>
          </cell>
          <cell r="CU1084">
            <v>0</v>
          </cell>
          <cell r="CV1084">
            <v>0</v>
          </cell>
          <cell r="CW1084">
            <v>0</v>
          </cell>
          <cell r="CX1084">
            <v>0</v>
          </cell>
          <cell r="CY1084">
            <v>0</v>
          </cell>
          <cell r="CZ1084">
            <v>0</v>
          </cell>
          <cell r="DA1084">
            <v>0</v>
          </cell>
          <cell r="DB1084">
            <v>0</v>
          </cell>
          <cell r="DC1084">
            <v>0</v>
          </cell>
          <cell r="DD1084">
            <v>0</v>
          </cell>
          <cell r="DE1084">
            <v>78.62</v>
          </cell>
          <cell r="DF1084">
            <v>26.5</v>
          </cell>
          <cell r="DG1084">
            <v>8.19</v>
          </cell>
          <cell r="DH1084">
            <v>7.59</v>
          </cell>
          <cell r="DI1084">
            <v>0</v>
          </cell>
          <cell r="DJ1084">
            <v>0</v>
          </cell>
          <cell r="DK1084">
            <v>0</v>
          </cell>
          <cell r="DL1084">
            <v>0</v>
          </cell>
          <cell r="DM1084">
            <v>0</v>
          </cell>
          <cell r="DN1084">
            <v>0</v>
          </cell>
          <cell r="DO1084">
            <v>2.0699999999999998</v>
          </cell>
          <cell r="DP1084">
            <v>0</v>
          </cell>
          <cell r="DQ1084">
            <v>34.270000000000003</v>
          </cell>
          <cell r="DR1084">
            <v>11.88</v>
          </cell>
          <cell r="DS1084">
            <v>0</v>
          </cell>
          <cell r="DT1084">
            <v>0</v>
          </cell>
          <cell r="DU1084">
            <v>6.01</v>
          </cell>
          <cell r="DV1084">
            <v>0</v>
          </cell>
          <cell r="DW1084">
            <v>0</v>
          </cell>
          <cell r="DX1084">
            <v>0</v>
          </cell>
          <cell r="DY1084">
            <v>0</v>
          </cell>
          <cell r="DZ1084">
            <v>0</v>
          </cell>
          <cell r="EA1084">
            <v>0</v>
          </cell>
          <cell r="EB1084">
            <v>0</v>
          </cell>
          <cell r="EC1084">
            <v>0</v>
          </cell>
          <cell r="ED1084">
            <v>5.87</v>
          </cell>
        </row>
        <row r="1085">
          <cell r="F1085">
            <v>67.02</v>
          </cell>
          <cell r="G1085">
            <v>104.02</v>
          </cell>
          <cell r="H1085">
            <v>80.180000000000007</v>
          </cell>
          <cell r="I1085">
            <v>162.88999999999999</v>
          </cell>
          <cell r="J1085">
            <v>0</v>
          </cell>
          <cell r="K1085">
            <v>15.18</v>
          </cell>
          <cell r="L1085">
            <v>0</v>
          </cell>
          <cell r="M1085">
            <v>0</v>
          </cell>
          <cell r="N1085">
            <v>3.18</v>
          </cell>
          <cell r="O1085">
            <v>25.41</v>
          </cell>
          <cell r="P1085">
            <v>35.119999999999997</v>
          </cell>
          <cell r="Q1085">
            <v>108.81</v>
          </cell>
          <cell r="R1085">
            <v>659.16</v>
          </cell>
          <cell r="S1085">
            <v>89.6</v>
          </cell>
          <cell r="T1085">
            <v>69.989999999999995</v>
          </cell>
          <cell r="U1085">
            <v>210.49</v>
          </cell>
          <cell r="V1085">
            <v>62.84</v>
          </cell>
          <cell r="W1085">
            <v>0</v>
          </cell>
          <cell r="X1085">
            <v>10.42</v>
          </cell>
          <cell r="Y1085">
            <v>0</v>
          </cell>
          <cell r="Z1085">
            <v>0</v>
          </cell>
          <cell r="AA1085">
            <v>73.87</v>
          </cell>
          <cell r="AB1085">
            <v>6.21</v>
          </cell>
          <cell r="AC1085">
            <v>81.739999999999995</v>
          </cell>
          <cell r="AD1085">
            <v>53.99</v>
          </cell>
          <cell r="AE1085">
            <v>188.95</v>
          </cell>
          <cell r="AF1085">
            <v>39.909999999999997</v>
          </cell>
          <cell r="AG1085">
            <v>31.33</v>
          </cell>
          <cell r="AH1085">
            <v>85.92</v>
          </cell>
          <cell r="AI1085">
            <v>0.69</v>
          </cell>
          <cell r="AJ1085">
            <v>0</v>
          </cell>
          <cell r="AK1085">
            <v>0</v>
          </cell>
          <cell r="AL1085">
            <v>0</v>
          </cell>
          <cell r="AM1085">
            <v>7.82</v>
          </cell>
          <cell r="AN1085">
            <v>0</v>
          </cell>
          <cell r="AO1085">
            <v>0</v>
          </cell>
          <cell r="AP1085">
            <v>17.72</v>
          </cell>
          <cell r="AQ1085">
            <v>5.56</v>
          </cell>
          <cell r="AR1085">
            <v>23.81</v>
          </cell>
          <cell r="AS1085">
            <v>0</v>
          </cell>
          <cell r="AT1085">
            <v>0</v>
          </cell>
          <cell r="AU1085">
            <v>0</v>
          </cell>
          <cell r="AV1085">
            <v>0</v>
          </cell>
          <cell r="AW1085">
            <v>0</v>
          </cell>
          <cell r="AX1085">
            <v>0</v>
          </cell>
          <cell r="AY1085">
            <v>0</v>
          </cell>
          <cell r="AZ1085">
            <v>0</v>
          </cell>
          <cell r="BA1085">
            <v>0</v>
          </cell>
          <cell r="BB1085">
            <v>23.81</v>
          </cell>
          <cell r="BC1085">
            <v>0</v>
          </cell>
          <cell r="BD1085">
            <v>0</v>
          </cell>
          <cell r="BE1085">
            <v>85.87</v>
          </cell>
          <cell r="BF1085">
            <v>0</v>
          </cell>
          <cell r="BG1085">
            <v>0</v>
          </cell>
          <cell r="BH1085">
            <v>49.71</v>
          </cell>
          <cell r="BI1085">
            <v>0</v>
          </cell>
          <cell r="BJ1085">
            <v>0</v>
          </cell>
          <cell r="BK1085">
            <v>0</v>
          </cell>
          <cell r="BL1085">
            <v>0</v>
          </cell>
          <cell r="BM1085">
            <v>0</v>
          </cell>
          <cell r="BN1085">
            <v>36.159999999999997</v>
          </cell>
          <cell r="BO1085">
            <v>0</v>
          </cell>
          <cell r="BP1085">
            <v>0</v>
          </cell>
          <cell r="BQ1085">
            <v>0</v>
          </cell>
          <cell r="BR1085">
            <v>71.069999999999993</v>
          </cell>
          <cell r="BS1085">
            <v>0</v>
          </cell>
          <cell r="BT1085">
            <v>0</v>
          </cell>
          <cell r="BU1085">
            <v>62.34</v>
          </cell>
          <cell r="BV1085">
            <v>0</v>
          </cell>
          <cell r="BW1085">
            <v>0</v>
          </cell>
          <cell r="BX1085">
            <v>8.73</v>
          </cell>
          <cell r="BY1085">
            <v>0</v>
          </cell>
          <cell r="BZ1085">
            <v>0</v>
          </cell>
          <cell r="CA1085">
            <v>0</v>
          </cell>
          <cell r="CB1085">
            <v>0</v>
          </cell>
          <cell r="CC1085">
            <v>0</v>
          </cell>
          <cell r="CD1085">
            <v>0</v>
          </cell>
          <cell r="CE1085">
            <v>33.43</v>
          </cell>
          <cell r="CF1085">
            <v>0</v>
          </cell>
          <cell r="CG1085">
            <v>0</v>
          </cell>
          <cell r="CH1085">
            <v>33.43</v>
          </cell>
          <cell r="CI1085">
            <v>0</v>
          </cell>
          <cell r="CJ1085">
            <v>0</v>
          </cell>
          <cell r="CK1085">
            <v>0</v>
          </cell>
          <cell r="CL1085">
            <v>0</v>
          </cell>
          <cell r="CM1085">
            <v>0</v>
          </cell>
          <cell r="CN1085">
            <v>0</v>
          </cell>
          <cell r="CO1085">
            <v>0</v>
          </cell>
          <cell r="CP1085">
            <v>0</v>
          </cell>
          <cell r="CQ1085">
            <v>0</v>
          </cell>
          <cell r="CR1085">
            <v>0</v>
          </cell>
          <cell r="CS1085">
            <v>0</v>
          </cell>
          <cell r="CT1085">
            <v>0</v>
          </cell>
          <cell r="CU1085">
            <v>0</v>
          </cell>
          <cell r="CV1085">
            <v>0</v>
          </cell>
          <cell r="CW1085">
            <v>0</v>
          </cell>
          <cell r="CX1085">
            <v>0</v>
          </cell>
          <cell r="CY1085">
            <v>0</v>
          </cell>
          <cell r="CZ1085">
            <v>0</v>
          </cell>
          <cell r="DA1085">
            <v>0</v>
          </cell>
          <cell r="DB1085">
            <v>0</v>
          </cell>
          <cell r="DC1085">
            <v>0</v>
          </cell>
          <cell r="DD1085">
            <v>0</v>
          </cell>
          <cell r="DE1085">
            <v>0</v>
          </cell>
          <cell r="DF1085">
            <v>0</v>
          </cell>
          <cell r="DG1085">
            <v>0</v>
          </cell>
          <cell r="DH1085">
            <v>0</v>
          </cell>
          <cell r="DI1085">
            <v>0</v>
          </cell>
          <cell r="DJ1085">
            <v>0</v>
          </cell>
          <cell r="DK1085">
            <v>0</v>
          </cell>
          <cell r="DL1085">
            <v>0</v>
          </cell>
          <cell r="DM1085">
            <v>0</v>
          </cell>
          <cell r="DN1085">
            <v>0</v>
          </cell>
          <cell r="DO1085">
            <v>0</v>
          </cell>
          <cell r="DP1085">
            <v>0</v>
          </cell>
          <cell r="DQ1085">
            <v>0</v>
          </cell>
          <cell r="DR1085">
            <v>0</v>
          </cell>
          <cell r="DS1085">
            <v>0</v>
          </cell>
          <cell r="DT1085">
            <v>0</v>
          </cell>
          <cell r="DU1085">
            <v>0</v>
          </cell>
          <cell r="DV1085">
            <v>0</v>
          </cell>
          <cell r="DW1085">
            <v>0</v>
          </cell>
          <cell r="DX1085">
            <v>0</v>
          </cell>
          <cell r="DY1085">
            <v>0</v>
          </cell>
          <cell r="DZ1085">
            <v>0</v>
          </cell>
          <cell r="EA1085">
            <v>0</v>
          </cell>
          <cell r="EB1085">
            <v>0</v>
          </cell>
          <cell r="EC1085">
            <v>0</v>
          </cell>
          <cell r="ED1085">
            <v>0</v>
          </cell>
        </row>
        <row r="1086">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0</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row>
        <row r="1087">
          <cell r="F1087">
            <v>68.72</v>
          </cell>
          <cell r="G1087">
            <v>70.08</v>
          </cell>
          <cell r="H1087">
            <v>48.74</v>
          </cell>
          <cell r="I1087">
            <v>22.53</v>
          </cell>
          <cell r="J1087">
            <v>29.64</v>
          </cell>
          <cell r="K1087">
            <v>49.11</v>
          </cell>
          <cell r="L1087">
            <v>6.21</v>
          </cell>
          <cell r="M1087">
            <v>47.45</v>
          </cell>
          <cell r="N1087">
            <v>66.2</v>
          </cell>
          <cell r="O1087">
            <v>15.63</v>
          </cell>
          <cell r="P1087">
            <v>148.16</v>
          </cell>
          <cell r="Q1087">
            <v>83.95</v>
          </cell>
          <cell r="R1087">
            <v>803.69</v>
          </cell>
          <cell r="S1087">
            <v>109.24</v>
          </cell>
          <cell r="T1087">
            <v>106.02</v>
          </cell>
          <cell r="U1087">
            <v>59.35</v>
          </cell>
          <cell r="V1087">
            <v>18.43</v>
          </cell>
          <cell r="W1087">
            <v>10.88</v>
          </cell>
          <cell r="X1087">
            <v>8.9499999999999993</v>
          </cell>
          <cell r="Y1087">
            <v>38.549999999999997</v>
          </cell>
          <cell r="Z1087">
            <v>50.53</v>
          </cell>
          <cell r="AA1087">
            <v>67.23</v>
          </cell>
          <cell r="AB1087">
            <v>28.82</v>
          </cell>
          <cell r="AC1087">
            <v>108.9</v>
          </cell>
          <cell r="AD1087">
            <v>196.79</v>
          </cell>
          <cell r="AE1087">
            <v>778.45</v>
          </cell>
          <cell r="AF1087">
            <v>161.82</v>
          </cell>
          <cell r="AG1087">
            <v>54.59</v>
          </cell>
          <cell r="AH1087">
            <v>105.13</v>
          </cell>
          <cell r="AI1087">
            <v>30.46</v>
          </cell>
          <cell r="AJ1087">
            <v>28.23</v>
          </cell>
          <cell r="AK1087">
            <v>20.36</v>
          </cell>
          <cell r="AL1087">
            <v>19.84</v>
          </cell>
          <cell r="AM1087">
            <v>67.790000000000006</v>
          </cell>
          <cell r="AN1087">
            <v>78.92</v>
          </cell>
          <cell r="AO1087">
            <v>86.53</v>
          </cell>
          <cell r="AP1087">
            <v>36.99</v>
          </cell>
          <cell r="AQ1087">
            <v>87.8</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cell r="BZ1087">
            <v>0</v>
          </cell>
          <cell r="CA1087">
            <v>0</v>
          </cell>
          <cell r="CB1087">
            <v>0</v>
          </cell>
          <cell r="CC1087">
            <v>0</v>
          </cell>
          <cell r="CD1087">
            <v>0</v>
          </cell>
          <cell r="CE1087">
            <v>0</v>
          </cell>
          <cell r="CF1087">
            <v>0</v>
          </cell>
          <cell r="CG1087">
            <v>0</v>
          </cell>
          <cell r="CH1087">
            <v>0</v>
          </cell>
          <cell r="CI1087">
            <v>0</v>
          </cell>
          <cell r="CJ1087">
            <v>0</v>
          </cell>
          <cell r="CK1087">
            <v>0</v>
          </cell>
          <cell r="CL1087">
            <v>0</v>
          </cell>
          <cell r="CM1087">
            <v>0</v>
          </cell>
          <cell r="CN1087">
            <v>0</v>
          </cell>
          <cell r="CO1087">
            <v>0</v>
          </cell>
          <cell r="CP1087">
            <v>0</v>
          </cell>
          <cell r="CQ1087">
            <v>0</v>
          </cell>
          <cell r="CR1087">
            <v>0</v>
          </cell>
          <cell r="CS1087">
            <v>0</v>
          </cell>
          <cell r="CT1087">
            <v>0</v>
          </cell>
          <cell r="CU1087">
            <v>0</v>
          </cell>
          <cell r="CV1087">
            <v>0</v>
          </cell>
          <cell r="CW1087">
            <v>0</v>
          </cell>
          <cell r="CX1087">
            <v>0</v>
          </cell>
          <cell r="CY1087">
            <v>0</v>
          </cell>
          <cell r="CZ1087">
            <v>0</v>
          </cell>
          <cell r="DA1087">
            <v>0</v>
          </cell>
          <cell r="DB1087">
            <v>0</v>
          </cell>
          <cell r="DC1087">
            <v>0</v>
          </cell>
          <cell r="DD1087">
            <v>0</v>
          </cell>
          <cell r="DE1087">
            <v>0</v>
          </cell>
          <cell r="DF1087">
            <v>0</v>
          </cell>
          <cell r="DG1087">
            <v>0</v>
          </cell>
          <cell r="DH1087">
            <v>0</v>
          </cell>
          <cell r="DI1087">
            <v>0</v>
          </cell>
          <cell r="DJ1087">
            <v>0</v>
          </cell>
          <cell r="DK1087">
            <v>0</v>
          </cell>
          <cell r="DL1087">
            <v>0</v>
          </cell>
          <cell r="DM1087">
            <v>0</v>
          </cell>
          <cell r="DN1087">
            <v>0</v>
          </cell>
          <cell r="DO1087">
            <v>0</v>
          </cell>
          <cell r="DP1087">
            <v>0</v>
          </cell>
          <cell r="DQ1087">
            <v>0</v>
          </cell>
          <cell r="DR1087">
            <v>0</v>
          </cell>
          <cell r="DS1087">
            <v>0</v>
          </cell>
          <cell r="DT1087">
            <v>0</v>
          </cell>
          <cell r="DU1087">
            <v>0</v>
          </cell>
          <cell r="DV1087">
            <v>0</v>
          </cell>
          <cell r="DW1087">
            <v>0</v>
          </cell>
          <cell r="DX1087">
            <v>0</v>
          </cell>
          <cell r="DY1087">
            <v>0</v>
          </cell>
          <cell r="DZ1087">
            <v>0</v>
          </cell>
          <cell r="EA1087">
            <v>0</v>
          </cell>
          <cell r="EB1087">
            <v>0</v>
          </cell>
          <cell r="EC1087">
            <v>0</v>
          </cell>
          <cell r="ED1087">
            <v>0</v>
          </cell>
        </row>
        <row r="1088">
          <cell r="F1088">
            <v>1167.02</v>
          </cell>
          <cell r="G1088">
            <v>1753.62</v>
          </cell>
          <cell r="H1088">
            <v>1838.62</v>
          </cell>
          <cell r="I1088">
            <v>1230.57</v>
          </cell>
          <cell r="J1088">
            <v>715.92</v>
          </cell>
          <cell r="K1088">
            <v>700.82</v>
          </cell>
          <cell r="L1088">
            <v>0</v>
          </cell>
          <cell r="M1088">
            <v>0</v>
          </cell>
          <cell r="N1088">
            <v>784.03</v>
          </cell>
          <cell r="O1088">
            <v>72.09</v>
          </cell>
          <cell r="P1088">
            <v>-1021.11</v>
          </cell>
          <cell r="Q1088">
            <v>1570.88</v>
          </cell>
          <cell r="R1088">
            <v>7342.25</v>
          </cell>
          <cell r="S1088">
            <v>1183.81</v>
          </cell>
          <cell r="T1088">
            <v>858.86</v>
          </cell>
          <cell r="U1088">
            <v>1533.58</v>
          </cell>
          <cell r="V1088">
            <v>672.43</v>
          </cell>
          <cell r="W1088">
            <v>637.21</v>
          </cell>
          <cell r="X1088">
            <v>308.97000000000003</v>
          </cell>
          <cell r="Y1088">
            <v>20.75</v>
          </cell>
          <cell r="Z1088">
            <v>0</v>
          </cell>
          <cell r="AA1088">
            <v>108.95</v>
          </cell>
          <cell r="AB1088">
            <v>58.24</v>
          </cell>
          <cell r="AC1088">
            <v>1130.27</v>
          </cell>
          <cell r="AD1088">
            <v>829.2</v>
          </cell>
          <cell r="AE1088">
            <v>3586.72</v>
          </cell>
          <cell r="AF1088">
            <v>366.72</v>
          </cell>
          <cell r="AG1088">
            <v>305.77</v>
          </cell>
          <cell r="AH1088">
            <v>720.74</v>
          </cell>
          <cell r="AI1088">
            <v>516.15</v>
          </cell>
          <cell r="AJ1088">
            <v>398.59</v>
          </cell>
          <cell r="AK1088">
            <v>136.5</v>
          </cell>
          <cell r="AL1088">
            <v>4.71</v>
          </cell>
          <cell r="AM1088">
            <v>0</v>
          </cell>
          <cell r="AN1088">
            <v>329.97</v>
          </cell>
          <cell r="AO1088">
            <v>158.04</v>
          </cell>
          <cell r="AP1088">
            <v>293.12</v>
          </cell>
          <cell r="AQ1088">
            <v>356.42</v>
          </cell>
          <cell r="AR1088">
            <v>2215.3000000000002</v>
          </cell>
          <cell r="AS1088">
            <v>509.27</v>
          </cell>
          <cell r="AT1088">
            <v>82.73</v>
          </cell>
          <cell r="AU1088">
            <v>417.89</v>
          </cell>
          <cell r="AV1088">
            <v>352.09</v>
          </cell>
          <cell r="AW1088">
            <v>253.81</v>
          </cell>
          <cell r="AX1088">
            <v>149.91</v>
          </cell>
          <cell r="AY1088">
            <v>40.25</v>
          </cell>
          <cell r="AZ1088">
            <v>0</v>
          </cell>
          <cell r="BA1088">
            <v>225.28</v>
          </cell>
          <cell r="BB1088">
            <v>-174.48</v>
          </cell>
          <cell r="BC1088">
            <v>169.27</v>
          </cell>
          <cell r="BD1088">
            <v>189.27</v>
          </cell>
          <cell r="BE1088">
            <v>1570.23</v>
          </cell>
          <cell r="BF1088">
            <v>735.98</v>
          </cell>
          <cell r="BG1088">
            <v>36.200000000000003</v>
          </cell>
          <cell r="BH1088">
            <v>372.36</v>
          </cell>
          <cell r="BI1088">
            <v>206.45</v>
          </cell>
          <cell r="BJ1088">
            <v>327.18</v>
          </cell>
          <cell r="BK1088">
            <v>237.65</v>
          </cell>
          <cell r="BL1088">
            <v>0</v>
          </cell>
          <cell r="BM1088">
            <v>0</v>
          </cell>
          <cell r="BN1088">
            <v>180.4</v>
          </cell>
          <cell r="BO1088">
            <v>293.58</v>
          </cell>
          <cell r="BP1088">
            <v>225.05</v>
          </cell>
          <cell r="BQ1088">
            <v>-1044.6300000000001</v>
          </cell>
          <cell r="BR1088">
            <v>2724.96</v>
          </cell>
          <cell r="BS1088">
            <v>73.86</v>
          </cell>
          <cell r="BT1088">
            <v>129.53</v>
          </cell>
          <cell r="BU1088">
            <v>651.45000000000005</v>
          </cell>
          <cell r="BV1088">
            <v>575.84</v>
          </cell>
          <cell r="BW1088">
            <v>383.46</v>
          </cell>
          <cell r="BX1088">
            <v>203.18</v>
          </cell>
          <cell r="BY1088">
            <v>169.28</v>
          </cell>
          <cell r="BZ1088">
            <v>0</v>
          </cell>
          <cell r="CA1088">
            <v>243.37</v>
          </cell>
          <cell r="CB1088">
            <v>0</v>
          </cell>
          <cell r="CC1088">
            <v>209.3</v>
          </cell>
          <cell r="CD1088">
            <v>85.7</v>
          </cell>
          <cell r="CE1088">
            <v>1793.57</v>
          </cell>
          <cell r="CF1088">
            <v>0</v>
          </cell>
          <cell r="CG1088">
            <v>155.4</v>
          </cell>
          <cell r="CH1088">
            <v>496.75</v>
          </cell>
          <cell r="CI1088">
            <v>260.22000000000003</v>
          </cell>
          <cell r="CJ1088">
            <v>132.57</v>
          </cell>
          <cell r="CK1088">
            <v>174.46</v>
          </cell>
          <cell r="CL1088">
            <v>0</v>
          </cell>
          <cell r="CM1088">
            <v>0</v>
          </cell>
          <cell r="CN1088">
            <v>257.22000000000003</v>
          </cell>
          <cell r="CO1088">
            <v>0.5</v>
          </cell>
          <cell r="CP1088">
            <v>258.27999999999997</v>
          </cell>
          <cell r="CQ1088">
            <v>58.17</v>
          </cell>
          <cell r="CR1088">
            <v>1496.47</v>
          </cell>
          <cell r="CS1088">
            <v>0</v>
          </cell>
          <cell r="CT1088">
            <v>5.51</v>
          </cell>
          <cell r="CU1088">
            <v>228.28</v>
          </cell>
          <cell r="CV1088">
            <v>279.41000000000003</v>
          </cell>
          <cell r="CW1088">
            <v>185.25</v>
          </cell>
          <cell r="CX1088">
            <v>23.13</v>
          </cell>
          <cell r="CY1088">
            <v>0</v>
          </cell>
          <cell r="CZ1088">
            <v>0</v>
          </cell>
          <cell r="DA1088">
            <v>250.15</v>
          </cell>
          <cell r="DB1088">
            <v>46.91</v>
          </cell>
          <cell r="DC1088">
            <v>448.53</v>
          </cell>
          <cell r="DD1088">
            <v>29.31</v>
          </cell>
          <cell r="DE1088">
            <v>3459.16</v>
          </cell>
          <cell r="DF1088">
            <v>378.14</v>
          </cell>
          <cell r="DG1088">
            <v>557.51</v>
          </cell>
          <cell r="DH1088">
            <v>741.57</v>
          </cell>
          <cell r="DI1088">
            <v>587.12</v>
          </cell>
          <cell r="DJ1088">
            <v>258.04000000000002</v>
          </cell>
          <cell r="DK1088">
            <v>175.37</v>
          </cell>
          <cell r="DL1088">
            <v>78.11</v>
          </cell>
          <cell r="DM1088">
            <v>55.32</v>
          </cell>
          <cell r="DN1088">
            <v>109.26</v>
          </cell>
          <cell r="DO1088">
            <v>142.19</v>
          </cell>
          <cell r="DP1088">
            <v>215.44</v>
          </cell>
          <cell r="DQ1088">
            <v>161.1</v>
          </cell>
          <cell r="DR1088">
            <v>15.59</v>
          </cell>
          <cell r="DS1088">
            <v>0</v>
          </cell>
          <cell r="DT1088">
            <v>0</v>
          </cell>
          <cell r="DU1088">
            <v>1.39</v>
          </cell>
          <cell r="DV1088">
            <v>11.43</v>
          </cell>
          <cell r="DW1088">
            <v>2.73</v>
          </cell>
          <cell r="DX1088">
            <v>0</v>
          </cell>
          <cell r="DY1088">
            <v>0</v>
          </cell>
          <cell r="DZ1088">
            <v>0</v>
          </cell>
          <cell r="EA1088">
            <v>0</v>
          </cell>
          <cell r="EB1088">
            <v>0.03</v>
          </cell>
          <cell r="EC1088">
            <v>0</v>
          </cell>
          <cell r="ED1088">
            <v>0</v>
          </cell>
        </row>
        <row r="1089">
          <cell r="F1089">
            <v>25.49</v>
          </cell>
          <cell r="G1089">
            <v>280.62</v>
          </cell>
          <cell r="H1089">
            <v>577.02</v>
          </cell>
          <cell r="I1089">
            <v>43.46</v>
          </cell>
          <cell r="J1089">
            <v>117.77</v>
          </cell>
          <cell r="K1089">
            <v>-0.49</v>
          </cell>
          <cell r="L1089">
            <v>0</v>
          </cell>
          <cell r="M1089">
            <v>0</v>
          </cell>
          <cell r="N1089">
            <v>0</v>
          </cell>
          <cell r="O1089">
            <v>0</v>
          </cell>
          <cell r="P1089">
            <v>42.33</v>
          </cell>
          <cell r="Q1089">
            <v>262.54000000000002</v>
          </cell>
          <cell r="R1089">
            <v>163.5</v>
          </cell>
          <cell r="S1089">
            <v>3.77</v>
          </cell>
          <cell r="T1089">
            <v>0</v>
          </cell>
          <cell r="U1089">
            <v>-7.89</v>
          </cell>
          <cell r="V1089">
            <v>22.68</v>
          </cell>
          <cell r="W1089">
            <v>59.9</v>
          </cell>
          <cell r="X1089">
            <v>0</v>
          </cell>
          <cell r="Y1089">
            <v>0</v>
          </cell>
          <cell r="Z1089">
            <v>0</v>
          </cell>
          <cell r="AA1089">
            <v>0</v>
          </cell>
          <cell r="AB1089">
            <v>0</v>
          </cell>
          <cell r="AC1089">
            <v>85.03</v>
          </cell>
          <cell r="AD1089">
            <v>0</v>
          </cell>
          <cell r="AE1089">
            <v>1635.11</v>
          </cell>
          <cell r="AF1089">
            <v>77.62</v>
          </cell>
          <cell r="AG1089">
            <v>35.36</v>
          </cell>
          <cell r="AH1089">
            <v>592.48</v>
          </cell>
          <cell r="AI1089">
            <v>260.5</v>
          </cell>
          <cell r="AJ1089">
            <v>283.08999999999997</v>
          </cell>
          <cell r="AK1089">
            <v>35.53</v>
          </cell>
          <cell r="AL1089">
            <v>0</v>
          </cell>
          <cell r="AM1089">
            <v>0</v>
          </cell>
          <cell r="AN1089">
            <v>184.53</v>
          </cell>
          <cell r="AO1089">
            <v>0.13</v>
          </cell>
          <cell r="AP1089">
            <v>135.79</v>
          </cell>
          <cell r="AQ1089">
            <v>30.06</v>
          </cell>
          <cell r="AR1089">
            <v>1511.81</v>
          </cell>
          <cell r="AS1089">
            <v>251.71</v>
          </cell>
          <cell r="AT1089">
            <v>0.36</v>
          </cell>
          <cell r="AU1089">
            <v>572.1</v>
          </cell>
          <cell r="AV1089">
            <v>312.44</v>
          </cell>
          <cell r="AW1089">
            <v>113.76</v>
          </cell>
          <cell r="AX1089">
            <v>26.68</v>
          </cell>
          <cell r="AY1089">
            <v>0</v>
          </cell>
          <cell r="AZ1089">
            <v>0</v>
          </cell>
          <cell r="BA1089">
            <v>69.7</v>
          </cell>
          <cell r="BB1089">
            <v>164.87</v>
          </cell>
          <cell r="BC1089">
            <v>0</v>
          </cell>
          <cell r="BD1089">
            <v>0.18</v>
          </cell>
          <cell r="BE1089">
            <v>1706.45</v>
          </cell>
          <cell r="BF1089">
            <v>96.18</v>
          </cell>
          <cell r="BG1089">
            <v>1.35</v>
          </cell>
          <cell r="BH1089">
            <v>415.82</v>
          </cell>
          <cell r="BI1089">
            <v>559.89</v>
          </cell>
          <cell r="BJ1089">
            <v>156.75</v>
          </cell>
          <cell r="BK1089">
            <v>63.59</v>
          </cell>
          <cell r="BL1089">
            <v>0</v>
          </cell>
          <cell r="BM1089">
            <v>0</v>
          </cell>
          <cell r="BN1089">
            <v>30.3</v>
          </cell>
          <cell r="BO1089">
            <v>33.68</v>
          </cell>
          <cell r="BP1089">
            <v>375.03</v>
          </cell>
          <cell r="BQ1089">
            <v>-26.14</v>
          </cell>
          <cell r="BR1089">
            <v>1583.42</v>
          </cell>
          <cell r="BS1089">
            <v>44.31</v>
          </cell>
          <cell r="BT1089">
            <v>48.94</v>
          </cell>
          <cell r="BU1089">
            <v>850.57</v>
          </cell>
          <cell r="BV1089">
            <v>257.27999999999997</v>
          </cell>
          <cell r="BW1089">
            <v>39.520000000000003</v>
          </cell>
          <cell r="BX1089">
            <v>47.74</v>
          </cell>
          <cell r="BY1089">
            <v>71.14</v>
          </cell>
          <cell r="BZ1089">
            <v>0</v>
          </cell>
          <cell r="CA1089">
            <v>89.65</v>
          </cell>
          <cell r="CB1089">
            <v>0</v>
          </cell>
          <cell r="CC1089">
            <v>134.27000000000001</v>
          </cell>
          <cell r="CD1089">
            <v>0</v>
          </cell>
          <cell r="CE1089">
            <v>535.48</v>
          </cell>
          <cell r="CF1089">
            <v>0</v>
          </cell>
          <cell r="CG1089">
            <v>64.75</v>
          </cell>
          <cell r="CH1089">
            <v>171.82</v>
          </cell>
          <cell r="CI1089">
            <v>58.57</v>
          </cell>
          <cell r="CJ1089">
            <v>26.03</v>
          </cell>
          <cell r="CK1089">
            <v>0</v>
          </cell>
          <cell r="CL1089">
            <v>0</v>
          </cell>
          <cell r="CM1089">
            <v>0</v>
          </cell>
          <cell r="CN1089">
            <v>25.68</v>
          </cell>
          <cell r="CO1089">
            <v>0</v>
          </cell>
          <cell r="CP1089">
            <v>188.63</v>
          </cell>
          <cell r="CQ1089">
            <v>0</v>
          </cell>
          <cell r="CR1089">
            <v>947.17</v>
          </cell>
          <cell r="CS1089">
            <v>0</v>
          </cell>
          <cell r="CT1089">
            <v>0</v>
          </cell>
          <cell r="CU1089">
            <v>181.73</v>
          </cell>
          <cell r="CV1089">
            <v>351.09</v>
          </cell>
          <cell r="CW1089">
            <v>101.43</v>
          </cell>
          <cell r="CX1089">
            <v>0.67</v>
          </cell>
          <cell r="CY1089">
            <v>0</v>
          </cell>
          <cell r="CZ1089">
            <v>0</v>
          </cell>
          <cell r="DA1089">
            <v>74.290000000000006</v>
          </cell>
          <cell r="DB1089">
            <v>0</v>
          </cell>
          <cell r="DC1089">
            <v>170.85</v>
          </cell>
          <cell r="DD1089">
            <v>67.11</v>
          </cell>
          <cell r="DE1089">
            <v>2147.39</v>
          </cell>
          <cell r="DF1089">
            <v>28.96</v>
          </cell>
          <cell r="DG1089">
            <v>259.07</v>
          </cell>
          <cell r="DH1089">
            <v>869.57</v>
          </cell>
          <cell r="DI1089">
            <v>343.32</v>
          </cell>
          <cell r="DJ1089">
            <v>268.8</v>
          </cell>
          <cell r="DK1089">
            <v>64.61</v>
          </cell>
          <cell r="DL1089">
            <v>0</v>
          </cell>
          <cell r="DM1089">
            <v>82.56</v>
          </cell>
          <cell r="DN1089">
            <v>0</v>
          </cell>
          <cell r="DO1089">
            <v>156.01</v>
          </cell>
          <cell r="DP1089">
            <v>35.29</v>
          </cell>
          <cell r="DQ1089">
            <v>39.21</v>
          </cell>
          <cell r="DR1089">
            <v>0</v>
          </cell>
          <cell r="DS1089">
            <v>0</v>
          </cell>
          <cell r="DT1089">
            <v>0</v>
          </cell>
          <cell r="DU1089">
            <v>0</v>
          </cell>
          <cell r="DV1089">
            <v>0</v>
          </cell>
          <cell r="DW1089">
            <v>0</v>
          </cell>
          <cell r="DX1089">
            <v>0</v>
          </cell>
          <cell r="DY1089">
            <v>0</v>
          </cell>
          <cell r="DZ1089">
            <v>0</v>
          </cell>
          <cell r="EA1089">
            <v>0</v>
          </cell>
          <cell r="EB1089">
            <v>0</v>
          </cell>
          <cell r="EC1089">
            <v>0</v>
          </cell>
          <cell r="ED1089">
            <v>0</v>
          </cell>
        </row>
        <row r="1090">
          <cell r="F1090">
            <v>5435.78</v>
          </cell>
          <cell r="G1090">
            <v>3054.42</v>
          </cell>
          <cell r="H1090">
            <v>2548.6</v>
          </cell>
          <cell r="I1090">
            <v>1274.08</v>
          </cell>
          <cell r="J1090">
            <v>1211.8</v>
          </cell>
          <cell r="K1090">
            <v>1315.25</v>
          </cell>
          <cell r="L1090">
            <v>1796.76</v>
          </cell>
          <cell r="M1090">
            <v>1942.13</v>
          </cell>
          <cell r="N1090">
            <v>1615.87</v>
          </cell>
          <cell r="O1090">
            <v>3992.8</v>
          </cell>
          <cell r="P1090">
            <v>3676.64</v>
          </cell>
          <cell r="Q1090">
            <v>3645.93</v>
          </cell>
          <cell r="R1090">
            <v>23826.68</v>
          </cell>
          <cell r="S1090">
            <v>3108.47</v>
          </cell>
          <cell r="T1090">
            <v>2657.29</v>
          </cell>
          <cell r="U1090">
            <v>2154.1999999999998</v>
          </cell>
          <cell r="V1090">
            <v>1130.94</v>
          </cell>
          <cell r="W1090">
            <v>614.55999999999995</v>
          </cell>
          <cell r="X1090">
            <v>941.55</v>
          </cell>
          <cell r="Y1090">
            <v>955.46</v>
          </cell>
          <cell r="Z1090">
            <v>1309.3599999999999</v>
          </cell>
          <cell r="AA1090">
            <v>1511.02</v>
          </cell>
          <cell r="AB1090">
            <v>3032.11</v>
          </cell>
          <cell r="AC1090">
            <v>2904.75</v>
          </cell>
          <cell r="AD1090">
            <v>3506.96</v>
          </cell>
          <cell r="AE1090">
            <v>26099.919999999998</v>
          </cell>
          <cell r="AF1090">
            <v>4860.6400000000003</v>
          </cell>
          <cell r="AG1090">
            <v>2686.61</v>
          </cell>
          <cell r="AH1090">
            <v>2609.4699999999998</v>
          </cell>
          <cell r="AI1090">
            <v>1693.89</v>
          </cell>
          <cell r="AJ1090">
            <v>779.91</v>
          </cell>
          <cell r="AK1090">
            <v>928.19</v>
          </cell>
          <cell r="AL1090">
            <v>1211.67</v>
          </cell>
          <cell r="AM1090">
            <v>1260.94</v>
          </cell>
          <cell r="AN1090">
            <v>1231.3399999999999</v>
          </cell>
          <cell r="AO1090">
            <v>3080.31</v>
          </cell>
          <cell r="AP1090">
            <v>2641</v>
          </cell>
          <cell r="AQ1090">
            <v>3115.95</v>
          </cell>
          <cell r="AR1090">
            <v>25604.73</v>
          </cell>
          <cell r="AS1090">
            <v>3777.63</v>
          </cell>
          <cell r="AT1090">
            <v>2962.73</v>
          </cell>
          <cell r="AU1090">
            <v>2286.8000000000002</v>
          </cell>
          <cell r="AV1090">
            <v>1931.88</v>
          </cell>
          <cell r="AW1090">
            <v>705.76</v>
          </cell>
          <cell r="AX1090">
            <v>1083.27</v>
          </cell>
          <cell r="AY1090">
            <v>891.99</v>
          </cell>
          <cell r="AZ1090">
            <v>1231.97</v>
          </cell>
          <cell r="BA1090">
            <v>1592.23</v>
          </cell>
          <cell r="BB1090">
            <v>2349.13</v>
          </cell>
          <cell r="BC1090">
            <v>3452.78</v>
          </cell>
          <cell r="BD1090">
            <v>3338.55</v>
          </cell>
          <cell r="BE1090">
            <v>25094.91</v>
          </cell>
          <cell r="BF1090">
            <v>3438.18</v>
          </cell>
          <cell r="BG1090">
            <v>3754.87</v>
          </cell>
          <cell r="BH1090">
            <v>2319.27</v>
          </cell>
          <cell r="BI1090">
            <v>1921.46</v>
          </cell>
          <cell r="BJ1090">
            <v>533.41999999999996</v>
          </cell>
          <cell r="BK1090">
            <v>915.23</v>
          </cell>
          <cell r="BL1090">
            <v>903.99</v>
          </cell>
          <cell r="BM1090">
            <v>1174.6300000000001</v>
          </cell>
          <cell r="BN1090">
            <v>1581.26</v>
          </cell>
          <cell r="BO1090">
            <v>2160.7199999999998</v>
          </cell>
          <cell r="BP1090">
            <v>3381.06</v>
          </cell>
          <cell r="BQ1090">
            <v>3010.81</v>
          </cell>
          <cell r="BR1090">
            <v>10190.91</v>
          </cell>
          <cell r="BS1090">
            <v>1038.1300000000001</v>
          </cell>
          <cell r="BT1090">
            <v>1118.8599999999999</v>
          </cell>
          <cell r="BU1090">
            <v>1334.14</v>
          </cell>
          <cell r="BV1090">
            <v>1002.01</v>
          </cell>
          <cell r="BW1090">
            <v>295.07</v>
          </cell>
          <cell r="BX1090">
            <v>568.70000000000005</v>
          </cell>
          <cell r="BY1090">
            <v>498.13</v>
          </cell>
          <cell r="BZ1090">
            <v>748.29</v>
          </cell>
          <cell r="CA1090">
            <v>936.87</v>
          </cell>
          <cell r="CB1090">
            <v>1105.3399999999999</v>
          </cell>
          <cell r="CC1090">
            <v>1578.47</v>
          </cell>
          <cell r="CD1090">
            <v>-33.11</v>
          </cell>
          <cell r="CE1090">
            <v>9025.41</v>
          </cell>
          <cell r="CF1090">
            <v>391.04</v>
          </cell>
          <cell r="CG1090">
            <v>405.12</v>
          </cell>
          <cell r="CH1090">
            <v>1069.99</v>
          </cell>
          <cell r="CI1090">
            <v>994.35</v>
          </cell>
          <cell r="CJ1090">
            <v>443.16</v>
          </cell>
          <cell r="CK1090">
            <v>564.89</v>
          </cell>
          <cell r="CL1090">
            <v>426.49</v>
          </cell>
          <cell r="CM1090">
            <v>700.75</v>
          </cell>
          <cell r="CN1090">
            <v>881.58</v>
          </cell>
          <cell r="CO1090">
            <v>933.87</v>
          </cell>
          <cell r="CP1090">
            <v>1635.97</v>
          </cell>
          <cell r="CQ1090">
            <v>578.21</v>
          </cell>
          <cell r="CR1090">
            <v>6474.94</v>
          </cell>
          <cell r="CS1090">
            <v>-1620.12</v>
          </cell>
          <cell r="CT1090">
            <v>507.19</v>
          </cell>
          <cell r="CU1090">
            <v>1462.18</v>
          </cell>
          <cell r="CV1090">
            <v>932.45</v>
          </cell>
          <cell r="CW1090">
            <v>431.08</v>
          </cell>
          <cell r="CX1090">
            <v>608.33000000000004</v>
          </cell>
          <cell r="CY1090">
            <v>406.08</v>
          </cell>
          <cell r="CZ1090">
            <v>458.3</v>
          </cell>
          <cell r="DA1090">
            <v>821.32</v>
          </cell>
          <cell r="DB1090">
            <v>977.14</v>
          </cell>
          <cell r="DC1090">
            <v>1186.8900000000001</v>
          </cell>
          <cell r="DD1090">
            <v>304.10000000000002</v>
          </cell>
          <cell r="DE1090">
            <v>10622.29</v>
          </cell>
          <cell r="DF1090">
            <v>1247.8699999999999</v>
          </cell>
          <cell r="DG1090">
            <v>807.83</v>
          </cell>
          <cell r="DH1090">
            <v>1772.48</v>
          </cell>
          <cell r="DI1090">
            <v>1256.92</v>
          </cell>
          <cell r="DJ1090">
            <v>446.77</v>
          </cell>
          <cell r="DK1090">
            <v>562.66</v>
          </cell>
          <cell r="DL1090">
            <v>344.27</v>
          </cell>
          <cell r="DM1090">
            <v>412.65</v>
          </cell>
          <cell r="DN1090">
            <v>819.22</v>
          </cell>
          <cell r="DO1090">
            <v>928.11</v>
          </cell>
          <cell r="DP1090">
            <v>1697.7</v>
          </cell>
          <cell r="DQ1090">
            <v>325.8</v>
          </cell>
          <cell r="DR1090">
            <v>1735.56</v>
          </cell>
          <cell r="DS1090">
            <v>31.34</v>
          </cell>
          <cell r="DT1090">
            <v>281.89</v>
          </cell>
          <cell r="DU1090">
            <v>105.09</v>
          </cell>
          <cell r="DV1090">
            <v>192.13</v>
          </cell>
          <cell r="DW1090">
            <v>243.28</v>
          </cell>
          <cell r="DX1090">
            <v>272.26</v>
          </cell>
          <cell r="DY1090">
            <v>15.26</v>
          </cell>
          <cell r="DZ1090">
            <v>31.03</v>
          </cell>
          <cell r="EA1090">
            <v>289.77999999999997</v>
          </cell>
          <cell r="EB1090">
            <v>92.45</v>
          </cell>
          <cell r="EC1090">
            <v>38.72</v>
          </cell>
          <cell r="ED1090">
            <v>142.32</v>
          </cell>
        </row>
        <row r="1091">
          <cell r="F1091">
            <v>689.15</v>
          </cell>
          <cell r="G1091">
            <v>676.12</v>
          </cell>
          <cell r="H1091">
            <v>642.33000000000004</v>
          </cell>
          <cell r="I1091">
            <v>191.96</v>
          </cell>
          <cell r="J1091">
            <v>64.59</v>
          </cell>
          <cell r="K1091">
            <v>141.69</v>
          </cell>
          <cell r="L1091">
            <v>338.54</v>
          </cell>
          <cell r="M1091">
            <v>256.18</v>
          </cell>
          <cell r="N1091">
            <v>556.09</v>
          </cell>
          <cell r="O1091">
            <v>525.76</v>
          </cell>
          <cell r="P1091">
            <v>848.9</v>
          </cell>
          <cell r="Q1091">
            <v>711.88</v>
          </cell>
          <cell r="R1091">
            <v>7640.33</v>
          </cell>
          <cell r="S1091">
            <v>1078.43</v>
          </cell>
          <cell r="T1091">
            <v>869.19</v>
          </cell>
          <cell r="U1091">
            <v>733.02</v>
          </cell>
          <cell r="V1091">
            <v>465.34</v>
          </cell>
          <cell r="W1091">
            <v>114.72</v>
          </cell>
          <cell r="X1091">
            <v>133.94999999999999</v>
          </cell>
          <cell r="Y1091">
            <v>348.98</v>
          </cell>
          <cell r="Z1091">
            <v>208.31</v>
          </cell>
          <cell r="AA1091">
            <v>513.37</v>
          </cell>
          <cell r="AB1091">
            <v>680.16</v>
          </cell>
          <cell r="AC1091">
            <v>1254.1300000000001</v>
          </cell>
          <cell r="AD1091">
            <v>1240.73</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cell r="BZ1091">
            <v>0</v>
          </cell>
          <cell r="CA1091">
            <v>0</v>
          </cell>
          <cell r="CB1091">
            <v>0</v>
          </cell>
          <cell r="CC1091">
            <v>0</v>
          </cell>
          <cell r="CD1091">
            <v>0</v>
          </cell>
          <cell r="CE1091">
            <v>0</v>
          </cell>
          <cell r="CF1091">
            <v>0</v>
          </cell>
          <cell r="CG1091">
            <v>0</v>
          </cell>
          <cell r="CH1091">
            <v>0</v>
          </cell>
          <cell r="CI1091">
            <v>0</v>
          </cell>
          <cell r="CJ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CW1091">
            <v>0</v>
          </cell>
          <cell r="CX1091">
            <v>0</v>
          </cell>
          <cell r="CY1091">
            <v>0</v>
          </cell>
          <cell r="CZ1091">
            <v>0</v>
          </cell>
          <cell r="DA1091">
            <v>0</v>
          </cell>
          <cell r="DB1091">
            <v>0</v>
          </cell>
          <cell r="DC1091">
            <v>0</v>
          </cell>
          <cell r="DD1091">
            <v>0</v>
          </cell>
          <cell r="DE1091">
            <v>0</v>
          </cell>
          <cell r="DF1091">
            <v>0</v>
          </cell>
          <cell r="DG1091">
            <v>0</v>
          </cell>
          <cell r="DH1091">
            <v>0</v>
          </cell>
          <cell r="DI1091">
            <v>0</v>
          </cell>
          <cell r="DJ1091">
            <v>0</v>
          </cell>
          <cell r="DK1091">
            <v>0</v>
          </cell>
          <cell r="DL1091">
            <v>0</v>
          </cell>
          <cell r="DM1091">
            <v>0</v>
          </cell>
          <cell r="DN1091">
            <v>0</v>
          </cell>
          <cell r="DO1091">
            <v>0</v>
          </cell>
          <cell r="DP1091">
            <v>0</v>
          </cell>
          <cell r="DQ1091">
            <v>0</v>
          </cell>
          <cell r="DR1091">
            <v>0</v>
          </cell>
          <cell r="DS1091">
            <v>0</v>
          </cell>
          <cell r="DT1091">
            <v>0</v>
          </cell>
          <cell r="DU1091">
            <v>0</v>
          </cell>
          <cell r="DV1091">
            <v>0</v>
          </cell>
          <cell r="DW1091">
            <v>0</v>
          </cell>
          <cell r="DX1091">
            <v>0</v>
          </cell>
          <cell r="DY1091">
            <v>0</v>
          </cell>
          <cell r="DZ1091">
            <v>0</v>
          </cell>
          <cell r="EA1091">
            <v>0</v>
          </cell>
          <cell r="EB1091">
            <v>0</v>
          </cell>
          <cell r="EC1091">
            <v>0</v>
          </cell>
          <cell r="ED1091">
            <v>0</v>
          </cell>
        </row>
        <row r="1092">
          <cell r="F1092">
            <v>1955.62</v>
          </cell>
          <cell r="G1092">
            <v>887.19</v>
          </cell>
          <cell r="H1092">
            <v>362.58</v>
          </cell>
          <cell r="I1092">
            <v>42.86</v>
          </cell>
          <cell r="J1092">
            <v>0</v>
          </cell>
          <cell r="K1092">
            <v>0</v>
          </cell>
          <cell r="L1092">
            <v>0</v>
          </cell>
          <cell r="M1092">
            <v>0</v>
          </cell>
          <cell r="N1092">
            <v>0</v>
          </cell>
          <cell r="O1092">
            <v>604.95000000000005</v>
          </cell>
          <cell r="P1092">
            <v>893.84</v>
          </cell>
          <cell r="Q1092">
            <v>3270.91</v>
          </cell>
          <cell r="R1092">
            <v>5074.6000000000004</v>
          </cell>
          <cell r="S1092">
            <v>1809.41</v>
          </cell>
          <cell r="T1092">
            <v>729.15</v>
          </cell>
          <cell r="U1092">
            <v>356.37</v>
          </cell>
          <cell r="V1092">
            <v>42.8</v>
          </cell>
          <cell r="W1092">
            <v>0</v>
          </cell>
          <cell r="X1092">
            <v>0</v>
          </cell>
          <cell r="Y1092">
            <v>0</v>
          </cell>
          <cell r="Z1092">
            <v>0</v>
          </cell>
          <cell r="AA1092">
            <v>20.68</v>
          </cell>
          <cell r="AB1092">
            <v>618.69000000000005</v>
          </cell>
          <cell r="AC1092">
            <v>879.94</v>
          </cell>
          <cell r="AD1092">
            <v>617.54</v>
          </cell>
          <cell r="AE1092">
            <v>232.47</v>
          </cell>
          <cell r="AF1092">
            <v>167.18</v>
          </cell>
          <cell r="AG1092">
            <v>33.36</v>
          </cell>
          <cell r="AH1092">
            <v>31.93</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7006.55</v>
          </cell>
          <cell r="BS1092">
            <v>1715.1</v>
          </cell>
          <cell r="BT1092">
            <v>712.48</v>
          </cell>
          <cell r="BU1092">
            <v>221.86</v>
          </cell>
          <cell r="BV1092">
            <v>10.73</v>
          </cell>
          <cell r="BW1092">
            <v>0</v>
          </cell>
          <cell r="BX1092">
            <v>0</v>
          </cell>
          <cell r="BY1092">
            <v>0</v>
          </cell>
          <cell r="BZ1092">
            <v>0</v>
          </cell>
          <cell r="CA1092">
            <v>6.87</v>
          </cell>
          <cell r="CB1092">
            <v>726.73</v>
          </cell>
          <cell r="CC1092">
            <v>651</v>
          </cell>
          <cell r="CD1092">
            <v>2961.79</v>
          </cell>
          <cell r="CE1092">
            <v>6748.52</v>
          </cell>
          <cell r="CF1092">
            <v>1621.32</v>
          </cell>
          <cell r="CG1092">
            <v>650.04999999999995</v>
          </cell>
          <cell r="CH1092">
            <v>220.74</v>
          </cell>
          <cell r="CI1092">
            <v>0</v>
          </cell>
          <cell r="CJ1092">
            <v>0</v>
          </cell>
          <cell r="CK1092">
            <v>0</v>
          </cell>
          <cell r="CL1092">
            <v>0</v>
          </cell>
          <cell r="CM1092">
            <v>0</v>
          </cell>
          <cell r="CN1092">
            <v>7.0000000000000007E-2</v>
          </cell>
          <cell r="CO1092">
            <v>697.47</v>
          </cell>
          <cell r="CP1092">
            <v>620.41</v>
          </cell>
          <cell r="CQ1092">
            <v>2938.44</v>
          </cell>
          <cell r="CR1092">
            <v>6567.11</v>
          </cell>
          <cell r="CS1092">
            <v>1512.84</v>
          </cell>
          <cell r="CT1092">
            <v>645.95000000000005</v>
          </cell>
          <cell r="CU1092">
            <v>204.88</v>
          </cell>
          <cell r="CV1092">
            <v>0</v>
          </cell>
          <cell r="CW1092">
            <v>0</v>
          </cell>
          <cell r="CX1092">
            <v>0</v>
          </cell>
          <cell r="CY1092">
            <v>0</v>
          </cell>
          <cell r="CZ1092">
            <v>0</v>
          </cell>
          <cell r="DA1092">
            <v>19.34</v>
          </cell>
          <cell r="DB1092">
            <v>704.28</v>
          </cell>
          <cell r="DC1092">
            <v>590.99</v>
          </cell>
          <cell r="DD1092">
            <v>2888.83</v>
          </cell>
          <cell r="DE1092">
            <v>2804.26</v>
          </cell>
          <cell r="DF1092">
            <v>1394.69</v>
          </cell>
          <cell r="DG1092">
            <v>753.99</v>
          </cell>
          <cell r="DH1092">
            <v>253.96</v>
          </cell>
          <cell r="DI1092">
            <v>0</v>
          </cell>
          <cell r="DJ1092">
            <v>0</v>
          </cell>
          <cell r="DK1092">
            <v>0</v>
          </cell>
          <cell r="DL1092">
            <v>0</v>
          </cell>
          <cell r="DM1092">
            <v>0</v>
          </cell>
          <cell r="DN1092">
            <v>0</v>
          </cell>
          <cell r="DO1092">
            <v>263.55</v>
          </cell>
          <cell r="DP1092">
            <v>0</v>
          </cell>
          <cell r="DQ1092">
            <v>138.07</v>
          </cell>
          <cell r="DR1092">
            <v>261.97000000000003</v>
          </cell>
          <cell r="DS1092">
            <v>0</v>
          </cell>
          <cell r="DT1092">
            <v>0</v>
          </cell>
          <cell r="DU1092">
            <v>14.01</v>
          </cell>
          <cell r="DV1092">
            <v>0</v>
          </cell>
          <cell r="DW1092">
            <v>0</v>
          </cell>
          <cell r="DX1092">
            <v>0</v>
          </cell>
          <cell r="DY1092">
            <v>0</v>
          </cell>
          <cell r="DZ1092">
            <v>0</v>
          </cell>
          <cell r="EA1092">
            <v>0</v>
          </cell>
          <cell r="EB1092">
            <v>216.23</v>
          </cell>
          <cell r="EC1092">
            <v>0</v>
          </cell>
          <cell r="ED1092">
            <v>31.72</v>
          </cell>
        </row>
        <row r="1093">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cell r="BZ1093">
            <v>0</v>
          </cell>
          <cell r="CA1093">
            <v>0</v>
          </cell>
          <cell r="CB1093">
            <v>0</v>
          </cell>
          <cell r="CC1093">
            <v>0</v>
          </cell>
          <cell r="CD1093">
            <v>0</v>
          </cell>
          <cell r="CE1093">
            <v>0</v>
          </cell>
          <cell r="CF1093">
            <v>0</v>
          </cell>
          <cell r="CG1093">
            <v>0</v>
          </cell>
          <cell r="CH1093">
            <v>0</v>
          </cell>
          <cell r="CI1093">
            <v>0</v>
          </cell>
          <cell r="CJ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CW1093">
            <v>0</v>
          </cell>
          <cell r="CX1093">
            <v>0</v>
          </cell>
          <cell r="CY1093">
            <v>0</v>
          </cell>
          <cell r="CZ1093">
            <v>0</v>
          </cell>
          <cell r="DA1093">
            <v>0</v>
          </cell>
          <cell r="DB1093">
            <v>0</v>
          </cell>
          <cell r="DC1093">
            <v>0</v>
          </cell>
          <cell r="DD1093">
            <v>0</v>
          </cell>
          <cell r="DE1093">
            <v>0</v>
          </cell>
          <cell r="DF1093">
            <v>0</v>
          </cell>
          <cell r="DG1093">
            <v>0</v>
          </cell>
          <cell r="DH1093">
            <v>0</v>
          </cell>
          <cell r="DI1093">
            <v>0</v>
          </cell>
          <cell r="DJ1093">
            <v>0</v>
          </cell>
          <cell r="DK1093">
            <v>0</v>
          </cell>
          <cell r="DL1093">
            <v>0</v>
          </cell>
          <cell r="DM1093">
            <v>0</v>
          </cell>
          <cell r="DN1093">
            <v>0</v>
          </cell>
          <cell r="DO1093">
            <v>0</v>
          </cell>
          <cell r="DP1093">
            <v>0</v>
          </cell>
          <cell r="DQ1093">
            <v>0</v>
          </cell>
          <cell r="DR1093">
            <v>0</v>
          </cell>
          <cell r="DS1093">
            <v>0</v>
          </cell>
          <cell r="DT1093">
            <v>0</v>
          </cell>
          <cell r="DU1093">
            <v>0</v>
          </cell>
          <cell r="DV1093">
            <v>0</v>
          </cell>
          <cell r="DW1093">
            <v>0</v>
          </cell>
          <cell r="DX1093">
            <v>0</v>
          </cell>
          <cell r="DY1093">
            <v>0</v>
          </cell>
          <cell r="DZ1093">
            <v>0</v>
          </cell>
          <cell r="EA1093">
            <v>0</v>
          </cell>
          <cell r="EB1093">
            <v>0</v>
          </cell>
          <cell r="EC1093">
            <v>0</v>
          </cell>
          <cell r="ED1093">
            <v>0</v>
          </cell>
        </row>
        <row r="1094">
          <cell r="F1094">
            <v>409.85</v>
          </cell>
          <cell r="G1094">
            <v>249.26</v>
          </cell>
          <cell r="H1094">
            <v>324</v>
          </cell>
          <cell r="I1094">
            <v>136.77000000000001</v>
          </cell>
          <cell r="J1094">
            <v>0</v>
          </cell>
          <cell r="K1094">
            <v>43.11</v>
          </cell>
          <cell r="L1094">
            <v>53.35</v>
          </cell>
          <cell r="M1094">
            <v>21.85</v>
          </cell>
          <cell r="N1094">
            <v>207.22</v>
          </cell>
          <cell r="O1094">
            <v>52.25</v>
          </cell>
          <cell r="P1094">
            <v>38.07</v>
          </cell>
          <cell r="Q1094">
            <v>299.06</v>
          </cell>
          <cell r="R1094">
            <v>1768.19</v>
          </cell>
          <cell r="S1094">
            <v>524.96</v>
          </cell>
          <cell r="T1094">
            <v>262.87</v>
          </cell>
          <cell r="U1094">
            <v>409.19</v>
          </cell>
          <cell r="V1094">
            <v>143.09</v>
          </cell>
          <cell r="W1094">
            <v>0</v>
          </cell>
          <cell r="X1094">
            <v>4.18</v>
          </cell>
          <cell r="Y1094">
            <v>27.49</v>
          </cell>
          <cell r="Z1094">
            <v>7.9</v>
          </cell>
          <cell r="AA1094">
            <v>202.32</v>
          </cell>
          <cell r="AB1094">
            <v>64.83</v>
          </cell>
          <cell r="AC1094">
            <v>47.33</v>
          </cell>
          <cell r="AD1094">
            <v>74.03</v>
          </cell>
          <cell r="AE1094">
            <v>1417.18</v>
          </cell>
          <cell r="AF1094">
            <v>180.85</v>
          </cell>
          <cell r="AG1094">
            <v>225.94</v>
          </cell>
          <cell r="AH1094">
            <v>337.6</v>
          </cell>
          <cell r="AI1094">
            <v>191.03</v>
          </cell>
          <cell r="AJ1094">
            <v>0</v>
          </cell>
          <cell r="AK1094">
            <v>0</v>
          </cell>
          <cell r="AL1094">
            <v>20.96</v>
          </cell>
          <cell r="AM1094">
            <v>51.73</v>
          </cell>
          <cell r="AN1094">
            <v>190.52</v>
          </cell>
          <cell r="AO1094">
            <v>87.09</v>
          </cell>
          <cell r="AP1094">
            <v>74.86</v>
          </cell>
          <cell r="AQ1094">
            <v>56.58</v>
          </cell>
          <cell r="AR1094">
            <v>1409.56</v>
          </cell>
          <cell r="AS1094">
            <v>143.62</v>
          </cell>
          <cell r="AT1094">
            <v>56.25</v>
          </cell>
          <cell r="AU1094">
            <v>431.35</v>
          </cell>
          <cell r="AV1094">
            <v>173.16</v>
          </cell>
          <cell r="AW1094">
            <v>4.26</v>
          </cell>
          <cell r="AX1094">
            <v>34.4</v>
          </cell>
          <cell r="AY1094">
            <v>42.41</v>
          </cell>
          <cell r="AZ1094">
            <v>40.32</v>
          </cell>
          <cell r="BA1094">
            <v>205.8</v>
          </cell>
          <cell r="BB1094">
            <v>80.73</v>
          </cell>
          <cell r="BC1094">
            <v>67.680000000000007</v>
          </cell>
          <cell r="BD1094">
            <v>129.58000000000001</v>
          </cell>
          <cell r="BE1094">
            <v>1290.05</v>
          </cell>
          <cell r="BF1094">
            <v>180.44</v>
          </cell>
          <cell r="BG1094">
            <v>53.49</v>
          </cell>
          <cell r="BH1094">
            <v>460.09</v>
          </cell>
          <cell r="BI1094">
            <v>210.87</v>
          </cell>
          <cell r="BJ1094">
            <v>11.71</v>
          </cell>
          <cell r="BK1094">
            <v>1.3</v>
          </cell>
          <cell r="BL1094">
            <v>69.349999999999994</v>
          </cell>
          <cell r="BM1094">
            <v>74.37</v>
          </cell>
          <cell r="BN1094">
            <v>89.76</v>
          </cell>
          <cell r="BO1094">
            <v>92.65</v>
          </cell>
          <cell r="BP1094">
            <v>24.64</v>
          </cell>
          <cell r="BQ1094">
            <v>21.38</v>
          </cell>
          <cell r="BR1094">
            <v>1087.3399999999999</v>
          </cell>
          <cell r="BS1094">
            <v>83.26</v>
          </cell>
          <cell r="BT1094">
            <v>88.91</v>
          </cell>
          <cell r="BU1094">
            <v>295.77999999999997</v>
          </cell>
          <cell r="BV1094">
            <v>151.72</v>
          </cell>
          <cell r="BW1094">
            <v>0</v>
          </cell>
          <cell r="BX1094">
            <v>39.57</v>
          </cell>
          <cell r="BY1094">
            <v>33.950000000000003</v>
          </cell>
          <cell r="BZ1094">
            <v>108.76</v>
          </cell>
          <cell r="CA1094">
            <v>179.6</v>
          </cell>
          <cell r="CB1094">
            <v>77.91</v>
          </cell>
          <cell r="CC1094">
            <v>27.88</v>
          </cell>
          <cell r="CD1094">
            <v>0</v>
          </cell>
          <cell r="CE1094">
            <v>1008.27</v>
          </cell>
          <cell r="CF1094">
            <v>0</v>
          </cell>
          <cell r="CG1094">
            <v>112.34</v>
          </cell>
          <cell r="CH1094">
            <v>80.88</v>
          </cell>
          <cell r="CI1094">
            <v>186.81</v>
          </cell>
          <cell r="CJ1094">
            <v>0</v>
          </cell>
          <cell r="CK1094">
            <v>229.01</v>
          </cell>
          <cell r="CL1094">
            <v>45.38</v>
          </cell>
          <cell r="CM1094">
            <v>56.87</v>
          </cell>
          <cell r="CN1094">
            <v>191.56</v>
          </cell>
          <cell r="CO1094">
            <v>60.07</v>
          </cell>
          <cell r="CP1094">
            <v>14.51</v>
          </cell>
          <cell r="CQ1094">
            <v>30.82</v>
          </cell>
          <cell r="CR1094">
            <v>692.7</v>
          </cell>
          <cell r="CS1094">
            <v>36.46</v>
          </cell>
          <cell r="CT1094">
            <v>113.22</v>
          </cell>
          <cell r="CU1094">
            <v>63.41</v>
          </cell>
          <cell r="CV1094">
            <v>125.98</v>
          </cell>
          <cell r="CW1094">
            <v>0</v>
          </cell>
          <cell r="CX1094">
            <v>42.3</v>
          </cell>
          <cell r="CY1094">
            <v>9.75</v>
          </cell>
          <cell r="CZ1094">
            <v>33.090000000000003</v>
          </cell>
          <cell r="DA1094">
            <v>174.02</v>
          </cell>
          <cell r="DB1094">
            <v>90.45</v>
          </cell>
          <cell r="DC1094">
            <v>7.66</v>
          </cell>
          <cell r="DD1094">
            <v>-3.64</v>
          </cell>
          <cell r="DE1094">
            <v>609.20000000000005</v>
          </cell>
          <cell r="DF1094">
            <v>70.67</v>
          </cell>
          <cell r="DG1094">
            <v>67.099999999999994</v>
          </cell>
          <cell r="DH1094">
            <v>85.78</v>
          </cell>
          <cell r="DI1094">
            <v>44.47</v>
          </cell>
          <cell r="DJ1094">
            <v>0</v>
          </cell>
          <cell r="DK1094">
            <v>38.590000000000003</v>
          </cell>
          <cell r="DL1094">
            <v>62.47</v>
          </cell>
          <cell r="DM1094">
            <v>58.05</v>
          </cell>
          <cell r="DN1094">
            <v>82.46</v>
          </cell>
          <cell r="DO1094">
            <v>99.6</v>
          </cell>
          <cell r="DP1094">
            <v>0</v>
          </cell>
          <cell r="DQ1094">
            <v>0</v>
          </cell>
          <cell r="DR1094">
            <v>158.26</v>
          </cell>
          <cell r="DS1094">
            <v>0</v>
          </cell>
          <cell r="DT1094">
            <v>0</v>
          </cell>
          <cell r="DU1094">
            <v>59.09</v>
          </cell>
          <cell r="DV1094">
            <v>-1.76</v>
          </cell>
          <cell r="DW1094">
            <v>0</v>
          </cell>
          <cell r="DX1094">
            <v>24.71</v>
          </cell>
          <cell r="DY1094">
            <v>0</v>
          </cell>
          <cell r="DZ1094">
            <v>11.88</v>
          </cell>
          <cell r="EA1094">
            <v>59.27</v>
          </cell>
          <cell r="EB1094">
            <v>5.08</v>
          </cell>
          <cell r="EC1094">
            <v>0</v>
          </cell>
          <cell r="ED1094">
            <v>0</v>
          </cell>
        </row>
        <row r="1095">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cell r="BZ1095">
            <v>0</v>
          </cell>
          <cell r="CA1095">
            <v>0</v>
          </cell>
          <cell r="CB1095">
            <v>0</v>
          </cell>
          <cell r="CC1095">
            <v>0</v>
          </cell>
          <cell r="CD1095">
            <v>0</v>
          </cell>
          <cell r="CE1095">
            <v>0</v>
          </cell>
          <cell r="CF1095">
            <v>0</v>
          </cell>
          <cell r="CG1095">
            <v>0</v>
          </cell>
          <cell r="CH1095">
            <v>0</v>
          </cell>
          <cell r="CI1095">
            <v>0</v>
          </cell>
          <cell r="CJ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CW1095">
            <v>0</v>
          </cell>
          <cell r="CX1095">
            <v>0</v>
          </cell>
          <cell r="CY1095">
            <v>0</v>
          </cell>
          <cell r="CZ1095">
            <v>0</v>
          </cell>
          <cell r="DA1095">
            <v>0</v>
          </cell>
          <cell r="DB1095">
            <v>0</v>
          </cell>
          <cell r="DC1095">
            <v>0</v>
          </cell>
          <cell r="DD1095">
            <v>0</v>
          </cell>
          <cell r="DE1095">
            <v>0</v>
          </cell>
          <cell r="DF1095">
            <v>0</v>
          </cell>
          <cell r="DG1095">
            <v>0</v>
          </cell>
          <cell r="DH1095">
            <v>0</v>
          </cell>
          <cell r="DI1095">
            <v>0</v>
          </cell>
          <cell r="DJ1095">
            <v>0</v>
          </cell>
          <cell r="DK1095">
            <v>0</v>
          </cell>
          <cell r="DL1095">
            <v>0</v>
          </cell>
          <cell r="DM1095">
            <v>0</v>
          </cell>
          <cell r="DN1095">
            <v>0</v>
          </cell>
          <cell r="DO1095">
            <v>0</v>
          </cell>
          <cell r="DP1095">
            <v>0</v>
          </cell>
          <cell r="DQ1095">
            <v>0</v>
          </cell>
          <cell r="DR1095">
            <v>0</v>
          </cell>
          <cell r="DS1095">
            <v>0</v>
          </cell>
          <cell r="DT1095">
            <v>0</v>
          </cell>
          <cell r="DU1095">
            <v>0</v>
          </cell>
          <cell r="DV1095">
            <v>0</v>
          </cell>
          <cell r="DW1095">
            <v>0</v>
          </cell>
          <cell r="DX1095">
            <v>0</v>
          </cell>
          <cell r="DY1095">
            <v>0</v>
          </cell>
          <cell r="DZ1095">
            <v>0</v>
          </cell>
          <cell r="EA1095">
            <v>0</v>
          </cell>
          <cell r="EB1095">
            <v>0</v>
          </cell>
          <cell r="EC1095">
            <v>0</v>
          </cell>
          <cell r="ED1095">
            <v>0</v>
          </cell>
        </row>
        <row r="1096">
          <cell r="F1096">
            <v>374.76</v>
          </cell>
          <cell r="G1096">
            <v>274.38</v>
          </cell>
          <cell r="H1096">
            <v>125.94</v>
          </cell>
          <cell r="I1096">
            <v>0</v>
          </cell>
          <cell r="J1096">
            <v>0.02</v>
          </cell>
          <cell r="K1096">
            <v>65.27</v>
          </cell>
          <cell r="L1096">
            <v>24.07</v>
          </cell>
          <cell r="M1096">
            <v>7.83</v>
          </cell>
          <cell r="N1096">
            <v>33.81</v>
          </cell>
          <cell r="O1096">
            <v>12.7</v>
          </cell>
          <cell r="P1096">
            <v>438.32</v>
          </cell>
          <cell r="Q1096">
            <v>316.72000000000003</v>
          </cell>
          <cell r="R1096">
            <v>1479.33</v>
          </cell>
          <cell r="S1096">
            <v>339.96</v>
          </cell>
          <cell r="T1096">
            <v>379.89</v>
          </cell>
          <cell r="U1096">
            <v>228.43</v>
          </cell>
          <cell r="V1096">
            <v>1.08</v>
          </cell>
          <cell r="W1096">
            <v>0.54</v>
          </cell>
          <cell r="X1096">
            <v>85.55</v>
          </cell>
          <cell r="Y1096">
            <v>8.7799999999999994</v>
          </cell>
          <cell r="Z1096">
            <v>3.14</v>
          </cell>
          <cell r="AA1096">
            <v>57.42</v>
          </cell>
          <cell r="AB1096">
            <v>30.06</v>
          </cell>
          <cell r="AC1096">
            <v>336.23</v>
          </cell>
          <cell r="AD1096">
            <v>8.24</v>
          </cell>
          <cell r="AE1096">
            <v>886.36</v>
          </cell>
          <cell r="AF1096">
            <v>0</v>
          </cell>
          <cell r="AG1096">
            <v>0</v>
          </cell>
          <cell r="AH1096">
            <v>0</v>
          </cell>
          <cell r="AI1096">
            <v>0</v>
          </cell>
          <cell r="AJ1096">
            <v>0.54</v>
          </cell>
          <cell r="AK1096">
            <v>45.32</v>
          </cell>
          <cell r="AL1096">
            <v>28.41</v>
          </cell>
          <cell r="AM1096">
            <v>27.41</v>
          </cell>
          <cell r="AN1096">
            <v>175.47</v>
          </cell>
          <cell r="AO1096">
            <v>44.46</v>
          </cell>
          <cell r="AP1096">
            <v>559.52</v>
          </cell>
          <cell r="AQ1096">
            <v>5.24</v>
          </cell>
          <cell r="AR1096">
            <v>752.36</v>
          </cell>
          <cell r="AS1096">
            <v>11.27</v>
          </cell>
          <cell r="AT1096">
            <v>6.46</v>
          </cell>
          <cell r="AU1096">
            <v>0</v>
          </cell>
          <cell r="AV1096">
            <v>1.08</v>
          </cell>
          <cell r="AW1096">
            <v>1.08</v>
          </cell>
          <cell r="AX1096">
            <v>83.04</v>
          </cell>
          <cell r="AY1096">
            <v>45.32</v>
          </cell>
          <cell r="AZ1096">
            <v>49.83</v>
          </cell>
          <cell r="BA1096">
            <v>112.92</v>
          </cell>
          <cell r="BB1096">
            <v>47.88</v>
          </cell>
          <cell r="BC1096">
            <v>390.26</v>
          </cell>
          <cell r="BD1096">
            <v>3.23</v>
          </cell>
          <cell r="BE1096">
            <v>459.9</v>
          </cell>
          <cell r="BF1096">
            <v>5.73</v>
          </cell>
          <cell r="BG1096">
            <v>3.34</v>
          </cell>
          <cell r="BH1096">
            <v>0</v>
          </cell>
          <cell r="BI1096">
            <v>0</v>
          </cell>
          <cell r="BJ1096">
            <v>0</v>
          </cell>
          <cell r="BK1096">
            <v>42.12</v>
          </cell>
          <cell r="BL1096">
            <v>16.34</v>
          </cell>
          <cell r="BM1096">
            <v>28.97</v>
          </cell>
          <cell r="BN1096">
            <v>92.03</v>
          </cell>
          <cell r="BO1096">
            <v>8.7799999999999994</v>
          </cell>
          <cell r="BP1096">
            <v>262.58999999999997</v>
          </cell>
          <cell r="BQ1096">
            <v>0</v>
          </cell>
          <cell r="BR1096">
            <v>484.86</v>
          </cell>
          <cell r="BS1096">
            <v>2.29</v>
          </cell>
          <cell r="BT1096">
            <v>0</v>
          </cell>
          <cell r="BU1096">
            <v>0</v>
          </cell>
          <cell r="BV1096">
            <v>0</v>
          </cell>
          <cell r="BW1096">
            <v>0</v>
          </cell>
          <cell r="BX1096">
            <v>65</v>
          </cell>
          <cell r="BY1096">
            <v>6.43</v>
          </cell>
          <cell r="BZ1096">
            <v>29.01</v>
          </cell>
          <cell r="CA1096">
            <v>69.45</v>
          </cell>
          <cell r="CB1096">
            <v>33.11</v>
          </cell>
          <cell r="CC1096">
            <v>279.57</v>
          </cell>
          <cell r="CD1096">
            <v>0</v>
          </cell>
          <cell r="CE1096">
            <v>493.6</v>
          </cell>
          <cell r="CF1096">
            <v>0</v>
          </cell>
          <cell r="CG1096">
            <v>0</v>
          </cell>
          <cell r="CH1096">
            <v>1.29</v>
          </cell>
          <cell r="CI1096">
            <v>0</v>
          </cell>
          <cell r="CJ1096">
            <v>0.54</v>
          </cell>
          <cell r="CK1096">
            <v>80.650000000000006</v>
          </cell>
          <cell r="CL1096">
            <v>42.36</v>
          </cell>
          <cell r="CM1096">
            <v>10.24</v>
          </cell>
          <cell r="CN1096">
            <v>131.53</v>
          </cell>
          <cell r="CO1096">
            <v>6.66</v>
          </cell>
          <cell r="CP1096">
            <v>220.33</v>
          </cell>
          <cell r="CQ1096">
            <v>0</v>
          </cell>
          <cell r="CR1096">
            <v>474.29</v>
          </cell>
          <cell r="CS1096">
            <v>1.4</v>
          </cell>
          <cell r="CT1096">
            <v>3.16</v>
          </cell>
          <cell r="CU1096">
            <v>0</v>
          </cell>
          <cell r="CV1096">
            <v>0</v>
          </cell>
          <cell r="CW1096">
            <v>0.02</v>
          </cell>
          <cell r="CX1096">
            <v>65.13</v>
          </cell>
          <cell r="CY1096">
            <v>51.32</v>
          </cell>
          <cell r="CZ1096">
            <v>18.32</v>
          </cell>
          <cell r="DA1096">
            <v>89.05</v>
          </cell>
          <cell r="DB1096">
            <v>47.99</v>
          </cell>
          <cell r="DC1096">
            <v>197.91</v>
          </cell>
          <cell r="DD1096">
            <v>0</v>
          </cell>
          <cell r="DE1096">
            <v>441.71</v>
          </cell>
          <cell r="DF1096">
            <v>0</v>
          </cell>
          <cell r="DG1096">
            <v>3.23</v>
          </cell>
          <cell r="DH1096">
            <v>0</v>
          </cell>
          <cell r="DI1096">
            <v>0</v>
          </cell>
          <cell r="DJ1096">
            <v>0</v>
          </cell>
          <cell r="DK1096">
            <v>34.61</v>
          </cell>
          <cell r="DL1096">
            <v>36.86</v>
          </cell>
          <cell r="DM1096">
            <v>46.8</v>
          </cell>
          <cell r="DN1096">
            <v>122.04</v>
          </cell>
          <cell r="DO1096">
            <v>16.36</v>
          </cell>
          <cell r="DP1096">
            <v>181.81</v>
          </cell>
          <cell r="DQ1096">
            <v>0</v>
          </cell>
          <cell r="DR1096">
            <v>121.12</v>
          </cell>
          <cell r="DS1096">
            <v>6.53</v>
          </cell>
          <cell r="DT1096">
            <v>0</v>
          </cell>
          <cell r="DU1096">
            <v>0</v>
          </cell>
          <cell r="DV1096">
            <v>0</v>
          </cell>
          <cell r="DW1096">
            <v>0</v>
          </cell>
          <cell r="DX1096">
            <v>24.58</v>
          </cell>
          <cell r="DY1096">
            <v>9.15</v>
          </cell>
          <cell r="DZ1096">
            <v>2.35</v>
          </cell>
          <cell r="EA1096">
            <v>15.58</v>
          </cell>
          <cell r="EB1096">
            <v>7.61</v>
          </cell>
          <cell r="EC1096">
            <v>55.32</v>
          </cell>
          <cell r="ED1096">
            <v>0</v>
          </cell>
        </row>
        <row r="1097">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cell r="BZ1097">
            <v>0</v>
          </cell>
          <cell r="CA1097">
            <v>0</v>
          </cell>
          <cell r="CB1097">
            <v>0</v>
          </cell>
          <cell r="CC1097">
            <v>0</v>
          </cell>
          <cell r="CD1097">
            <v>0</v>
          </cell>
          <cell r="CE1097">
            <v>0</v>
          </cell>
          <cell r="CF1097">
            <v>0</v>
          </cell>
          <cell r="CG1097">
            <v>0</v>
          </cell>
          <cell r="CH1097">
            <v>0</v>
          </cell>
          <cell r="CI1097">
            <v>0</v>
          </cell>
          <cell r="CJ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CW1097">
            <v>0</v>
          </cell>
          <cell r="CX1097">
            <v>0</v>
          </cell>
          <cell r="CY1097">
            <v>0</v>
          </cell>
          <cell r="CZ1097">
            <v>0</v>
          </cell>
          <cell r="DA1097">
            <v>0</v>
          </cell>
          <cell r="DB1097">
            <v>0</v>
          </cell>
          <cell r="DC1097">
            <v>0</v>
          </cell>
          <cell r="DD1097">
            <v>0</v>
          </cell>
          <cell r="DE1097">
            <v>0</v>
          </cell>
          <cell r="DF1097">
            <v>0</v>
          </cell>
          <cell r="DG1097">
            <v>0</v>
          </cell>
          <cell r="DH1097">
            <v>0</v>
          </cell>
          <cell r="DI1097">
            <v>0</v>
          </cell>
          <cell r="DJ1097">
            <v>0</v>
          </cell>
          <cell r="DK1097">
            <v>0</v>
          </cell>
          <cell r="DL1097">
            <v>0</v>
          </cell>
          <cell r="DM1097">
            <v>0</v>
          </cell>
          <cell r="DN1097">
            <v>0</v>
          </cell>
          <cell r="DO1097">
            <v>0</v>
          </cell>
          <cell r="DP1097">
            <v>0</v>
          </cell>
          <cell r="DQ1097">
            <v>0</v>
          </cell>
          <cell r="DR1097">
            <v>0</v>
          </cell>
          <cell r="DS1097">
            <v>0</v>
          </cell>
          <cell r="DT1097">
            <v>0</v>
          </cell>
          <cell r="DU1097">
            <v>0</v>
          </cell>
          <cell r="DV1097">
            <v>0</v>
          </cell>
          <cell r="DW1097">
            <v>0</v>
          </cell>
          <cell r="DX1097">
            <v>0</v>
          </cell>
          <cell r="DY1097">
            <v>0</v>
          </cell>
          <cell r="DZ1097">
            <v>0</v>
          </cell>
          <cell r="EA1097">
            <v>0</v>
          </cell>
          <cell r="EB1097">
            <v>0</v>
          </cell>
          <cell r="EC1097">
            <v>0</v>
          </cell>
          <cell r="ED1097">
            <v>0</v>
          </cell>
        </row>
        <row r="1098">
          <cell r="F1098">
            <v>-9.44</v>
          </cell>
          <cell r="G1098">
            <v>-9.44</v>
          </cell>
          <cell r="H1098">
            <v>-47.22</v>
          </cell>
          <cell r="I1098">
            <v>3.41</v>
          </cell>
          <cell r="J1098">
            <v>0</v>
          </cell>
          <cell r="K1098">
            <v>0</v>
          </cell>
          <cell r="L1098">
            <v>2.88</v>
          </cell>
          <cell r="M1098">
            <v>23.86</v>
          </cell>
          <cell r="N1098">
            <v>2.64</v>
          </cell>
          <cell r="O1098">
            <v>-18.89</v>
          </cell>
          <cell r="P1098">
            <v>-28.33</v>
          </cell>
          <cell r="Q1098">
            <v>-9.44</v>
          </cell>
          <cell r="R1098">
            <v>38.04</v>
          </cell>
          <cell r="S1098">
            <v>2.2400000000000002</v>
          </cell>
          <cell r="T1098">
            <v>0.95</v>
          </cell>
          <cell r="U1098">
            <v>-7.81</v>
          </cell>
          <cell r="V1098">
            <v>0.75</v>
          </cell>
          <cell r="W1098">
            <v>-8.6999999999999993</v>
          </cell>
          <cell r="X1098">
            <v>0.32</v>
          </cell>
          <cell r="Y1098">
            <v>14.32</v>
          </cell>
          <cell r="Z1098">
            <v>23.75</v>
          </cell>
          <cell r="AA1098">
            <v>-2.14</v>
          </cell>
          <cell r="AB1098">
            <v>2.62</v>
          </cell>
          <cell r="AC1098">
            <v>5.89</v>
          </cell>
          <cell r="AD1098">
            <v>5.86</v>
          </cell>
          <cell r="AE1098">
            <v>181.84</v>
          </cell>
          <cell r="AF1098">
            <v>-2.38</v>
          </cell>
          <cell r="AG1098">
            <v>2.23</v>
          </cell>
          <cell r="AH1098">
            <v>-8.16</v>
          </cell>
          <cell r="AI1098">
            <v>0.13</v>
          </cell>
          <cell r="AJ1098">
            <v>1.44</v>
          </cell>
          <cell r="AK1098">
            <v>0.52</v>
          </cell>
          <cell r="AL1098">
            <v>13.53</v>
          </cell>
          <cell r="AM1098">
            <v>51.48</v>
          </cell>
          <cell r="AN1098">
            <v>67.41</v>
          </cell>
          <cell r="AO1098">
            <v>2.98</v>
          </cell>
          <cell r="AP1098">
            <v>57.83</v>
          </cell>
          <cell r="AQ1098">
            <v>-5.18</v>
          </cell>
          <cell r="AR1098">
            <v>201.05</v>
          </cell>
          <cell r="AS1098">
            <v>55.42</v>
          </cell>
          <cell r="AT1098">
            <v>3.17</v>
          </cell>
          <cell r="AU1098">
            <v>-8.1300000000000008</v>
          </cell>
          <cell r="AV1098">
            <v>0.34</v>
          </cell>
          <cell r="AW1098">
            <v>2.2599999999999998</v>
          </cell>
          <cell r="AX1098">
            <v>0.36</v>
          </cell>
          <cell r="AY1098">
            <v>20.23</v>
          </cell>
          <cell r="AZ1098">
            <v>22.62</v>
          </cell>
          <cell r="BA1098">
            <v>27.35</v>
          </cell>
          <cell r="BB1098">
            <v>12.12</v>
          </cell>
          <cell r="BC1098">
            <v>56.99</v>
          </cell>
          <cell r="BD1098">
            <v>8.31</v>
          </cell>
          <cell r="BE1098">
            <v>-37.76</v>
          </cell>
          <cell r="BF1098">
            <v>6.49</v>
          </cell>
          <cell r="BG1098">
            <v>3.59</v>
          </cell>
          <cell r="BH1098">
            <v>1.24</v>
          </cell>
          <cell r="BI1098">
            <v>0.51</v>
          </cell>
          <cell r="BJ1098">
            <v>2.48</v>
          </cell>
          <cell r="BK1098">
            <v>0.36</v>
          </cell>
          <cell r="BL1098">
            <v>16.21</v>
          </cell>
          <cell r="BM1098">
            <v>23.93</v>
          </cell>
          <cell r="BN1098">
            <v>29.4</v>
          </cell>
          <cell r="BO1098">
            <v>-47.28</v>
          </cell>
          <cell r="BP1098">
            <v>-15.77</v>
          </cell>
          <cell r="BQ1098">
            <v>-58.93</v>
          </cell>
          <cell r="BR1098">
            <v>0</v>
          </cell>
          <cell r="BS1098">
            <v>0</v>
          </cell>
          <cell r="BT1098">
            <v>0</v>
          </cell>
          <cell r="BU1098">
            <v>0</v>
          </cell>
          <cell r="BV1098">
            <v>0</v>
          </cell>
          <cell r="BW1098">
            <v>0</v>
          </cell>
          <cell r="BX1098">
            <v>0</v>
          </cell>
          <cell r="BY1098">
            <v>0</v>
          </cell>
          <cell r="BZ1098">
            <v>0</v>
          </cell>
          <cell r="CA1098">
            <v>0</v>
          </cell>
          <cell r="CB1098">
            <v>0</v>
          </cell>
          <cell r="CC1098">
            <v>0</v>
          </cell>
          <cell r="CD1098">
            <v>0</v>
          </cell>
          <cell r="CE1098">
            <v>0</v>
          </cell>
          <cell r="CF1098">
            <v>0</v>
          </cell>
          <cell r="CG1098">
            <v>0</v>
          </cell>
          <cell r="CH1098">
            <v>0</v>
          </cell>
          <cell r="CI1098">
            <v>0</v>
          </cell>
          <cell r="CJ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CW1098">
            <v>0</v>
          </cell>
          <cell r="CX1098">
            <v>0</v>
          </cell>
          <cell r="CY1098">
            <v>0</v>
          </cell>
          <cell r="CZ1098">
            <v>0</v>
          </cell>
          <cell r="DA1098">
            <v>0</v>
          </cell>
          <cell r="DB1098">
            <v>0</v>
          </cell>
          <cell r="DC1098">
            <v>0</v>
          </cell>
          <cell r="DD1098">
            <v>0</v>
          </cell>
          <cell r="DE1098">
            <v>0</v>
          </cell>
          <cell r="DF1098">
            <v>0</v>
          </cell>
          <cell r="DG1098">
            <v>0</v>
          </cell>
          <cell r="DH1098">
            <v>0</v>
          </cell>
          <cell r="DI1098">
            <v>0</v>
          </cell>
          <cell r="DJ1098">
            <v>0</v>
          </cell>
          <cell r="DK1098">
            <v>0</v>
          </cell>
          <cell r="DL1098">
            <v>0</v>
          </cell>
          <cell r="DM1098">
            <v>0</v>
          </cell>
          <cell r="DN1098">
            <v>0</v>
          </cell>
          <cell r="DO1098">
            <v>0</v>
          </cell>
          <cell r="DP1098">
            <v>0</v>
          </cell>
          <cell r="DQ1098">
            <v>0</v>
          </cell>
          <cell r="DR1098">
            <v>0</v>
          </cell>
          <cell r="DS1098">
            <v>0</v>
          </cell>
          <cell r="DT1098">
            <v>0</v>
          </cell>
          <cell r="DU1098">
            <v>0</v>
          </cell>
          <cell r="DV1098">
            <v>0</v>
          </cell>
          <cell r="DW1098">
            <v>0</v>
          </cell>
          <cell r="DX1098">
            <v>0</v>
          </cell>
          <cell r="DY1098">
            <v>0</v>
          </cell>
          <cell r="DZ1098">
            <v>0</v>
          </cell>
          <cell r="EA1098">
            <v>0</v>
          </cell>
          <cell r="EB1098">
            <v>0</v>
          </cell>
          <cell r="EC1098">
            <v>0</v>
          </cell>
          <cell r="ED1098">
            <v>0</v>
          </cell>
        </row>
        <row r="1099">
          <cell r="F1099">
            <v>16.41</v>
          </cell>
          <cell r="G1099">
            <v>46.64</v>
          </cell>
          <cell r="H1099">
            <v>8.94</v>
          </cell>
          <cell r="I1099">
            <v>0</v>
          </cell>
          <cell r="J1099">
            <v>0</v>
          </cell>
          <cell r="K1099">
            <v>0</v>
          </cell>
          <cell r="L1099">
            <v>0</v>
          </cell>
          <cell r="M1099">
            <v>0</v>
          </cell>
          <cell r="N1099">
            <v>1.45</v>
          </cell>
          <cell r="O1099">
            <v>12.91</v>
          </cell>
          <cell r="P1099">
            <v>-47.77</v>
          </cell>
          <cell r="Q1099">
            <v>27.03</v>
          </cell>
          <cell r="R1099">
            <v>124.03</v>
          </cell>
          <cell r="S1099">
            <v>15.84</v>
          </cell>
          <cell r="T1099">
            <v>27.58</v>
          </cell>
          <cell r="U1099">
            <v>39.049999999999997</v>
          </cell>
          <cell r="V1099">
            <v>0</v>
          </cell>
          <cell r="W1099">
            <v>0</v>
          </cell>
          <cell r="X1099">
            <v>0</v>
          </cell>
          <cell r="Y1099">
            <v>0</v>
          </cell>
          <cell r="Z1099">
            <v>0</v>
          </cell>
          <cell r="AA1099">
            <v>2.12</v>
          </cell>
          <cell r="AB1099">
            <v>8.09</v>
          </cell>
          <cell r="AC1099">
            <v>7.89</v>
          </cell>
          <cell r="AD1099">
            <v>23.45</v>
          </cell>
          <cell r="AE1099">
            <v>195.63</v>
          </cell>
          <cell r="AF1099">
            <v>34.94</v>
          </cell>
          <cell r="AG1099">
            <v>30.81</v>
          </cell>
          <cell r="AH1099">
            <v>17.690000000000001</v>
          </cell>
          <cell r="AI1099">
            <v>20.5</v>
          </cell>
          <cell r="AJ1099">
            <v>0</v>
          </cell>
          <cell r="AK1099">
            <v>0</v>
          </cell>
          <cell r="AL1099">
            <v>0.32</v>
          </cell>
          <cell r="AM1099">
            <v>4.1100000000000003</v>
          </cell>
          <cell r="AN1099">
            <v>9.0399999999999991</v>
          </cell>
          <cell r="AO1099">
            <v>29.96</v>
          </cell>
          <cell r="AP1099">
            <v>28.92</v>
          </cell>
          <cell r="AQ1099">
            <v>19.350000000000001</v>
          </cell>
          <cell r="AR1099">
            <v>144.79</v>
          </cell>
          <cell r="AS1099">
            <v>30.22</v>
          </cell>
          <cell r="AT1099">
            <v>10.64</v>
          </cell>
          <cell r="AU1099">
            <v>20.59</v>
          </cell>
          <cell r="AV1099">
            <v>14.72</v>
          </cell>
          <cell r="AW1099">
            <v>0</v>
          </cell>
          <cell r="AX1099">
            <v>3.87</v>
          </cell>
          <cell r="AY1099">
            <v>0</v>
          </cell>
          <cell r="AZ1099">
            <v>0</v>
          </cell>
          <cell r="BA1099">
            <v>11.54</v>
          </cell>
          <cell r="BB1099">
            <v>20.329999999999998</v>
          </cell>
          <cell r="BC1099">
            <v>24.96</v>
          </cell>
          <cell r="BD1099">
            <v>7.92</v>
          </cell>
          <cell r="BE1099">
            <v>121.14</v>
          </cell>
          <cell r="BF1099">
            <v>8.0500000000000007</v>
          </cell>
          <cell r="BG1099">
            <v>10.48</v>
          </cell>
          <cell r="BH1099">
            <v>9.26</v>
          </cell>
          <cell r="BI1099">
            <v>11.66</v>
          </cell>
          <cell r="BJ1099">
            <v>0</v>
          </cell>
          <cell r="BK1099">
            <v>3.88</v>
          </cell>
          <cell r="BL1099">
            <v>0</v>
          </cell>
          <cell r="BM1099">
            <v>4.08</v>
          </cell>
          <cell r="BN1099">
            <v>9.49</v>
          </cell>
          <cell r="BO1099">
            <v>23.67</v>
          </cell>
          <cell r="BP1099">
            <v>39.56</v>
          </cell>
          <cell r="BQ1099">
            <v>1</v>
          </cell>
          <cell r="BR1099">
            <v>50.61</v>
          </cell>
          <cell r="BS1099">
            <v>0.54</v>
          </cell>
          <cell r="BT1099">
            <v>3.48</v>
          </cell>
          <cell r="BU1099">
            <v>15.34</v>
          </cell>
          <cell r="BV1099">
            <v>12.87</v>
          </cell>
          <cell r="BW1099">
            <v>0</v>
          </cell>
          <cell r="BX1099">
            <v>-1.1499999999999999</v>
          </cell>
          <cell r="BY1099">
            <v>1.79</v>
          </cell>
          <cell r="BZ1099">
            <v>1.62</v>
          </cell>
          <cell r="CA1099">
            <v>8.57</v>
          </cell>
          <cell r="CB1099">
            <v>3.96</v>
          </cell>
          <cell r="CC1099">
            <v>3.58</v>
          </cell>
          <cell r="CD1099">
            <v>0</v>
          </cell>
          <cell r="CE1099">
            <v>49.44</v>
          </cell>
          <cell r="CF1099">
            <v>0</v>
          </cell>
          <cell r="CG1099">
            <v>-8.89</v>
          </cell>
          <cell r="CH1099">
            <v>35.880000000000003</v>
          </cell>
          <cell r="CI1099">
            <v>5.13</v>
          </cell>
          <cell r="CJ1099">
            <v>0</v>
          </cell>
          <cell r="CK1099">
            <v>-1.33</v>
          </cell>
          <cell r="CL1099">
            <v>1.87</v>
          </cell>
          <cell r="CM1099">
            <v>0</v>
          </cell>
          <cell r="CN1099">
            <v>6.56</v>
          </cell>
          <cell r="CO1099">
            <v>7.86</v>
          </cell>
          <cell r="CP1099">
            <v>0</v>
          </cell>
          <cell r="CQ1099">
            <v>2.36</v>
          </cell>
          <cell r="CR1099">
            <v>12.78</v>
          </cell>
          <cell r="CS1099">
            <v>-29.04</v>
          </cell>
          <cell r="CT1099">
            <v>-0.8</v>
          </cell>
          <cell r="CU1099">
            <v>18.62</v>
          </cell>
          <cell r="CV1099">
            <v>8.1999999999999993</v>
          </cell>
          <cell r="CW1099">
            <v>0</v>
          </cell>
          <cell r="CX1099">
            <v>4.0599999999999996</v>
          </cell>
          <cell r="CY1099">
            <v>-0.04</v>
          </cell>
          <cell r="CZ1099">
            <v>1.62</v>
          </cell>
          <cell r="DA1099">
            <v>6.08</v>
          </cell>
          <cell r="DB1099">
            <v>4.8099999999999996</v>
          </cell>
          <cell r="DC1099">
            <v>0</v>
          </cell>
          <cell r="DD1099">
            <v>-0.74</v>
          </cell>
          <cell r="DE1099">
            <v>402.68</v>
          </cell>
          <cell r="DF1099">
            <v>6.78</v>
          </cell>
          <cell r="DG1099">
            <v>10.09</v>
          </cell>
          <cell r="DH1099">
            <v>6.48</v>
          </cell>
          <cell r="DI1099">
            <v>332.07</v>
          </cell>
          <cell r="DJ1099">
            <v>0</v>
          </cell>
          <cell r="DK1099">
            <v>-1.41</v>
          </cell>
          <cell r="DL1099">
            <v>0.87</v>
          </cell>
          <cell r="DM1099">
            <v>0.74</v>
          </cell>
          <cell r="DN1099">
            <v>29.47</v>
          </cell>
          <cell r="DO1099">
            <v>10.67</v>
          </cell>
          <cell r="DP1099">
            <v>6.93</v>
          </cell>
          <cell r="DQ1099">
            <v>0</v>
          </cell>
          <cell r="DR1099">
            <v>8.1</v>
          </cell>
          <cell r="DS1099">
            <v>0</v>
          </cell>
          <cell r="DT1099">
            <v>2.84</v>
          </cell>
          <cell r="DU1099">
            <v>2.66</v>
          </cell>
          <cell r="DV1099">
            <v>0</v>
          </cell>
          <cell r="DW1099">
            <v>0</v>
          </cell>
          <cell r="DX1099">
            <v>1.97</v>
          </cell>
          <cell r="DY1099">
            <v>0</v>
          </cell>
          <cell r="DZ1099">
            <v>0</v>
          </cell>
          <cell r="EA1099">
            <v>0</v>
          </cell>
          <cell r="EB1099">
            <v>0.63</v>
          </cell>
          <cell r="EC1099">
            <v>0</v>
          </cell>
          <cell r="ED1099">
            <v>0</v>
          </cell>
        </row>
        <row r="1100">
          <cell r="F1100">
            <v>349.68</v>
          </cell>
          <cell r="G1100">
            <v>360.87</v>
          </cell>
          <cell r="H1100">
            <v>196.73</v>
          </cell>
          <cell r="I1100">
            <v>35.130000000000003</v>
          </cell>
          <cell r="J1100">
            <v>71.53</v>
          </cell>
          <cell r="K1100">
            <v>36.08</v>
          </cell>
          <cell r="L1100">
            <v>4.1500000000000004</v>
          </cell>
          <cell r="M1100">
            <v>0.12</v>
          </cell>
          <cell r="N1100">
            <v>46.8</v>
          </cell>
          <cell r="O1100">
            <v>75.09</v>
          </cell>
          <cell r="P1100">
            <v>-61.88</v>
          </cell>
          <cell r="Q1100">
            <v>289.95</v>
          </cell>
          <cell r="R1100">
            <v>1711.3</v>
          </cell>
          <cell r="S1100">
            <v>234.86</v>
          </cell>
          <cell r="T1100">
            <v>290.2</v>
          </cell>
          <cell r="U1100">
            <v>240.07</v>
          </cell>
          <cell r="V1100">
            <v>40.42</v>
          </cell>
          <cell r="W1100">
            <v>99.81</v>
          </cell>
          <cell r="X1100">
            <v>24.32</v>
          </cell>
          <cell r="Y1100">
            <v>10.220000000000001</v>
          </cell>
          <cell r="Z1100">
            <v>0</v>
          </cell>
          <cell r="AA1100">
            <v>131.02000000000001</v>
          </cell>
          <cell r="AB1100">
            <v>74.680000000000007</v>
          </cell>
          <cell r="AC1100">
            <v>239.63</v>
          </cell>
          <cell r="AD1100">
            <v>326.07</v>
          </cell>
          <cell r="AE1100">
            <v>2166.25</v>
          </cell>
          <cell r="AF1100">
            <v>279.36</v>
          </cell>
          <cell r="AG1100">
            <v>280.13</v>
          </cell>
          <cell r="AH1100">
            <v>177.01</v>
          </cell>
          <cell r="AI1100">
            <v>52.41</v>
          </cell>
          <cell r="AJ1100">
            <v>96.02</v>
          </cell>
          <cell r="AK1100">
            <v>61.54</v>
          </cell>
          <cell r="AL1100">
            <v>11.29</v>
          </cell>
          <cell r="AM1100">
            <v>28.23</v>
          </cell>
          <cell r="AN1100">
            <v>134.41999999999999</v>
          </cell>
          <cell r="AO1100">
            <v>140.38999999999999</v>
          </cell>
          <cell r="AP1100">
            <v>562.38</v>
          </cell>
          <cell r="AQ1100">
            <v>343.08</v>
          </cell>
          <cell r="AR1100">
            <v>2601.62</v>
          </cell>
          <cell r="AS1100">
            <v>258.35000000000002</v>
          </cell>
          <cell r="AT1100">
            <v>358.85</v>
          </cell>
          <cell r="AU1100">
            <v>85.02</v>
          </cell>
          <cell r="AV1100">
            <v>92.16</v>
          </cell>
          <cell r="AW1100">
            <v>78.010000000000005</v>
          </cell>
          <cell r="AX1100">
            <v>110.82</v>
          </cell>
          <cell r="AY1100">
            <v>10.61</v>
          </cell>
          <cell r="AZ1100">
            <v>10.199999999999999</v>
          </cell>
          <cell r="BA1100">
            <v>107.13</v>
          </cell>
          <cell r="BB1100">
            <v>546.4</v>
          </cell>
          <cell r="BC1100">
            <v>554.35</v>
          </cell>
          <cell r="BD1100">
            <v>389.74</v>
          </cell>
          <cell r="BE1100">
            <v>1928.91</v>
          </cell>
          <cell r="BF1100">
            <v>327.39999999999998</v>
          </cell>
          <cell r="BG1100">
            <v>311.45</v>
          </cell>
          <cell r="BH1100">
            <v>126.1</v>
          </cell>
          <cell r="BI1100">
            <v>60.96</v>
          </cell>
          <cell r="BJ1100">
            <v>85.68</v>
          </cell>
          <cell r="BK1100">
            <v>22.17</v>
          </cell>
          <cell r="BL1100">
            <v>15.33</v>
          </cell>
          <cell r="BM1100">
            <v>45.53</v>
          </cell>
          <cell r="BN1100">
            <v>35.53</v>
          </cell>
          <cell r="BO1100">
            <v>177.7</v>
          </cell>
          <cell r="BP1100">
            <v>453.09</v>
          </cell>
          <cell r="BQ1100">
            <v>267.97000000000003</v>
          </cell>
          <cell r="BR1100">
            <v>1520.1</v>
          </cell>
          <cell r="BS1100">
            <v>116.44</v>
          </cell>
          <cell r="BT1100">
            <v>258.08</v>
          </cell>
          <cell r="BU1100">
            <v>129.79</v>
          </cell>
          <cell r="BV1100">
            <v>130.16</v>
          </cell>
          <cell r="BW1100">
            <v>89.97</v>
          </cell>
          <cell r="BX1100">
            <v>109.79</v>
          </cell>
          <cell r="BY1100">
            <v>20.92</v>
          </cell>
          <cell r="BZ1100">
            <v>39.15</v>
          </cell>
          <cell r="CA1100">
            <v>81.89</v>
          </cell>
          <cell r="CB1100">
            <v>106.93</v>
          </cell>
          <cell r="CC1100">
            <v>338.9</v>
          </cell>
          <cell r="CD1100">
            <v>98.08</v>
          </cell>
          <cell r="CE1100">
            <v>1775.51</v>
          </cell>
          <cell r="CF1100">
            <v>95.85</v>
          </cell>
          <cell r="CG1100">
            <v>470.07</v>
          </cell>
          <cell r="CH1100">
            <v>107.28</v>
          </cell>
          <cell r="CI1100">
            <v>85.11</v>
          </cell>
          <cell r="CJ1100">
            <v>141.08000000000001</v>
          </cell>
          <cell r="CK1100">
            <v>78.17</v>
          </cell>
          <cell r="CL1100">
            <v>48.1</v>
          </cell>
          <cell r="CM1100">
            <v>25.43</v>
          </cell>
          <cell r="CN1100">
            <v>110.04</v>
          </cell>
          <cell r="CO1100">
            <v>86.68</v>
          </cell>
          <cell r="CP1100">
            <v>344.57</v>
          </cell>
          <cell r="CQ1100">
            <v>183.13</v>
          </cell>
          <cell r="CR1100">
            <v>1228.21</v>
          </cell>
          <cell r="CS1100">
            <v>141.38</v>
          </cell>
          <cell r="CT1100">
            <v>87.18</v>
          </cell>
          <cell r="CU1100">
            <v>144.05000000000001</v>
          </cell>
          <cell r="CV1100">
            <v>48.15</v>
          </cell>
          <cell r="CW1100">
            <v>72.349999999999994</v>
          </cell>
          <cell r="CX1100">
            <v>106.69</v>
          </cell>
          <cell r="CY1100">
            <v>12.05</v>
          </cell>
          <cell r="CZ1100">
            <v>6.92</v>
          </cell>
          <cell r="DA1100">
            <v>54.97</v>
          </cell>
          <cell r="DB1100">
            <v>117.56</v>
          </cell>
          <cell r="DC1100">
            <v>365.78</v>
          </cell>
          <cell r="DD1100">
            <v>71.12</v>
          </cell>
          <cell r="DE1100">
            <v>1343.13</v>
          </cell>
          <cell r="DF1100">
            <v>213.17</v>
          </cell>
          <cell r="DG1100">
            <v>186.3</v>
          </cell>
          <cell r="DH1100">
            <v>85.53</v>
          </cell>
          <cell r="DI1100">
            <v>67.78</v>
          </cell>
          <cell r="DJ1100">
            <v>66.02</v>
          </cell>
          <cell r="DK1100">
            <v>75.989999999999995</v>
          </cell>
          <cell r="DL1100">
            <v>30.07</v>
          </cell>
          <cell r="DM1100">
            <v>26.65</v>
          </cell>
          <cell r="DN1100">
            <v>153.80000000000001</v>
          </cell>
          <cell r="DO1100">
            <v>76.55</v>
          </cell>
          <cell r="DP1100">
            <v>239.21</v>
          </cell>
          <cell r="DQ1100">
            <v>122.07</v>
          </cell>
          <cell r="DR1100">
            <v>325.38</v>
          </cell>
          <cell r="DS1100">
            <v>48.89</v>
          </cell>
          <cell r="DT1100">
            <v>21.36</v>
          </cell>
          <cell r="DU1100">
            <v>29.31</v>
          </cell>
          <cell r="DV1100">
            <v>26.96</v>
          </cell>
          <cell r="DW1100">
            <v>45.2</v>
          </cell>
          <cell r="DX1100">
            <v>5.22</v>
          </cell>
          <cell r="DY1100">
            <v>0.57999999999999996</v>
          </cell>
          <cell r="DZ1100">
            <v>1.19</v>
          </cell>
          <cell r="EA1100">
            <v>10.48</v>
          </cell>
          <cell r="EB1100">
            <v>47.29</v>
          </cell>
          <cell r="EC1100">
            <v>52.26</v>
          </cell>
          <cell r="ED1100">
            <v>36.64</v>
          </cell>
        </row>
        <row r="1101">
          <cell r="F1101">
            <v>164.51</v>
          </cell>
          <cell r="G1101">
            <v>362.94</v>
          </cell>
          <cell r="H1101">
            <v>146.37</v>
          </cell>
          <cell r="I1101">
            <v>94.68</v>
          </cell>
          <cell r="J1101">
            <v>63.85</v>
          </cell>
          <cell r="K1101">
            <v>64.67</v>
          </cell>
          <cell r="L1101">
            <v>34.29</v>
          </cell>
          <cell r="M1101">
            <v>18.54</v>
          </cell>
          <cell r="N1101">
            <v>191.15</v>
          </cell>
          <cell r="O1101">
            <v>133.58000000000001</v>
          </cell>
          <cell r="P1101">
            <v>2547.16</v>
          </cell>
          <cell r="Q1101">
            <v>139.87</v>
          </cell>
          <cell r="R1101">
            <v>1613.16</v>
          </cell>
          <cell r="S1101">
            <v>170.21</v>
          </cell>
          <cell r="T1101">
            <v>217.82</v>
          </cell>
          <cell r="U1101">
            <v>183</v>
          </cell>
          <cell r="V1101">
            <v>194.54</v>
          </cell>
          <cell r="W1101">
            <v>33.270000000000003</v>
          </cell>
          <cell r="X1101">
            <v>60.11</v>
          </cell>
          <cell r="Y1101">
            <v>2.4700000000000002</v>
          </cell>
          <cell r="Z1101">
            <v>13.22</v>
          </cell>
          <cell r="AA1101">
            <v>119.07</v>
          </cell>
          <cell r="AB1101">
            <v>166.54</v>
          </cell>
          <cell r="AC1101">
            <v>278.26</v>
          </cell>
          <cell r="AD1101">
            <v>174.66</v>
          </cell>
          <cell r="AE1101">
            <v>2695.49</v>
          </cell>
          <cell r="AF1101">
            <v>140.43</v>
          </cell>
          <cell r="AG1101">
            <v>129.88999999999999</v>
          </cell>
          <cell r="AH1101">
            <v>57.32</v>
          </cell>
          <cell r="AI1101">
            <v>12.11</v>
          </cell>
          <cell r="AJ1101">
            <v>27.25</v>
          </cell>
          <cell r="AK1101">
            <v>33.479999999999997</v>
          </cell>
          <cell r="AL1101">
            <v>81.39</v>
          </cell>
          <cell r="AM1101">
            <v>60.76</v>
          </cell>
          <cell r="AN1101">
            <v>140.01</v>
          </cell>
          <cell r="AO1101">
            <v>121.27</v>
          </cell>
          <cell r="AP1101">
            <v>1717.12</v>
          </cell>
          <cell r="AQ1101">
            <v>174.45</v>
          </cell>
          <cell r="AR1101">
            <v>1123.6300000000001</v>
          </cell>
          <cell r="AS1101">
            <v>125.54</v>
          </cell>
          <cell r="AT1101">
            <v>158.87</v>
          </cell>
          <cell r="AU1101">
            <v>52.57</v>
          </cell>
          <cell r="AV1101">
            <v>33.6</v>
          </cell>
          <cell r="AW1101">
            <v>44.2</v>
          </cell>
          <cell r="AX1101">
            <v>49.82</v>
          </cell>
          <cell r="AY1101">
            <v>32.56</v>
          </cell>
          <cell r="AZ1101">
            <v>39.65</v>
          </cell>
          <cell r="BA1101">
            <v>144.5</v>
          </cell>
          <cell r="BB1101">
            <v>93.28</v>
          </cell>
          <cell r="BC1101">
            <v>203.72</v>
          </cell>
          <cell r="BD1101">
            <v>145.33000000000001</v>
          </cell>
          <cell r="BE1101">
            <v>2805.48</v>
          </cell>
          <cell r="BF1101">
            <v>169.6</v>
          </cell>
          <cell r="BG1101">
            <v>174.77</v>
          </cell>
          <cell r="BH1101">
            <v>106.45</v>
          </cell>
          <cell r="BI1101">
            <v>50.49</v>
          </cell>
          <cell r="BJ1101">
            <v>39.74</v>
          </cell>
          <cell r="BK1101">
            <v>205.58</v>
          </cell>
          <cell r="BL1101">
            <v>61.65</v>
          </cell>
          <cell r="BM1101">
            <v>20.91</v>
          </cell>
          <cell r="BN1101">
            <v>129.38</v>
          </cell>
          <cell r="BO1101">
            <v>95.61</v>
          </cell>
          <cell r="BP1101">
            <v>135.9</v>
          </cell>
          <cell r="BQ1101">
            <v>1615.38</v>
          </cell>
          <cell r="BR1101">
            <v>1019.44</v>
          </cell>
          <cell r="BS1101">
            <v>243.97</v>
          </cell>
          <cell r="BT1101">
            <v>139.69999999999999</v>
          </cell>
          <cell r="BU1101">
            <v>65.12</v>
          </cell>
          <cell r="BV1101">
            <v>36.200000000000003</v>
          </cell>
          <cell r="BW1101">
            <v>34.28</v>
          </cell>
          <cell r="BX1101">
            <v>39.64</v>
          </cell>
          <cell r="BY1101">
            <v>18.399999999999999</v>
          </cell>
          <cell r="BZ1101">
            <v>49.34</v>
          </cell>
          <cell r="CA1101">
            <v>27.43</v>
          </cell>
          <cell r="CB1101">
            <v>41.74</v>
          </cell>
          <cell r="CC1101">
            <v>133.37</v>
          </cell>
          <cell r="CD1101">
            <v>190.24</v>
          </cell>
          <cell r="CE1101">
            <v>2985.04</v>
          </cell>
          <cell r="CF1101">
            <v>99.85</v>
          </cell>
          <cell r="CG1101">
            <v>1908.46</v>
          </cell>
          <cell r="CH1101">
            <v>394.42</v>
          </cell>
          <cell r="CI1101">
            <v>19.440000000000001</v>
          </cell>
          <cell r="CJ1101">
            <v>44.65</v>
          </cell>
          <cell r="CK1101">
            <v>40.840000000000003</v>
          </cell>
          <cell r="CL1101">
            <v>12.86</v>
          </cell>
          <cell r="CM1101">
            <v>34.409999999999997</v>
          </cell>
          <cell r="CN1101">
            <v>115.23</v>
          </cell>
          <cell r="CO1101">
            <v>86.75</v>
          </cell>
          <cell r="CP1101">
            <v>143.19</v>
          </cell>
          <cell r="CQ1101">
            <v>84.94</v>
          </cell>
          <cell r="CR1101">
            <v>2582.52</v>
          </cell>
          <cell r="CS1101">
            <v>1551.43</v>
          </cell>
          <cell r="CT1101">
            <v>105.78</v>
          </cell>
          <cell r="CU1101">
            <v>111.56</v>
          </cell>
          <cell r="CV1101">
            <v>36.770000000000003</v>
          </cell>
          <cell r="CW1101">
            <v>34.9</v>
          </cell>
          <cell r="CX1101">
            <v>38.64</v>
          </cell>
          <cell r="CY1101">
            <v>9.56</v>
          </cell>
          <cell r="CZ1101">
            <v>27.94</v>
          </cell>
          <cell r="DA1101">
            <v>89.18</v>
          </cell>
          <cell r="DB1101">
            <v>76.88</v>
          </cell>
          <cell r="DC1101">
            <v>105.68</v>
          </cell>
          <cell r="DD1101">
            <v>394.2</v>
          </cell>
          <cell r="DE1101">
            <v>681.02</v>
          </cell>
          <cell r="DF1101">
            <v>26.24</v>
          </cell>
          <cell r="DG1101">
            <v>129.66999999999999</v>
          </cell>
          <cell r="DH1101">
            <v>75.7</v>
          </cell>
          <cell r="DI1101">
            <v>12.05</v>
          </cell>
          <cell r="DJ1101">
            <v>7.28</v>
          </cell>
          <cell r="DK1101">
            <v>13.6</v>
          </cell>
          <cell r="DL1101">
            <v>18.829999999999998</v>
          </cell>
          <cell r="DM1101">
            <v>36.9</v>
          </cell>
          <cell r="DN1101">
            <v>78.97</v>
          </cell>
          <cell r="DO1101">
            <v>19.25</v>
          </cell>
          <cell r="DP1101">
            <v>201.81</v>
          </cell>
          <cell r="DQ1101">
            <v>60.75</v>
          </cell>
          <cell r="DR1101">
            <v>365.74</v>
          </cell>
          <cell r="DS1101">
            <v>54.45</v>
          </cell>
          <cell r="DT1101">
            <v>39.549999999999997</v>
          </cell>
          <cell r="DU1101">
            <v>21.63</v>
          </cell>
          <cell r="DV1101">
            <v>13.2</v>
          </cell>
          <cell r="DW1101">
            <v>9.91</v>
          </cell>
          <cell r="DX1101">
            <v>27.37</v>
          </cell>
          <cell r="DY1101">
            <v>8.1300000000000008</v>
          </cell>
          <cell r="DZ1101">
            <v>15.83</v>
          </cell>
          <cell r="EA1101">
            <v>25.82</v>
          </cell>
          <cell r="EB1101">
            <v>19.829999999999998</v>
          </cell>
          <cell r="EC1101">
            <v>87.72</v>
          </cell>
          <cell r="ED1101">
            <v>42.31</v>
          </cell>
        </row>
        <row r="1102">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cell r="BZ1102">
            <v>0</v>
          </cell>
          <cell r="CA1102">
            <v>0</v>
          </cell>
          <cell r="CB1102">
            <v>0</v>
          </cell>
          <cell r="CC1102">
            <v>0</v>
          </cell>
          <cell r="CD1102">
            <v>0</v>
          </cell>
          <cell r="CE1102">
            <v>0</v>
          </cell>
          <cell r="CF1102">
            <v>0</v>
          </cell>
          <cell r="CG1102">
            <v>0</v>
          </cell>
          <cell r="CH1102">
            <v>0</v>
          </cell>
          <cell r="CI1102">
            <v>0</v>
          </cell>
          <cell r="CJ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CW1102">
            <v>0</v>
          </cell>
          <cell r="CX1102">
            <v>0</v>
          </cell>
          <cell r="CY1102">
            <v>0</v>
          </cell>
          <cell r="CZ1102">
            <v>0</v>
          </cell>
          <cell r="DA1102">
            <v>0</v>
          </cell>
          <cell r="DB1102">
            <v>0</v>
          </cell>
          <cell r="DC1102">
            <v>0</v>
          </cell>
          <cell r="DD1102">
            <v>0</v>
          </cell>
          <cell r="DE1102">
            <v>0</v>
          </cell>
          <cell r="DF1102">
            <v>0</v>
          </cell>
          <cell r="DG1102">
            <v>0</v>
          </cell>
          <cell r="DH1102">
            <v>0</v>
          </cell>
          <cell r="DI1102">
            <v>0</v>
          </cell>
          <cell r="DJ1102">
            <v>0</v>
          </cell>
          <cell r="DK1102">
            <v>0</v>
          </cell>
          <cell r="DL1102">
            <v>0</v>
          </cell>
          <cell r="DM1102">
            <v>0</v>
          </cell>
          <cell r="DN1102">
            <v>0</v>
          </cell>
          <cell r="DO1102">
            <v>0</v>
          </cell>
          <cell r="DP1102">
            <v>0</v>
          </cell>
          <cell r="DQ1102">
            <v>0</v>
          </cell>
          <cell r="DR1102">
            <v>0</v>
          </cell>
          <cell r="DS1102">
            <v>0</v>
          </cell>
          <cell r="DT1102">
            <v>0</v>
          </cell>
          <cell r="DU1102">
            <v>0</v>
          </cell>
          <cell r="DV1102">
            <v>0</v>
          </cell>
          <cell r="DW1102">
            <v>0</v>
          </cell>
          <cell r="DX1102">
            <v>0</v>
          </cell>
          <cell r="DY1102">
            <v>0</v>
          </cell>
          <cell r="DZ1102">
            <v>0</v>
          </cell>
          <cell r="EA1102">
            <v>0</v>
          </cell>
          <cell r="EB1102">
            <v>0</v>
          </cell>
          <cell r="EC1102">
            <v>0</v>
          </cell>
          <cell r="ED1102">
            <v>0</v>
          </cell>
        </row>
        <row r="1103">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cell r="BZ1103">
            <v>0</v>
          </cell>
          <cell r="CA1103">
            <v>0</v>
          </cell>
          <cell r="CB1103">
            <v>0</v>
          </cell>
          <cell r="CC1103">
            <v>0</v>
          </cell>
          <cell r="CD1103">
            <v>0</v>
          </cell>
          <cell r="CE1103">
            <v>0</v>
          </cell>
          <cell r="CF1103">
            <v>0</v>
          </cell>
          <cell r="CG1103">
            <v>0</v>
          </cell>
          <cell r="CH1103">
            <v>0</v>
          </cell>
          <cell r="CI1103">
            <v>0</v>
          </cell>
          <cell r="CJ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CW1103">
            <v>0</v>
          </cell>
          <cell r="CX1103">
            <v>0</v>
          </cell>
          <cell r="CY1103">
            <v>0</v>
          </cell>
          <cell r="CZ1103">
            <v>0</v>
          </cell>
          <cell r="DA1103">
            <v>0</v>
          </cell>
          <cell r="DB1103">
            <v>0</v>
          </cell>
          <cell r="DC1103">
            <v>0</v>
          </cell>
          <cell r="DD1103">
            <v>0</v>
          </cell>
          <cell r="DE1103">
            <v>0</v>
          </cell>
          <cell r="DF1103">
            <v>0</v>
          </cell>
          <cell r="DG1103">
            <v>0</v>
          </cell>
          <cell r="DH1103">
            <v>0</v>
          </cell>
          <cell r="DI1103">
            <v>0</v>
          </cell>
          <cell r="DJ1103">
            <v>0</v>
          </cell>
          <cell r="DK1103">
            <v>0</v>
          </cell>
          <cell r="DL1103">
            <v>0</v>
          </cell>
          <cell r="DM1103">
            <v>0</v>
          </cell>
          <cell r="DN1103">
            <v>0</v>
          </cell>
          <cell r="DO1103">
            <v>0</v>
          </cell>
          <cell r="DP1103">
            <v>0</v>
          </cell>
          <cell r="DQ1103">
            <v>0</v>
          </cell>
          <cell r="DR1103">
            <v>0</v>
          </cell>
          <cell r="DS1103">
            <v>0</v>
          </cell>
          <cell r="DT1103">
            <v>0</v>
          </cell>
          <cell r="DU1103">
            <v>0</v>
          </cell>
          <cell r="DV1103">
            <v>0</v>
          </cell>
          <cell r="DW1103">
            <v>0</v>
          </cell>
          <cell r="DX1103">
            <v>0</v>
          </cell>
          <cell r="DY1103">
            <v>0</v>
          </cell>
          <cell r="DZ1103">
            <v>0</v>
          </cell>
          <cell r="EA1103">
            <v>0</v>
          </cell>
          <cell r="EB1103">
            <v>0</v>
          </cell>
          <cell r="EC1103">
            <v>0</v>
          </cell>
          <cell r="ED1103">
            <v>0</v>
          </cell>
        </row>
        <row r="1104">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1623.97</v>
          </cell>
          <cell r="AF1104">
            <v>277.17</v>
          </cell>
          <cell r="AG1104">
            <v>242.89</v>
          </cell>
          <cell r="AH1104">
            <v>306.97000000000003</v>
          </cell>
          <cell r="AI1104">
            <v>0</v>
          </cell>
          <cell r="AJ1104">
            <v>0</v>
          </cell>
          <cell r="AK1104">
            <v>0</v>
          </cell>
          <cell r="AL1104">
            <v>23.09</v>
          </cell>
          <cell r="AM1104">
            <v>14.5</v>
          </cell>
          <cell r="AN1104">
            <v>29.02</v>
          </cell>
          <cell r="AO1104">
            <v>55.8</v>
          </cell>
          <cell r="AP1104">
            <v>231.28</v>
          </cell>
          <cell r="AQ1104">
            <v>443.24</v>
          </cell>
          <cell r="AR1104">
            <v>1244.08</v>
          </cell>
          <cell r="AS1104">
            <v>281.51</v>
          </cell>
          <cell r="AT1104">
            <v>127.27</v>
          </cell>
          <cell r="AU1104">
            <v>282.22000000000003</v>
          </cell>
          <cell r="AV1104">
            <v>2.78</v>
          </cell>
          <cell r="AW1104">
            <v>0</v>
          </cell>
          <cell r="AX1104">
            <v>1.65</v>
          </cell>
          <cell r="AY1104">
            <v>18.23</v>
          </cell>
          <cell r="AZ1104">
            <v>33.159999999999997</v>
          </cell>
          <cell r="BA1104">
            <v>14.49</v>
          </cell>
          <cell r="BB1104">
            <v>23.37</v>
          </cell>
          <cell r="BC1104">
            <v>306.51</v>
          </cell>
          <cell r="BD1104">
            <v>152.88</v>
          </cell>
          <cell r="BE1104">
            <v>882.81</v>
          </cell>
          <cell r="BF1104">
            <v>272.27</v>
          </cell>
          <cell r="BG1104">
            <v>102.88</v>
          </cell>
          <cell r="BH1104">
            <v>206.37</v>
          </cell>
          <cell r="BI1104">
            <v>0.45</v>
          </cell>
          <cell r="BJ1104">
            <v>0</v>
          </cell>
          <cell r="BK1104">
            <v>13.78</v>
          </cell>
          <cell r="BL1104">
            <v>2.0499999999999998</v>
          </cell>
          <cell r="BM1104">
            <v>16.100000000000001</v>
          </cell>
          <cell r="BN1104">
            <v>24.04</v>
          </cell>
          <cell r="BO1104">
            <v>191.75</v>
          </cell>
          <cell r="BP1104">
            <v>317.5</v>
          </cell>
          <cell r="BQ1104">
            <v>-264.38</v>
          </cell>
          <cell r="BR1104">
            <v>760.18</v>
          </cell>
          <cell r="BS1104">
            <v>106.3</v>
          </cell>
          <cell r="BT1104">
            <v>102.58</v>
          </cell>
          <cell r="BU1104">
            <v>38.06</v>
          </cell>
          <cell r="BV1104">
            <v>119.97</v>
          </cell>
          <cell r="BW1104">
            <v>37.68</v>
          </cell>
          <cell r="BX1104">
            <v>0.81</v>
          </cell>
          <cell r="BY1104">
            <v>6.69</v>
          </cell>
          <cell r="BZ1104">
            <v>28.83</v>
          </cell>
          <cell r="CA1104">
            <v>24.63</v>
          </cell>
          <cell r="CB1104">
            <v>75.98</v>
          </cell>
          <cell r="CC1104">
            <v>225.31</v>
          </cell>
          <cell r="CD1104">
            <v>-6.68</v>
          </cell>
          <cell r="CE1104">
            <v>579.75</v>
          </cell>
          <cell r="CF1104">
            <v>9.64</v>
          </cell>
          <cell r="CG1104">
            <v>49.56</v>
          </cell>
          <cell r="CH1104">
            <v>59.06</v>
          </cell>
          <cell r="CI1104">
            <v>97.16</v>
          </cell>
          <cell r="CJ1104">
            <v>51.38</v>
          </cell>
          <cell r="CK1104">
            <v>-44.24</v>
          </cell>
          <cell r="CL1104">
            <v>18.100000000000001</v>
          </cell>
          <cell r="CM1104">
            <v>9.48</v>
          </cell>
          <cell r="CN1104">
            <v>52.49</v>
          </cell>
          <cell r="CO1104">
            <v>45.12</v>
          </cell>
          <cell r="CP1104">
            <v>185.14</v>
          </cell>
          <cell r="CQ1104">
            <v>46.87</v>
          </cell>
          <cell r="CR1104">
            <v>640.12</v>
          </cell>
          <cell r="CS1104">
            <v>4.82</v>
          </cell>
          <cell r="CT1104">
            <v>47.35</v>
          </cell>
          <cell r="CU1104">
            <v>125.93</v>
          </cell>
          <cell r="CV1104">
            <v>93.77</v>
          </cell>
          <cell r="CW1104">
            <v>20.32</v>
          </cell>
          <cell r="CX1104">
            <v>55.43</v>
          </cell>
          <cell r="CY1104">
            <v>4.2300000000000004</v>
          </cell>
          <cell r="CZ1104">
            <v>12.11</v>
          </cell>
          <cell r="DA1104">
            <v>96.56</v>
          </cell>
          <cell r="DB1104">
            <v>57.29</v>
          </cell>
          <cell r="DC1104">
            <v>101.68</v>
          </cell>
          <cell r="DD1104">
            <v>20.63</v>
          </cell>
          <cell r="DE1104">
            <v>1009.29</v>
          </cell>
          <cell r="DF1104">
            <v>76.47</v>
          </cell>
          <cell r="DG1104">
            <v>99.14</v>
          </cell>
          <cell r="DH1104">
            <v>218.79</v>
          </cell>
          <cell r="DI1104">
            <v>75.25</v>
          </cell>
          <cell r="DJ1104">
            <v>32.01</v>
          </cell>
          <cell r="DK1104">
            <v>52.74</v>
          </cell>
          <cell r="DL1104">
            <v>31.86</v>
          </cell>
          <cell r="DM1104">
            <v>14.07</v>
          </cell>
          <cell r="DN1104">
            <v>122.58</v>
          </cell>
          <cell r="DO1104">
            <v>115.26</v>
          </cell>
          <cell r="DP1104">
            <v>127.53</v>
          </cell>
          <cell r="DQ1104">
            <v>43.58</v>
          </cell>
          <cell r="DR1104">
            <v>39.770000000000003</v>
          </cell>
          <cell r="DS1104">
            <v>0</v>
          </cell>
          <cell r="DT1104">
            <v>0</v>
          </cell>
          <cell r="DU1104">
            <v>-3.63</v>
          </cell>
          <cell r="DV1104">
            <v>0</v>
          </cell>
          <cell r="DW1104">
            <v>0</v>
          </cell>
          <cell r="DX1104">
            <v>0</v>
          </cell>
          <cell r="DY1104">
            <v>0</v>
          </cell>
          <cell r="DZ1104">
            <v>0</v>
          </cell>
          <cell r="EA1104">
            <v>21.23</v>
          </cell>
          <cell r="EB1104">
            <v>13.7</v>
          </cell>
          <cell r="EC1104">
            <v>8.4600000000000009</v>
          </cell>
          <cell r="ED1104">
            <v>0</v>
          </cell>
        </row>
        <row r="1105">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cell r="BZ1105">
            <v>0</v>
          </cell>
          <cell r="CA1105">
            <v>0</v>
          </cell>
          <cell r="CB1105">
            <v>0</v>
          </cell>
          <cell r="CC1105">
            <v>0</v>
          </cell>
          <cell r="CD1105">
            <v>0</v>
          </cell>
          <cell r="CE1105">
            <v>0</v>
          </cell>
          <cell r="CF1105">
            <v>0</v>
          </cell>
          <cell r="CG1105">
            <v>0</v>
          </cell>
          <cell r="CH1105">
            <v>0</v>
          </cell>
          <cell r="CI1105">
            <v>0</v>
          </cell>
          <cell r="CJ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CW1105">
            <v>0</v>
          </cell>
          <cell r="CX1105">
            <v>0</v>
          </cell>
          <cell r="CY1105">
            <v>0</v>
          </cell>
          <cell r="CZ1105">
            <v>0</v>
          </cell>
          <cell r="DA1105">
            <v>0</v>
          </cell>
          <cell r="DB1105">
            <v>0</v>
          </cell>
          <cell r="DC1105">
            <v>0</v>
          </cell>
          <cell r="DD1105">
            <v>0</v>
          </cell>
          <cell r="DE1105">
            <v>0</v>
          </cell>
          <cell r="DF1105">
            <v>0</v>
          </cell>
          <cell r="DG1105">
            <v>0</v>
          </cell>
          <cell r="DH1105">
            <v>0</v>
          </cell>
          <cell r="DI1105">
            <v>0</v>
          </cell>
          <cell r="DJ1105">
            <v>0</v>
          </cell>
          <cell r="DK1105">
            <v>0</v>
          </cell>
          <cell r="DL1105">
            <v>0</v>
          </cell>
          <cell r="DM1105">
            <v>0</v>
          </cell>
          <cell r="DN1105">
            <v>0</v>
          </cell>
          <cell r="DO1105">
            <v>0</v>
          </cell>
          <cell r="DP1105">
            <v>0</v>
          </cell>
          <cell r="DQ1105">
            <v>0</v>
          </cell>
          <cell r="DR1105">
            <v>0</v>
          </cell>
          <cell r="DS1105">
            <v>0</v>
          </cell>
          <cell r="DT1105">
            <v>0</v>
          </cell>
          <cell r="DU1105">
            <v>0</v>
          </cell>
          <cell r="DV1105">
            <v>0</v>
          </cell>
          <cell r="DW1105">
            <v>0</v>
          </cell>
          <cell r="DX1105">
            <v>0</v>
          </cell>
          <cell r="DY1105">
            <v>0</v>
          </cell>
          <cell r="DZ1105">
            <v>0</v>
          </cell>
          <cell r="EA1105">
            <v>0</v>
          </cell>
          <cell r="EB1105">
            <v>0</v>
          </cell>
          <cell r="EC1105">
            <v>0</v>
          </cell>
          <cell r="ED1105">
            <v>0</v>
          </cell>
        </row>
        <row r="1106">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cell r="BZ1106">
            <v>0</v>
          </cell>
          <cell r="CA1106">
            <v>0</v>
          </cell>
          <cell r="CB1106">
            <v>0</v>
          </cell>
          <cell r="CC1106">
            <v>0</v>
          </cell>
          <cell r="CD1106">
            <v>0</v>
          </cell>
          <cell r="CE1106">
            <v>0</v>
          </cell>
          <cell r="CF1106">
            <v>0</v>
          </cell>
          <cell r="CG1106">
            <v>0</v>
          </cell>
          <cell r="CH1106">
            <v>0</v>
          </cell>
          <cell r="CI1106">
            <v>0</v>
          </cell>
          <cell r="CJ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CW1106">
            <v>0</v>
          </cell>
          <cell r="CX1106">
            <v>0</v>
          </cell>
          <cell r="CY1106">
            <v>0</v>
          </cell>
          <cell r="CZ1106">
            <v>0</v>
          </cell>
          <cell r="DA1106">
            <v>0</v>
          </cell>
          <cell r="DB1106">
            <v>0</v>
          </cell>
          <cell r="DC1106">
            <v>0</v>
          </cell>
          <cell r="DD1106">
            <v>0</v>
          </cell>
          <cell r="DE1106">
            <v>0</v>
          </cell>
          <cell r="DF1106">
            <v>0</v>
          </cell>
          <cell r="DG1106">
            <v>0</v>
          </cell>
          <cell r="DH1106">
            <v>0</v>
          </cell>
          <cell r="DI1106">
            <v>0</v>
          </cell>
          <cell r="DJ1106">
            <v>0</v>
          </cell>
          <cell r="DK1106">
            <v>0</v>
          </cell>
          <cell r="DL1106">
            <v>0</v>
          </cell>
          <cell r="DM1106">
            <v>0</v>
          </cell>
          <cell r="DN1106">
            <v>0</v>
          </cell>
          <cell r="DO1106">
            <v>0</v>
          </cell>
          <cell r="DP1106">
            <v>0</v>
          </cell>
          <cell r="DQ1106">
            <v>0</v>
          </cell>
          <cell r="DR1106">
            <v>0</v>
          </cell>
          <cell r="DS1106">
            <v>0</v>
          </cell>
          <cell r="DT1106">
            <v>0</v>
          </cell>
          <cell r="DU1106">
            <v>0</v>
          </cell>
          <cell r="DV1106">
            <v>0</v>
          </cell>
          <cell r="DW1106">
            <v>0</v>
          </cell>
          <cell r="DX1106">
            <v>0</v>
          </cell>
          <cell r="DY1106">
            <v>0</v>
          </cell>
          <cell r="DZ1106">
            <v>0</v>
          </cell>
          <cell r="EA1106">
            <v>0</v>
          </cell>
          <cell r="EB1106">
            <v>0</v>
          </cell>
          <cell r="EC1106">
            <v>0</v>
          </cell>
          <cell r="ED1106">
            <v>0</v>
          </cell>
        </row>
        <row r="1107">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6226.95</v>
          </cell>
          <cell r="BS1107">
            <v>1372.78</v>
          </cell>
          <cell r="BT1107">
            <v>893.05</v>
          </cell>
          <cell r="BU1107">
            <v>437.42</v>
          </cell>
          <cell r="BV1107">
            <v>236.43</v>
          </cell>
          <cell r="BW1107">
            <v>66.47</v>
          </cell>
          <cell r="BX1107">
            <v>101.79</v>
          </cell>
          <cell r="BY1107">
            <v>50.52</v>
          </cell>
          <cell r="BZ1107">
            <v>28.47</v>
          </cell>
          <cell r="CA1107">
            <v>198.09</v>
          </cell>
          <cell r="CB1107">
            <v>412.18</v>
          </cell>
          <cell r="CC1107">
            <v>1017.91</v>
          </cell>
          <cell r="CD1107">
            <v>1411.82</v>
          </cell>
          <cell r="CE1107">
            <v>6219.63</v>
          </cell>
          <cell r="CF1107">
            <v>1361.04</v>
          </cell>
          <cell r="CG1107">
            <v>1037.95</v>
          </cell>
          <cell r="CH1107">
            <v>503.31</v>
          </cell>
          <cell r="CI1107">
            <v>131.04</v>
          </cell>
          <cell r="CJ1107">
            <v>95.85</v>
          </cell>
          <cell r="CK1107">
            <v>102.8</v>
          </cell>
          <cell r="CL1107">
            <v>70.349999999999994</v>
          </cell>
          <cell r="CM1107">
            <v>20.260000000000002</v>
          </cell>
          <cell r="CN1107">
            <v>148.55000000000001</v>
          </cell>
          <cell r="CO1107">
            <v>410.46</v>
          </cell>
          <cell r="CP1107">
            <v>956.27</v>
          </cell>
          <cell r="CQ1107">
            <v>1381.76</v>
          </cell>
          <cell r="CR1107">
            <v>6055.57</v>
          </cell>
          <cell r="CS1107">
            <v>1331.79</v>
          </cell>
          <cell r="CT1107">
            <v>968.07</v>
          </cell>
          <cell r="CU1107">
            <v>591.80999999999995</v>
          </cell>
          <cell r="CV1107">
            <v>146.6</v>
          </cell>
          <cell r="CW1107">
            <v>113.99</v>
          </cell>
          <cell r="CX1107">
            <v>84.77</v>
          </cell>
          <cell r="CY1107">
            <v>71.03</v>
          </cell>
          <cell r="CZ1107">
            <v>22.07</v>
          </cell>
          <cell r="DA1107">
            <v>132.79</v>
          </cell>
          <cell r="DB1107">
            <v>405.93</v>
          </cell>
          <cell r="DC1107">
            <v>836.11</v>
          </cell>
          <cell r="DD1107">
            <v>1350.62</v>
          </cell>
          <cell r="DE1107">
            <v>6274.86</v>
          </cell>
          <cell r="DF1107">
            <v>1345.75</v>
          </cell>
          <cell r="DG1107">
            <v>783.92</v>
          </cell>
          <cell r="DH1107">
            <v>489.44</v>
          </cell>
          <cell r="DI1107">
            <v>67.17</v>
          </cell>
          <cell r="DJ1107">
            <v>111.6</v>
          </cell>
          <cell r="DK1107">
            <v>116.48</v>
          </cell>
          <cell r="DL1107">
            <v>43.06</v>
          </cell>
          <cell r="DM1107">
            <v>75.36</v>
          </cell>
          <cell r="DN1107">
            <v>225.95</v>
          </cell>
          <cell r="DO1107">
            <v>446.75</v>
          </cell>
          <cell r="DP1107">
            <v>936.11</v>
          </cell>
          <cell r="DQ1107">
            <v>1633.26</v>
          </cell>
          <cell r="DR1107">
            <v>6209.37</v>
          </cell>
          <cell r="DS1107">
            <v>1458.22</v>
          </cell>
          <cell r="DT1107">
            <v>896.08</v>
          </cell>
          <cell r="DU1107">
            <v>479.49</v>
          </cell>
          <cell r="DV1107">
            <v>59.16</v>
          </cell>
          <cell r="DW1107">
            <v>24.29</v>
          </cell>
          <cell r="DX1107">
            <v>64.239999999999995</v>
          </cell>
          <cell r="DY1107">
            <v>13.51</v>
          </cell>
          <cell r="DZ1107">
            <v>32.909999999999997</v>
          </cell>
          <cell r="EA1107">
            <v>98.05</v>
          </cell>
          <cell r="EB1107">
            <v>433.99</v>
          </cell>
          <cell r="EC1107">
            <v>964.98</v>
          </cell>
          <cell r="ED1107">
            <v>1684.45</v>
          </cell>
        </row>
        <row r="1108">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cell r="BZ1108">
            <v>0</v>
          </cell>
          <cell r="CA1108">
            <v>0</v>
          </cell>
          <cell r="CB1108">
            <v>0</v>
          </cell>
          <cell r="CC1108">
            <v>0</v>
          </cell>
          <cell r="CD1108">
            <v>0</v>
          </cell>
          <cell r="CE1108">
            <v>0</v>
          </cell>
          <cell r="CF1108">
            <v>0</v>
          </cell>
          <cell r="CG1108">
            <v>0</v>
          </cell>
          <cell r="CH1108">
            <v>0</v>
          </cell>
          <cell r="CI1108">
            <v>0</v>
          </cell>
          <cell r="CJ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CW1108">
            <v>0</v>
          </cell>
          <cell r="CX1108">
            <v>0</v>
          </cell>
          <cell r="CY1108">
            <v>0</v>
          </cell>
          <cell r="CZ1108">
            <v>0</v>
          </cell>
          <cell r="DA1108">
            <v>0</v>
          </cell>
          <cell r="DB1108">
            <v>0</v>
          </cell>
          <cell r="DC1108">
            <v>0</v>
          </cell>
          <cell r="DD1108">
            <v>0</v>
          </cell>
          <cell r="DE1108">
            <v>0</v>
          </cell>
          <cell r="DF1108">
            <v>0</v>
          </cell>
          <cell r="DG1108">
            <v>0</v>
          </cell>
          <cell r="DH1108">
            <v>0</v>
          </cell>
          <cell r="DI1108">
            <v>0</v>
          </cell>
          <cell r="DJ1108">
            <v>0</v>
          </cell>
          <cell r="DK1108">
            <v>0</v>
          </cell>
          <cell r="DL1108">
            <v>0</v>
          </cell>
          <cell r="DM1108">
            <v>0</v>
          </cell>
          <cell r="DN1108">
            <v>0</v>
          </cell>
          <cell r="DO1108">
            <v>0</v>
          </cell>
          <cell r="DP1108">
            <v>0</v>
          </cell>
          <cell r="DQ1108">
            <v>0</v>
          </cell>
          <cell r="DR1108">
            <v>0</v>
          </cell>
          <cell r="DS1108">
            <v>0</v>
          </cell>
          <cell r="DT1108">
            <v>0</v>
          </cell>
          <cell r="DU1108">
            <v>0</v>
          </cell>
          <cell r="DV1108">
            <v>0</v>
          </cell>
          <cell r="DW1108">
            <v>0</v>
          </cell>
          <cell r="DX1108">
            <v>0</v>
          </cell>
          <cell r="DY1108">
            <v>0</v>
          </cell>
          <cell r="DZ1108">
            <v>0</v>
          </cell>
          <cell r="EA1108">
            <v>0</v>
          </cell>
          <cell r="EB1108">
            <v>0</v>
          </cell>
          <cell r="EC1108">
            <v>0</v>
          </cell>
          <cell r="ED1108">
            <v>0</v>
          </cell>
        </row>
        <row r="1109">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cell r="BZ1109">
            <v>0</v>
          </cell>
          <cell r="CA1109">
            <v>0</v>
          </cell>
          <cell r="CB1109">
            <v>0</v>
          </cell>
          <cell r="CC1109">
            <v>0</v>
          </cell>
          <cell r="CD1109">
            <v>0</v>
          </cell>
          <cell r="CE1109">
            <v>0</v>
          </cell>
          <cell r="CF1109">
            <v>0</v>
          </cell>
          <cell r="CG1109">
            <v>0</v>
          </cell>
          <cell r="CH1109">
            <v>0</v>
          </cell>
          <cell r="CI1109">
            <v>0</v>
          </cell>
          <cell r="CJ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CW1109">
            <v>0</v>
          </cell>
          <cell r="CX1109">
            <v>0</v>
          </cell>
          <cell r="CY1109">
            <v>0</v>
          </cell>
          <cell r="CZ1109">
            <v>0</v>
          </cell>
          <cell r="DA1109">
            <v>0</v>
          </cell>
          <cell r="DB1109">
            <v>0</v>
          </cell>
          <cell r="DC1109">
            <v>0</v>
          </cell>
          <cell r="DD1109">
            <v>0</v>
          </cell>
          <cell r="DE1109">
            <v>0</v>
          </cell>
          <cell r="DF1109">
            <v>0</v>
          </cell>
          <cell r="DG1109">
            <v>0</v>
          </cell>
          <cell r="DH1109">
            <v>0</v>
          </cell>
          <cell r="DI1109">
            <v>0</v>
          </cell>
          <cell r="DJ1109">
            <v>0</v>
          </cell>
          <cell r="DK1109">
            <v>0</v>
          </cell>
          <cell r="DL1109">
            <v>0</v>
          </cell>
          <cell r="DM1109">
            <v>0</v>
          </cell>
          <cell r="DN1109">
            <v>0</v>
          </cell>
          <cell r="DO1109">
            <v>0</v>
          </cell>
          <cell r="DP1109">
            <v>0</v>
          </cell>
          <cell r="DQ1109">
            <v>0</v>
          </cell>
          <cell r="DR1109">
            <v>0</v>
          </cell>
          <cell r="DS1109">
            <v>0</v>
          </cell>
          <cell r="DT1109">
            <v>0</v>
          </cell>
          <cell r="DU1109">
            <v>0</v>
          </cell>
          <cell r="DV1109">
            <v>0</v>
          </cell>
          <cell r="DW1109">
            <v>0</v>
          </cell>
          <cell r="DX1109">
            <v>0</v>
          </cell>
          <cell r="DY1109">
            <v>0</v>
          </cell>
          <cell r="DZ1109">
            <v>0</v>
          </cell>
          <cell r="EA1109">
            <v>0</v>
          </cell>
          <cell r="EB1109">
            <v>0</v>
          </cell>
          <cell r="EC1109">
            <v>0</v>
          </cell>
          <cell r="ED1109">
            <v>0</v>
          </cell>
        </row>
        <row r="1110">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0</v>
          </cell>
          <cell r="BZ1110">
            <v>0</v>
          </cell>
          <cell r="CA1110">
            <v>0</v>
          </cell>
          <cell r="CB1110">
            <v>0</v>
          </cell>
          <cell r="CC1110">
            <v>0</v>
          </cell>
          <cell r="CD1110">
            <v>0</v>
          </cell>
          <cell r="CE1110">
            <v>0</v>
          </cell>
          <cell r="CF1110">
            <v>0</v>
          </cell>
          <cell r="CG1110">
            <v>0</v>
          </cell>
          <cell r="CH1110">
            <v>0</v>
          </cell>
          <cell r="CI1110">
            <v>0</v>
          </cell>
          <cell r="CJ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CW1110">
            <v>0</v>
          </cell>
          <cell r="CX1110">
            <v>0</v>
          </cell>
          <cell r="CY1110">
            <v>0</v>
          </cell>
          <cell r="CZ1110">
            <v>0</v>
          </cell>
          <cell r="DA1110">
            <v>0</v>
          </cell>
          <cell r="DB1110">
            <v>0</v>
          </cell>
          <cell r="DC1110">
            <v>0</v>
          </cell>
          <cell r="DD1110">
            <v>0</v>
          </cell>
          <cell r="DE1110">
            <v>0</v>
          </cell>
          <cell r="DF1110">
            <v>0</v>
          </cell>
          <cell r="DG1110">
            <v>0</v>
          </cell>
          <cell r="DH1110">
            <v>0</v>
          </cell>
          <cell r="DI1110">
            <v>0</v>
          </cell>
          <cell r="DJ1110">
            <v>0</v>
          </cell>
          <cell r="DK1110">
            <v>0</v>
          </cell>
          <cell r="DL1110">
            <v>0</v>
          </cell>
          <cell r="DM1110">
            <v>0</v>
          </cell>
          <cell r="DN1110">
            <v>0</v>
          </cell>
          <cell r="DO1110">
            <v>0</v>
          </cell>
          <cell r="DP1110">
            <v>0</v>
          </cell>
          <cell r="DQ1110">
            <v>0</v>
          </cell>
          <cell r="DR1110">
            <v>0</v>
          </cell>
          <cell r="DS1110">
            <v>0</v>
          </cell>
          <cell r="DT1110">
            <v>0</v>
          </cell>
          <cell r="DU1110">
            <v>0</v>
          </cell>
          <cell r="DV1110">
            <v>0</v>
          </cell>
          <cell r="DW1110">
            <v>0</v>
          </cell>
          <cell r="DX1110">
            <v>0</v>
          </cell>
          <cell r="DY1110">
            <v>0</v>
          </cell>
          <cell r="DZ1110">
            <v>0</v>
          </cell>
          <cell r="EA1110">
            <v>0</v>
          </cell>
          <cell r="EB1110">
            <v>0</v>
          </cell>
          <cell r="EC1110">
            <v>0</v>
          </cell>
          <cell r="ED1110">
            <v>0</v>
          </cell>
        </row>
        <row r="1111">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cell r="BZ1111">
            <v>0</v>
          </cell>
          <cell r="CA1111">
            <v>0</v>
          </cell>
          <cell r="CB1111">
            <v>0</v>
          </cell>
          <cell r="CC1111">
            <v>0</v>
          </cell>
          <cell r="CD1111">
            <v>0</v>
          </cell>
          <cell r="CE1111">
            <v>0</v>
          </cell>
          <cell r="CF1111">
            <v>0</v>
          </cell>
          <cell r="CG1111">
            <v>0</v>
          </cell>
          <cell r="CH1111">
            <v>0</v>
          </cell>
          <cell r="CI1111">
            <v>0</v>
          </cell>
          <cell r="CJ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CW1111">
            <v>0</v>
          </cell>
          <cell r="CX1111">
            <v>0</v>
          </cell>
          <cell r="CY1111">
            <v>0</v>
          </cell>
          <cell r="CZ1111">
            <v>0</v>
          </cell>
          <cell r="DA1111">
            <v>0</v>
          </cell>
          <cell r="DB1111">
            <v>0</v>
          </cell>
          <cell r="DC1111">
            <v>0</v>
          </cell>
          <cell r="DD1111">
            <v>0</v>
          </cell>
          <cell r="DE1111">
            <v>0</v>
          </cell>
          <cell r="DF1111">
            <v>0</v>
          </cell>
          <cell r="DG1111">
            <v>0</v>
          </cell>
          <cell r="DH1111">
            <v>0</v>
          </cell>
          <cell r="DI1111">
            <v>0</v>
          </cell>
          <cell r="DJ1111">
            <v>0</v>
          </cell>
          <cell r="DK1111">
            <v>0</v>
          </cell>
          <cell r="DL1111">
            <v>0</v>
          </cell>
          <cell r="DM1111">
            <v>0</v>
          </cell>
          <cell r="DN1111">
            <v>0</v>
          </cell>
          <cell r="DO1111">
            <v>0</v>
          </cell>
          <cell r="DP1111">
            <v>0</v>
          </cell>
          <cell r="DQ1111">
            <v>0</v>
          </cell>
          <cell r="DR1111">
            <v>0</v>
          </cell>
          <cell r="DS1111">
            <v>0</v>
          </cell>
          <cell r="DT1111">
            <v>0</v>
          </cell>
          <cell r="DU1111">
            <v>0</v>
          </cell>
          <cell r="DV1111">
            <v>0</v>
          </cell>
          <cell r="DW1111">
            <v>0</v>
          </cell>
          <cell r="DX1111">
            <v>0</v>
          </cell>
          <cell r="DY1111">
            <v>0</v>
          </cell>
          <cell r="DZ1111">
            <v>0</v>
          </cell>
          <cell r="EA1111">
            <v>0</v>
          </cell>
          <cell r="EB1111">
            <v>0</v>
          </cell>
          <cell r="EC1111">
            <v>0</v>
          </cell>
          <cell r="ED1111">
            <v>0</v>
          </cell>
        </row>
        <row r="1112">
          <cell r="F1112">
            <v>9408.7999999999993</v>
          </cell>
          <cell r="G1112">
            <v>6826.07</v>
          </cell>
          <cell r="H1112">
            <v>6098.08</v>
          </cell>
          <cell r="I1112">
            <v>2968.34</v>
          </cell>
          <cell r="J1112">
            <v>2139.7199999999998</v>
          </cell>
          <cell r="K1112">
            <v>2221.56</v>
          </cell>
          <cell r="L1112">
            <v>2141.5100000000002</v>
          </cell>
          <cell r="M1112">
            <v>2245.7600000000002</v>
          </cell>
          <cell r="N1112">
            <v>3025.36</v>
          </cell>
          <cell r="O1112">
            <v>5236.6499999999996</v>
          </cell>
          <cell r="P1112">
            <v>4623.8900000000003</v>
          </cell>
          <cell r="Q1112">
            <v>9654.91</v>
          </cell>
          <cell r="R1112">
            <v>45510.21</v>
          </cell>
          <cell r="S1112">
            <v>7382.74</v>
          </cell>
          <cell r="T1112">
            <v>5290.51</v>
          </cell>
          <cell r="U1112">
            <v>5039.12</v>
          </cell>
          <cell r="V1112">
            <v>2415.4699999999998</v>
          </cell>
          <cell r="W1112">
            <v>1437.28</v>
          </cell>
          <cell r="X1112">
            <v>1403.85</v>
          </cell>
          <cell r="Y1112">
            <v>1363.74</v>
          </cell>
          <cell r="Z1112">
            <v>1568.2</v>
          </cell>
          <cell r="AA1112">
            <v>2295.11</v>
          </cell>
          <cell r="AB1112">
            <v>4424.2299999999996</v>
          </cell>
          <cell r="AC1112">
            <v>6444.77</v>
          </cell>
          <cell r="AD1112">
            <v>6445.2</v>
          </cell>
          <cell r="AE1112">
            <v>32521.62</v>
          </cell>
          <cell r="AF1112">
            <v>5673.89</v>
          </cell>
          <cell r="AG1112">
            <v>3147.03</v>
          </cell>
          <cell r="AH1112">
            <v>4145.67</v>
          </cell>
          <cell r="AI1112">
            <v>2501.69</v>
          </cell>
          <cell r="AJ1112">
            <v>1489.82</v>
          </cell>
          <cell r="AK1112">
            <v>1120.58</v>
          </cell>
          <cell r="AL1112">
            <v>1236.22</v>
          </cell>
          <cell r="AM1112">
            <v>1336.55</v>
          </cell>
          <cell r="AN1112">
            <v>1824.75</v>
          </cell>
          <cell r="AO1112">
            <v>3325.01</v>
          </cell>
          <cell r="AP1112">
            <v>3124.63</v>
          </cell>
          <cell r="AQ1112">
            <v>3595.79</v>
          </cell>
          <cell r="AR1112">
            <v>29355.65</v>
          </cell>
          <cell r="AS1112">
            <v>4538.6099999999997</v>
          </cell>
          <cell r="AT1112">
            <v>3045.82</v>
          </cell>
          <cell r="AU1112">
            <v>3276.79</v>
          </cell>
          <cell r="AV1112">
            <v>2596.4</v>
          </cell>
          <cell r="AW1112">
            <v>1073.3399999999999</v>
          </cell>
          <cell r="AX1112">
            <v>1259.8599999999999</v>
          </cell>
          <cell r="AY1112">
            <v>932.25</v>
          </cell>
          <cell r="AZ1112">
            <v>1231.97</v>
          </cell>
          <cell r="BA1112">
            <v>1887.22</v>
          </cell>
          <cell r="BB1112">
            <v>2363.34</v>
          </cell>
          <cell r="BC1112">
            <v>3622.06</v>
          </cell>
          <cell r="BD1112">
            <v>3528</v>
          </cell>
          <cell r="BE1112">
            <v>28457.46</v>
          </cell>
          <cell r="BF1112">
            <v>4270.33</v>
          </cell>
          <cell r="BG1112">
            <v>3792.42</v>
          </cell>
          <cell r="BH1112">
            <v>3157.16</v>
          </cell>
          <cell r="BI1112">
            <v>2687.79</v>
          </cell>
          <cell r="BJ1112">
            <v>1017.36</v>
          </cell>
          <cell r="BK1112">
            <v>1216.47</v>
          </cell>
          <cell r="BL1112">
            <v>903.99</v>
          </cell>
          <cell r="BM1112">
            <v>1174.6300000000001</v>
          </cell>
          <cell r="BN1112">
            <v>1828.12</v>
          </cell>
          <cell r="BO1112">
            <v>2487.98</v>
          </cell>
          <cell r="BP1112">
            <v>3981.14</v>
          </cell>
          <cell r="BQ1112">
            <v>1940.05</v>
          </cell>
          <cell r="BR1112">
            <v>21576.91</v>
          </cell>
          <cell r="BS1112">
            <v>2871.4</v>
          </cell>
          <cell r="BT1112">
            <v>2009.81</v>
          </cell>
          <cell r="BU1112">
            <v>3120.35</v>
          </cell>
          <cell r="BV1112">
            <v>1845.86</v>
          </cell>
          <cell r="BW1112">
            <v>718.06</v>
          </cell>
          <cell r="BX1112">
            <v>828.35</v>
          </cell>
          <cell r="BY1112">
            <v>738.54</v>
          </cell>
          <cell r="BZ1112">
            <v>748.29</v>
          </cell>
          <cell r="CA1112">
            <v>1276.76</v>
          </cell>
          <cell r="CB1112">
            <v>1832.07</v>
          </cell>
          <cell r="CC1112">
            <v>2573.04</v>
          </cell>
          <cell r="CD1112">
            <v>3014.38</v>
          </cell>
          <cell r="CE1112">
            <v>18136.41</v>
          </cell>
          <cell r="CF1112">
            <v>2012.36</v>
          </cell>
          <cell r="CG1112">
            <v>1275.32</v>
          </cell>
          <cell r="CH1112">
            <v>1992.74</v>
          </cell>
          <cell r="CI1112">
            <v>1313.14</v>
          </cell>
          <cell r="CJ1112">
            <v>601.76</v>
          </cell>
          <cell r="CK1112">
            <v>739.34</v>
          </cell>
          <cell r="CL1112">
            <v>426.49</v>
          </cell>
          <cell r="CM1112">
            <v>700.75</v>
          </cell>
          <cell r="CN1112">
            <v>1164.55</v>
          </cell>
          <cell r="CO1112">
            <v>1631.84</v>
          </cell>
          <cell r="CP1112">
            <v>2703.29</v>
          </cell>
          <cell r="CQ1112">
            <v>3574.83</v>
          </cell>
          <cell r="CR1112">
            <v>15485.69</v>
          </cell>
          <cell r="CS1112">
            <v>-107.29</v>
          </cell>
          <cell r="CT1112">
            <v>1158.6600000000001</v>
          </cell>
          <cell r="CU1112">
            <v>2077.06</v>
          </cell>
          <cell r="CV1112">
            <v>1562.95</v>
          </cell>
          <cell r="CW1112">
            <v>717.76</v>
          </cell>
          <cell r="CX1112">
            <v>632.12</v>
          </cell>
          <cell r="CY1112">
            <v>406.08</v>
          </cell>
          <cell r="CZ1112">
            <v>458.3</v>
          </cell>
          <cell r="DA1112">
            <v>1165.0999999999999</v>
          </cell>
          <cell r="DB1112">
            <v>1728.32</v>
          </cell>
          <cell r="DC1112">
            <v>2397.2600000000002</v>
          </cell>
          <cell r="DD1112">
            <v>3289.35</v>
          </cell>
          <cell r="DE1112">
            <v>19111.71</v>
          </cell>
          <cell r="DF1112">
            <v>3076.16</v>
          </cell>
          <cell r="DG1112">
            <v>2386.59</v>
          </cell>
          <cell r="DH1112">
            <v>3645.17</v>
          </cell>
          <cell r="DI1112">
            <v>2187.36</v>
          </cell>
          <cell r="DJ1112">
            <v>973.61</v>
          </cell>
          <cell r="DK1112">
            <v>802.64</v>
          </cell>
          <cell r="DL1112">
            <v>422.38</v>
          </cell>
          <cell r="DM1112">
            <v>550.53</v>
          </cell>
          <cell r="DN1112">
            <v>928.48</v>
          </cell>
          <cell r="DO1112">
            <v>1491.92</v>
          </cell>
          <cell r="DP1112">
            <v>1948.43</v>
          </cell>
          <cell r="DQ1112">
            <v>698.44</v>
          </cell>
          <cell r="DR1112">
            <v>2025</v>
          </cell>
          <cell r="DS1112">
            <v>31.34</v>
          </cell>
          <cell r="DT1112">
            <v>281.89</v>
          </cell>
          <cell r="DU1112">
            <v>126.5</v>
          </cell>
          <cell r="DV1112">
            <v>203.57</v>
          </cell>
          <cell r="DW1112">
            <v>246.02</v>
          </cell>
          <cell r="DX1112">
            <v>272.26</v>
          </cell>
          <cell r="DY1112">
            <v>15.26</v>
          </cell>
          <cell r="DZ1112">
            <v>31.03</v>
          </cell>
          <cell r="EA1112">
            <v>289.77999999999997</v>
          </cell>
          <cell r="EB1112">
            <v>308.72000000000003</v>
          </cell>
          <cell r="EC1112">
            <v>38.72</v>
          </cell>
          <cell r="ED1112">
            <v>179.91</v>
          </cell>
        </row>
        <row r="1113">
          <cell r="F1113">
            <v>1315.21</v>
          </cell>
          <cell r="G1113">
            <v>1294.0899999999999</v>
          </cell>
          <cell r="H1113">
            <v>801.98</v>
          </cell>
          <cell r="I1113">
            <v>266.58</v>
          </cell>
          <cell r="J1113">
            <v>135.4</v>
          </cell>
          <cell r="K1113">
            <v>209.12</v>
          </cell>
          <cell r="L1113">
            <v>115.87</v>
          </cell>
          <cell r="M1113">
            <v>48.33</v>
          </cell>
          <cell r="N1113">
            <v>480.43</v>
          </cell>
          <cell r="O1113">
            <v>286.52999999999997</v>
          </cell>
          <cell r="P1113">
            <v>2913.91</v>
          </cell>
          <cell r="Q1113">
            <v>1072.6400000000001</v>
          </cell>
          <cell r="R1113">
            <v>6696.02</v>
          </cell>
          <cell r="S1113">
            <v>1285.83</v>
          </cell>
          <cell r="T1113">
            <v>1178.3699999999999</v>
          </cell>
          <cell r="U1113">
            <v>1099.75</v>
          </cell>
          <cell r="V1113">
            <v>379.13</v>
          </cell>
          <cell r="W1113">
            <v>133.62</v>
          </cell>
          <cell r="X1113">
            <v>174.16</v>
          </cell>
          <cell r="Y1113">
            <v>48.96</v>
          </cell>
          <cell r="Z1113">
            <v>24.26</v>
          </cell>
          <cell r="AA1113">
            <v>511.96</v>
          </cell>
          <cell r="AB1113">
            <v>344.19</v>
          </cell>
          <cell r="AC1113">
            <v>909.34</v>
          </cell>
          <cell r="AD1113">
            <v>606.45000000000005</v>
          </cell>
          <cell r="AE1113">
            <v>8984.89</v>
          </cell>
          <cell r="AF1113">
            <v>912.74</v>
          </cell>
          <cell r="AG1113">
            <v>909.66</v>
          </cell>
          <cell r="AH1113">
            <v>896.59</v>
          </cell>
          <cell r="AI1113">
            <v>276.05</v>
          </cell>
          <cell r="AJ1113">
            <v>123.8</v>
          </cell>
          <cell r="AK1113">
            <v>140.34</v>
          </cell>
          <cell r="AL1113">
            <v>165.46</v>
          </cell>
          <cell r="AM1113">
            <v>186.75</v>
          </cell>
          <cell r="AN1113">
            <v>678.48</v>
          </cell>
          <cell r="AO1113">
            <v>478.98</v>
          </cell>
          <cell r="AP1113">
            <v>3174.08</v>
          </cell>
          <cell r="AQ1113">
            <v>1041.95</v>
          </cell>
          <cell r="AR1113">
            <v>7276.04</v>
          </cell>
          <cell r="AS1113">
            <v>850.51</v>
          </cell>
          <cell r="AT1113">
            <v>718.35</v>
          </cell>
          <cell r="AU1113">
            <v>871.74</v>
          </cell>
          <cell r="AV1113">
            <v>317.49</v>
          </cell>
          <cell r="AW1113">
            <v>127.55</v>
          </cell>
          <cell r="AX1113">
            <v>283.58999999999997</v>
          </cell>
          <cell r="AY1113">
            <v>149.13</v>
          </cell>
          <cell r="AZ1113">
            <v>173.16</v>
          </cell>
          <cell r="BA1113">
            <v>596.38</v>
          </cell>
          <cell r="BB1113">
            <v>812</v>
          </cell>
          <cell r="BC1113">
            <v>1547.48</v>
          </cell>
          <cell r="BD1113">
            <v>828.68</v>
          </cell>
          <cell r="BE1113">
            <v>7488.3</v>
          </cell>
          <cell r="BF1113">
            <v>963.5</v>
          </cell>
          <cell r="BG1113">
            <v>656.41</v>
          </cell>
          <cell r="BH1113">
            <v>908.27</v>
          </cell>
          <cell r="BI1113">
            <v>334.44</v>
          </cell>
          <cell r="BJ1113">
            <v>137.13999999999999</v>
          </cell>
          <cell r="BK1113">
            <v>288.83</v>
          </cell>
          <cell r="BL1113">
            <v>164.73</v>
          </cell>
          <cell r="BM1113">
            <v>189.97</v>
          </cell>
          <cell r="BN1113">
            <v>380.22</v>
          </cell>
          <cell r="BO1113">
            <v>590.16</v>
          </cell>
          <cell r="BP1113">
            <v>1233.29</v>
          </cell>
          <cell r="BQ1113">
            <v>1641.35</v>
          </cell>
          <cell r="BR1113">
            <v>11149.48</v>
          </cell>
          <cell r="BS1113">
            <v>1925.59</v>
          </cell>
          <cell r="BT1113">
            <v>1485.81</v>
          </cell>
          <cell r="BU1113">
            <v>981.5</v>
          </cell>
          <cell r="BV1113">
            <v>687.36</v>
          </cell>
          <cell r="BW1113">
            <v>228.41</v>
          </cell>
          <cell r="BX1113">
            <v>355.45</v>
          </cell>
          <cell r="BY1113">
            <v>138.72</v>
          </cell>
          <cell r="BZ1113">
            <v>285.19</v>
          </cell>
          <cell r="CA1113">
            <v>589.66</v>
          </cell>
          <cell r="CB1113">
            <v>751.81</v>
          </cell>
          <cell r="CC1113">
            <v>2026.52</v>
          </cell>
          <cell r="CD1113">
            <v>1693.46</v>
          </cell>
          <cell r="CE1113">
            <v>13111.25</v>
          </cell>
          <cell r="CF1113">
            <v>1566.38</v>
          </cell>
          <cell r="CG1113">
            <v>3569.49</v>
          </cell>
          <cell r="CH1113">
            <v>1182.1199999999999</v>
          </cell>
          <cell r="CI1113">
            <v>524.69000000000005</v>
          </cell>
          <cell r="CJ1113">
            <v>333.49</v>
          </cell>
          <cell r="CK1113">
            <v>485.89</v>
          </cell>
          <cell r="CL1113">
            <v>239.02</v>
          </cell>
          <cell r="CM1113">
            <v>156.69999999999999</v>
          </cell>
          <cell r="CN1113">
            <v>755.96</v>
          </cell>
          <cell r="CO1113">
            <v>703.6</v>
          </cell>
          <cell r="CP1113">
            <v>1864.01</v>
          </cell>
          <cell r="CQ1113">
            <v>1729.88</v>
          </cell>
          <cell r="CR1113">
            <v>11686.2</v>
          </cell>
          <cell r="CS1113">
            <v>3038.23</v>
          </cell>
          <cell r="CT1113">
            <v>1323.95</v>
          </cell>
          <cell r="CU1113">
            <v>1055.3800000000001</v>
          </cell>
          <cell r="CV1113">
            <v>459.48</v>
          </cell>
          <cell r="CW1113">
            <v>241.59</v>
          </cell>
          <cell r="CX1113">
            <v>397.02</v>
          </cell>
          <cell r="CY1113">
            <v>157.9</v>
          </cell>
          <cell r="CZ1113">
            <v>122.08</v>
          </cell>
          <cell r="DA1113">
            <v>642.65</v>
          </cell>
          <cell r="DB1113">
            <v>800.91</v>
          </cell>
          <cell r="DC1113">
            <v>1614.82</v>
          </cell>
          <cell r="DD1113">
            <v>1832.19</v>
          </cell>
          <cell r="DE1113">
            <v>10761.89</v>
          </cell>
          <cell r="DF1113">
            <v>1739.09</v>
          </cell>
          <cell r="DG1113">
            <v>1279.45</v>
          </cell>
          <cell r="DH1113">
            <v>961.73</v>
          </cell>
          <cell r="DI1113">
            <v>598.79</v>
          </cell>
          <cell r="DJ1113">
            <v>216.92</v>
          </cell>
          <cell r="DK1113">
            <v>330.6</v>
          </cell>
          <cell r="DL1113">
            <v>224.01</v>
          </cell>
          <cell r="DM1113">
            <v>258.56</v>
          </cell>
          <cell r="DN1113">
            <v>815.26</v>
          </cell>
          <cell r="DO1113">
            <v>784.43</v>
          </cell>
          <cell r="DP1113">
            <v>1693.39</v>
          </cell>
          <cell r="DQ1113">
            <v>1859.65</v>
          </cell>
          <cell r="DR1113">
            <v>7227.73</v>
          </cell>
          <cell r="DS1113">
            <v>1568.09</v>
          </cell>
          <cell r="DT1113">
            <v>959.83</v>
          </cell>
          <cell r="DU1113">
            <v>588.54999999999995</v>
          </cell>
          <cell r="DV1113">
            <v>97.56</v>
          </cell>
          <cell r="DW1113">
            <v>79.400000000000006</v>
          </cell>
          <cell r="DX1113">
            <v>148.09</v>
          </cell>
          <cell r="DY1113">
            <v>31.37</v>
          </cell>
          <cell r="DZ1113">
            <v>64.150000000000006</v>
          </cell>
          <cell r="EA1113">
            <v>230.44</v>
          </cell>
          <cell r="EB1113">
            <v>528.12</v>
          </cell>
          <cell r="EC1113">
            <v>1168.75</v>
          </cell>
          <cell r="ED1113">
            <v>1763.4</v>
          </cell>
        </row>
        <row r="1114">
          <cell r="F1114">
            <v>-9.44</v>
          </cell>
          <cell r="G1114">
            <v>-9.44</v>
          </cell>
          <cell r="H1114">
            <v>-47.22</v>
          </cell>
          <cell r="I1114">
            <v>3.41</v>
          </cell>
          <cell r="J1114">
            <v>0</v>
          </cell>
          <cell r="K1114">
            <v>0</v>
          </cell>
          <cell r="L1114">
            <v>2.88</v>
          </cell>
          <cell r="M1114">
            <v>23.86</v>
          </cell>
          <cell r="N1114">
            <v>2.64</v>
          </cell>
          <cell r="O1114">
            <v>-18.89</v>
          </cell>
          <cell r="P1114">
            <v>-28.33</v>
          </cell>
          <cell r="Q1114">
            <v>-9.44</v>
          </cell>
          <cell r="R1114">
            <v>38.04</v>
          </cell>
          <cell r="S1114">
            <v>2.2400000000000002</v>
          </cell>
          <cell r="T1114">
            <v>0.95</v>
          </cell>
          <cell r="U1114">
            <v>-7.81</v>
          </cell>
          <cell r="V1114">
            <v>0.75</v>
          </cell>
          <cell r="W1114">
            <v>-8.6999999999999993</v>
          </cell>
          <cell r="X1114">
            <v>0.32</v>
          </cell>
          <cell r="Y1114">
            <v>14.32</v>
          </cell>
          <cell r="Z1114">
            <v>23.75</v>
          </cell>
          <cell r="AA1114">
            <v>-2.14</v>
          </cell>
          <cell r="AB1114">
            <v>2.62</v>
          </cell>
          <cell r="AC1114">
            <v>5.89</v>
          </cell>
          <cell r="AD1114">
            <v>5.86</v>
          </cell>
          <cell r="AE1114">
            <v>181.84</v>
          </cell>
          <cell r="AF1114">
            <v>-2.38</v>
          </cell>
          <cell r="AG1114">
            <v>2.23</v>
          </cell>
          <cell r="AH1114">
            <v>-8.16</v>
          </cell>
          <cell r="AI1114">
            <v>0.13</v>
          </cell>
          <cell r="AJ1114">
            <v>1.44</v>
          </cell>
          <cell r="AK1114">
            <v>0.52</v>
          </cell>
          <cell r="AL1114">
            <v>13.53</v>
          </cell>
          <cell r="AM1114">
            <v>51.48</v>
          </cell>
          <cell r="AN1114">
            <v>67.41</v>
          </cell>
          <cell r="AO1114">
            <v>2.98</v>
          </cell>
          <cell r="AP1114">
            <v>57.83</v>
          </cell>
          <cell r="AQ1114">
            <v>-5.18</v>
          </cell>
          <cell r="AR1114">
            <v>201.05</v>
          </cell>
          <cell r="AS1114">
            <v>55.42</v>
          </cell>
          <cell r="AT1114">
            <v>3.17</v>
          </cell>
          <cell r="AU1114">
            <v>-8.1300000000000008</v>
          </cell>
          <cell r="AV1114">
            <v>0.34</v>
          </cell>
          <cell r="AW1114">
            <v>2.2599999999999998</v>
          </cell>
          <cell r="AX1114">
            <v>0.36</v>
          </cell>
          <cell r="AY1114">
            <v>20.23</v>
          </cell>
          <cell r="AZ1114">
            <v>22.62</v>
          </cell>
          <cell r="BA1114">
            <v>27.35</v>
          </cell>
          <cell r="BB1114">
            <v>12.12</v>
          </cell>
          <cell r="BC1114">
            <v>56.99</v>
          </cell>
          <cell r="BD1114">
            <v>8.31</v>
          </cell>
          <cell r="BE1114">
            <v>-37.76</v>
          </cell>
          <cell r="BF1114">
            <v>6.49</v>
          </cell>
          <cell r="BG1114">
            <v>3.59</v>
          </cell>
          <cell r="BH1114">
            <v>1.24</v>
          </cell>
          <cell r="BI1114">
            <v>0.51</v>
          </cell>
          <cell r="BJ1114">
            <v>2.48</v>
          </cell>
          <cell r="BK1114">
            <v>0.36</v>
          </cell>
          <cell r="BL1114">
            <v>16.21</v>
          </cell>
          <cell r="BM1114">
            <v>23.93</v>
          </cell>
          <cell r="BN1114">
            <v>29.4</v>
          </cell>
          <cell r="BO1114">
            <v>-47.28</v>
          </cell>
          <cell r="BP1114">
            <v>-15.77</v>
          </cell>
          <cell r="BQ1114">
            <v>-58.93</v>
          </cell>
          <cell r="BR1114">
            <v>0</v>
          </cell>
          <cell r="BS1114">
            <v>0</v>
          </cell>
          <cell r="BT1114">
            <v>0</v>
          </cell>
          <cell r="BU1114">
            <v>0</v>
          </cell>
          <cell r="BV1114">
            <v>0</v>
          </cell>
          <cell r="BW1114">
            <v>0</v>
          </cell>
          <cell r="BX1114">
            <v>0</v>
          </cell>
          <cell r="BY1114">
            <v>0</v>
          </cell>
          <cell r="BZ1114">
            <v>0</v>
          </cell>
          <cell r="CA1114">
            <v>0</v>
          </cell>
          <cell r="CB1114">
            <v>0</v>
          </cell>
          <cell r="CC1114">
            <v>0</v>
          </cell>
          <cell r="CD1114">
            <v>0</v>
          </cell>
          <cell r="CE1114">
            <v>0</v>
          </cell>
          <cell r="CF1114">
            <v>0</v>
          </cell>
          <cell r="CG1114">
            <v>0</v>
          </cell>
          <cell r="CH1114">
            <v>0</v>
          </cell>
          <cell r="CI1114">
            <v>0</v>
          </cell>
          <cell r="CJ1114">
            <v>0</v>
          </cell>
          <cell r="CK1114">
            <v>0</v>
          </cell>
          <cell r="CL1114">
            <v>0</v>
          </cell>
          <cell r="CM1114">
            <v>0</v>
          </cell>
          <cell r="CN1114">
            <v>0</v>
          </cell>
          <cell r="CO1114">
            <v>0</v>
          </cell>
          <cell r="CP1114">
            <v>0</v>
          </cell>
          <cell r="CQ1114">
            <v>0</v>
          </cell>
          <cell r="CR1114">
            <v>0</v>
          </cell>
          <cell r="CS1114">
            <v>0</v>
          </cell>
          <cell r="CT1114">
            <v>0</v>
          </cell>
          <cell r="CU1114">
            <v>0</v>
          </cell>
          <cell r="CV1114">
            <v>0</v>
          </cell>
          <cell r="CW1114">
            <v>0</v>
          </cell>
          <cell r="CX1114">
            <v>0</v>
          </cell>
          <cell r="CY1114">
            <v>0</v>
          </cell>
          <cell r="CZ1114">
            <v>0</v>
          </cell>
          <cell r="DA1114">
            <v>0</v>
          </cell>
          <cell r="DB1114">
            <v>0</v>
          </cell>
          <cell r="DC1114">
            <v>0</v>
          </cell>
          <cell r="DD1114">
            <v>0</v>
          </cell>
          <cell r="DE1114">
            <v>0</v>
          </cell>
          <cell r="DF1114">
            <v>0</v>
          </cell>
          <cell r="DG1114">
            <v>0</v>
          </cell>
          <cell r="DH1114">
            <v>0</v>
          </cell>
          <cell r="DI1114">
            <v>0</v>
          </cell>
          <cell r="DJ1114">
            <v>0</v>
          </cell>
          <cell r="DK1114">
            <v>0</v>
          </cell>
          <cell r="DL1114">
            <v>0</v>
          </cell>
          <cell r="DM1114">
            <v>0</v>
          </cell>
          <cell r="DN1114">
            <v>0</v>
          </cell>
          <cell r="DO1114">
            <v>0</v>
          </cell>
          <cell r="DP1114">
            <v>0</v>
          </cell>
          <cell r="DQ1114">
            <v>0</v>
          </cell>
          <cell r="DR1114">
            <v>0</v>
          </cell>
          <cell r="DS1114">
            <v>0</v>
          </cell>
          <cell r="DT1114">
            <v>0</v>
          </cell>
          <cell r="DU1114">
            <v>0</v>
          </cell>
          <cell r="DV1114">
            <v>0</v>
          </cell>
          <cell r="DW1114">
            <v>0</v>
          </cell>
          <cell r="DX1114">
            <v>0</v>
          </cell>
          <cell r="DY1114">
            <v>0</v>
          </cell>
          <cell r="DZ1114">
            <v>0</v>
          </cell>
          <cell r="EA1114">
            <v>0</v>
          </cell>
          <cell r="EB1114">
            <v>0</v>
          </cell>
          <cell r="EC1114">
            <v>0</v>
          </cell>
          <cell r="ED1114">
            <v>0</v>
          </cell>
        </row>
        <row r="1115">
          <cell r="F1115">
            <v>10714.56</v>
          </cell>
          <cell r="G1115">
            <v>8110.71</v>
          </cell>
          <cell r="H1115">
            <v>6852.84</v>
          </cell>
          <cell r="I1115">
            <v>3238.34</v>
          </cell>
          <cell r="J1115">
            <v>2275.12</v>
          </cell>
          <cell r="K1115">
            <v>2430.67</v>
          </cell>
          <cell r="L1115">
            <v>2260.2600000000002</v>
          </cell>
          <cell r="M1115">
            <v>2317.9499999999998</v>
          </cell>
          <cell r="N1115">
            <v>3508.43</v>
          </cell>
          <cell r="O1115">
            <v>5504.29</v>
          </cell>
          <cell r="P1115">
            <v>7509.47</v>
          </cell>
          <cell r="Q1115">
            <v>10718.1</v>
          </cell>
          <cell r="R1115">
            <v>52244.27</v>
          </cell>
          <cell r="S1115">
            <v>8670.81</v>
          </cell>
          <cell r="T1115">
            <v>6469.83</v>
          </cell>
          <cell r="U1115">
            <v>6131.06</v>
          </cell>
          <cell r="V1115">
            <v>2795.34</v>
          </cell>
          <cell r="W1115">
            <v>1562.19</v>
          </cell>
          <cell r="X1115">
            <v>1578.33</v>
          </cell>
          <cell r="Y1115">
            <v>1427.02</v>
          </cell>
          <cell r="Z1115">
            <v>1616.21</v>
          </cell>
          <cell r="AA1115">
            <v>2804.93</v>
          </cell>
          <cell r="AB1115">
            <v>4771.04</v>
          </cell>
          <cell r="AC1115">
            <v>7360</v>
          </cell>
          <cell r="AD1115">
            <v>7057.51</v>
          </cell>
          <cell r="AE1115">
            <v>41688.35</v>
          </cell>
          <cell r="AF1115">
            <v>6584.24</v>
          </cell>
          <cell r="AG1115">
            <v>4058.93</v>
          </cell>
          <cell r="AH1115">
            <v>5034.1000000000004</v>
          </cell>
          <cell r="AI1115">
            <v>2777.87</v>
          </cell>
          <cell r="AJ1115">
            <v>1615.06</v>
          </cell>
          <cell r="AK1115">
            <v>1261.44</v>
          </cell>
          <cell r="AL1115">
            <v>1415.21</v>
          </cell>
          <cell r="AM1115">
            <v>1574.78</v>
          </cell>
          <cell r="AN1115">
            <v>2570.65</v>
          </cell>
          <cell r="AO1115">
            <v>3806.97</v>
          </cell>
          <cell r="AP1115">
            <v>6356.54</v>
          </cell>
          <cell r="AQ1115">
            <v>4632.5600000000004</v>
          </cell>
          <cell r="AR1115">
            <v>36832.75</v>
          </cell>
          <cell r="AS1115">
            <v>5444.54</v>
          </cell>
          <cell r="AT1115">
            <v>3767.33</v>
          </cell>
          <cell r="AU1115">
            <v>4140.3999999999996</v>
          </cell>
          <cell r="AV1115">
            <v>2914.23</v>
          </cell>
          <cell r="AW1115">
            <v>1203.1400000000001</v>
          </cell>
          <cell r="AX1115">
            <v>1543.81</v>
          </cell>
          <cell r="AY1115">
            <v>1101.6099999999999</v>
          </cell>
          <cell r="AZ1115">
            <v>1427.76</v>
          </cell>
          <cell r="BA1115">
            <v>2510.9499999999998</v>
          </cell>
          <cell r="BB1115">
            <v>3187.46</v>
          </cell>
          <cell r="BC1115">
            <v>5226.53</v>
          </cell>
          <cell r="BD1115">
            <v>4364.99</v>
          </cell>
          <cell r="BE1115">
            <v>35908</v>
          </cell>
          <cell r="BF1115">
            <v>5240.32</v>
          </cell>
          <cell r="BG1115">
            <v>4452.42</v>
          </cell>
          <cell r="BH1115">
            <v>4066.67</v>
          </cell>
          <cell r="BI1115">
            <v>3022.74</v>
          </cell>
          <cell r="BJ1115">
            <v>1156.98</v>
          </cell>
          <cell r="BK1115">
            <v>1505.66</v>
          </cell>
          <cell r="BL1115">
            <v>1084.93</v>
          </cell>
          <cell r="BM1115">
            <v>1388.53</v>
          </cell>
          <cell r="BN1115">
            <v>2237.75</v>
          </cell>
          <cell r="BO1115">
            <v>3030.86</v>
          </cell>
          <cell r="BP1115">
            <v>5198.66</v>
          </cell>
          <cell r="BQ1115">
            <v>3522.48</v>
          </cell>
          <cell r="BR1115">
            <v>32726.39</v>
          </cell>
          <cell r="BS1115">
            <v>4797</v>
          </cell>
          <cell r="BT1115">
            <v>3495.62</v>
          </cell>
          <cell r="BU1115">
            <v>4101.8599999999997</v>
          </cell>
          <cell r="BV1115">
            <v>2533.2199999999998</v>
          </cell>
          <cell r="BW1115">
            <v>946.47</v>
          </cell>
          <cell r="BX1115">
            <v>1183.8</v>
          </cell>
          <cell r="BY1115">
            <v>877.26</v>
          </cell>
          <cell r="BZ1115">
            <v>1033.48</v>
          </cell>
          <cell r="CA1115">
            <v>1866.42</v>
          </cell>
          <cell r="CB1115">
            <v>2583.88</v>
          </cell>
          <cell r="CC1115">
            <v>4599.5600000000004</v>
          </cell>
          <cell r="CD1115">
            <v>4707.83</v>
          </cell>
          <cell r="CE1115">
            <v>31247.66</v>
          </cell>
          <cell r="CF1115">
            <v>3578.74</v>
          </cell>
          <cell r="CG1115">
            <v>4844.8</v>
          </cell>
          <cell r="CH1115">
            <v>3174.87</v>
          </cell>
          <cell r="CI1115">
            <v>1837.83</v>
          </cell>
          <cell r="CJ1115">
            <v>935.26</v>
          </cell>
          <cell r="CK1115">
            <v>1225.24</v>
          </cell>
          <cell r="CL1115">
            <v>665.51</v>
          </cell>
          <cell r="CM1115">
            <v>857.45</v>
          </cell>
          <cell r="CN1115">
            <v>1920.51</v>
          </cell>
          <cell r="CO1115">
            <v>2335.44</v>
          </cell>
          <cell r="CP1115">
            <v>4567.3</v>
          </cell>
          <cell r="CQ1115">
            <v>5304.71</v>
          </cell>
          <cell r="CR1115">
            <v>27171.89</v>
          </cell>
          <cell r="CS1115">
            <v>2930.95</v>
          </cell>
          <cell r="CT1115">
            <v>2482.61</v>
          </cell>
          <cell r="CU1115">
            <v>3132.45</v>
          </cell>
          <cell r="CV1115">
            <v>2022.43</v>
          </cell>
          <cell r="CW1115">
            <v>959.35</v>
          </cell>
          <cell r="CX1115">
            <v>1029.1400000000001</v>
          </cell>
          <cell r="CY1115">
            <v>563.99</v>
          </cell>
          <cell r="CZ1115">
            <v>580.38</v>
          </cell>
          <cell r="DA1115">
            <v>1807.76</v>
          </cell>
          <cell r="DB1115">
            <v>2529.23</v>
          </cell>
          <cell r="DC1115">
            <v>4012.08</v>
          </cell>
          <cell r="DD1115">
            <v>5121.53</v>
          </cell>
          <cell r="DE1115">
            <v>29873.599999999999</v>
          </cell>
          <cell r="DF1115">
            <v>4815.25</v>
          </cell>
          <cell r="DG1115">
            <v>3666.04</v>
          </cell>
          <cell r="DH1115">
            <v>4606.8999999999996</v>
          </cell>
          <cell r="DI1115">
            <v>2786.15</v>
          </cell>
          <cell r="DJ1115">
            <v>1190.53</v>
          </cell>
          <cell r="DK1115">
            <v>1133.24</v>
          </cell>
          <cell r="DL1115">
            <v>646.39</v>
          </cell>
          <cell r="DM1115">
            <v>809.09</v>
          </cell>
          <cell r="DN1115">
            <v>1743.74</v>
          </cell>
          <cell r="DO1115">
            <v>2276.35</v>
          </cell>
          <cell r="DP1115">
            <v>3641.82</v>
          </cell>
          <cell r="DQ1115">
            <v>2558.1</v>
          </cell>
          <cell r="DR1115">
            <v>9252.74</v>
          </cell>
          <cell r="DS1115">
            <v>1599.43</v>
          </cell>
          <cell r="DT1115">
            <v>1241.71</v>
          </cell>
          <cell r="DU1115">
            <v>715.05</v>
          </cell>
          <cell r="DV1115">
            <v>301.13</v>
          </cell>
          <cell r="DW1115">
            <v>325.42</v>
          </cell>
          <cell r="DX1115">
            <v>420.35</v>
          </cell>
          <cell r="DY1115">
            <v>46.63</v>
          </cell>
          <cell r="DZ1115">
            <v>95.18</v>
          </cell>
          <cell r="EA1115">
            <v>520.22</v>
          </cell>
          <cell r="EB1115">
            <v>836.83</v>
          </cell>
          <cell r="EC1115">
            <v>1207.46</v>
          </cell>
          <cell r="ED1115">
            <v>1943.31</v>
          </cell>
        </row>
        <row r="1116">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cell r="BZ1116">
            <v>0</v>
          </cell>
          <cell r="CA1116">
            <v>0</v>
          </cell>
          <cell r="CB1116">
            <v>0</v>
          </cell>
          <cell r="CC1116">
            <v>0</v>
          </cell>
          <cell r="CD1116">
            <v>0</v>
          </cell>
          <cell r="CE1116">
            <v>0</v>
          </cell>
          <cell r="CF1116">
            <v>0</v>
          </cell>
          <cell r="CG1116">
            <v>0</v>
          </cell>
          <cell r="CH1116">
            <v>0</v>
          </cell>
          <cell r="CI1116">
            <v>0</v>
          </cell>
          <cell r="CJ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CW1116">
            <v>0</v>
          </cell>
          <cell r="CX1116">
            <v>0</v>
          </cell>
          <cell r="CY1116">
            <v>0</v>
          </cell>
          <cell r="CZ1116">
            <v>0</v>
          </cell>
          <cell r="DA1116">
            <v>0</v>
          </cell>
          <cell r="DB1116">
            <v>0</v>
          </cell>
          <cell r="DC1116">
            <v>0</v>
          </cell>
          <cell r="DD1116">
            <v>0</v>
          </cell>
          <cell r="DE1116">
            <v>0</v>
          </cell>
          <cell r="DF1116">
            <v>0</v>
          </cell>
          <cell r="DG1116">
            <v>0</v>
          </cell>
          <cell r="DH1116">
            <v>0</v>
          </cell>
          <cell r="DI1116">
            <v>0</v>
          </cell>
          <cell r="DJ1116">
            <v>0</v>
          </cell>
          <cell r="DK1116">
            <v>0</v>
          </cell>
          <cell r="DL1116">
            <v>0</v>
          </cell>
          <cell r="DM1116">
            <v>0</v>
          </cell>
          <cell r="DN1116">
            <v>0</v>
          </cell>
          <cell r="DO1116">
            <v>0</v>
          </cell>
          <cell r="DP1116">
            <v>0</v>
          </cell>
          <cell r="DQ1116">
            <v>0</v>
          </cell>
          <cell r="DR1116">
            <v>0</v>
          </cell>
          <cell r="DS1116">
            <v>0</v>
          </cell>
          <cell r="DT1116">
            <v>0</v>
          </cell>
          <cell r="DU1116">
            <v>0</v>
          </cell>
          <cell r="DV1116">
            <v>0</v>
          </cell>
          <cell r="DW1116">
            <v>0</v>
          </cell>
          <cell r="DX1116">
            <v>0</v>
          </cell>
          <cell r="DY1116">
            <v>0</v>
          </cell>
          <cell r="DZ1116">
            <v>0</v>
          </cell>
          <cell r="EA1116">
            <v>0</v>
          </cell>
          <cell r="EB1116">
            <v>0</v>
          </cell>
          <cell r="EC1116">
            <v>0</v>
          </cell>
          <cell r="ED1116">
            <v>0</v>
          </cell>
        </row>
        <row r="1117">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cell r="BZ1117">
            <v>0</v>
          </cell>
          <cell r="CA1117">
            <v>0</v>
          </cell>
          <cell r="CB1117">
            <v>0</v>
          </cell>
          <cell r="CC1117">
            <v>0</v>
          </cell>
          <cell r="CD1117">
            <v>0</v>
          </cell>
          <cell r="CE1117">
            <v>0</v>
          </cell>
          <cell r="CF1117">
            <v>0</v>
          </cell>
          <cell r="CG1117">
            <v>0</v>
          </cell>
          <cell r="CH1117">
            <v>0</v>
          </cell>
          <cell r="CI1117">
            <v>0</v>
          </cell>
          <cell r="CJ1117">
            <v>0</v>
          </cell>
          <cell r="CK1117">
            <v>0</v>
          </cell>
          <cell r="CL1117">
            <v>0</v>
          </cell>
          <cell r="CM1117">
            <v>0</v>
          </cell>
          <cell r="CN1117">
            <v>0</v>
          </cell>
          <cell r="CO1117">
            <v>0</v>
          </cell>
          <cell r="CP1117">
            <v>0</v>
          </cell>
          <cell r="CQ1117">
            <v>0</v>
          </cell>
          <cell r="CR1117">
            <v>0</v>
          </cell>
          <cell r="CS1117">
            <v>0</v>
          </cell>
          <cell r="CT1117">
            <v>0</v>
          </cell>
          <cell r="CU1117">
            <v>0</v>
          </cell>
          <cell r="CV1117">
            <v>0</v>
          </cell>
          <cell r="CW1117">
            <v>0</v>
          </cell>
          <cell r="CX1117">
            <v>0</v>
          </cell>
          <cell r="CY1117">
            <v>0</v>
          </cell>
          <cell r="CZ1117">
            <v>0</v>
          </cell>
          <cell r="DA1117">
            <v>0</v>
          </cell>
          <cell r="DB1117">
            <v>0</v>
          </cell>
          <cell r="DC1117">
            <v>0</v>
          </cell>
          <cell r="DD1117">
            <v>0</v>
          </cell>
          <cell r="DE1117">
            <v>0</v>
          </cell>
          <cell r="DF1117">
            <v>0</v>
          </cell>
          <cell r="DG1117">
            <v>0</v>
          </cell>
          <cell r="DH1117">
            <v>0</v>
          </cell>
          <cell r="DI1117">
            <v>0</v>
          </cell>
          <cell r="DJ1117">
            <v>0</v>
          </cell>
          <cell r="DK1117">
            <v>0</v>
          </cell>
          <cell r="DL1117">
            <v>0</v>
          </cell>
          <cell r="DM1117">
            <v>0</v>
          </cell>
          <cell r="DN1117">
            <v>0</v>
          </cell>
          <cell r="DO1117">
            <v>0</v>
          </cell>
          <cell r="DP1117">
            <v>0</v>
          </cell>
          <cell r="DQ1117">
            <v>0</v>
          </cell>
          <cell r="DR1117">
            <v>0</v>
          </cell>
          <cell r="DS1117">
            <v>0</v>
          </cell>
          <cell r="DT1117">
            <v>0</v>
          </cell>
          <cell r="DU1117">
            <v>0</v>
          </cell>
          <cell r="DV1117">
            <v>0</v>
          </cell>
          <cell r="DW1117">
            <v>0</v>
          </cell>
          <cell r="DX1117">
            <v>0</v>
          </cell>
          <cell r="DY1117">
            <v>0</v>
          </cell>
          <cell r="DZ1117">
            <v>0</v>
          </cell>
          <cell r="EA1117">
            <v>0</v>
          </cell>
          <cell r="EB1117">
            <v>0</v>
          </cell>
          <cell r="EC1117">
            <v>0</v>
          </cell>
          <cell r="ED1117">
            <v>0</v>
          </cell>
        </row>
        <row r="1118">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cell r="BZ1118">
            <v>0</v>
          </cell>
          <cell r="CA1118">
            <v>0</v>
          </cell>
          <cell r="CB1118">
            <v>0</v>
          </cell>
          <cell r="CC1118">
            <v>0</v>
          </cell>
          <cell r="CD1118">
            <v>0</v>
          </cell>
          <cell r="CE1118">
            <v>0</v>
          </cell>
          <cell r="CF1118">
            <v>0</v>
          </cell>
          <cell r="CG1118">
            <v>0</v>
          </cell>
          <cell r="CH1118">
            <v>0</v>
          </cell>
          <cell r="CI1118">
            <v>0</v>
          </cell>
          <cell r="CJ1118">
            <v>0</v>
          </cell>
          <cell r="CK1118">
            <v>0</v>
          </cell>
          <cell r="CL1118">
            <v>0</v>
          </cell>
          <cell r="CM1118">
            <v>0</v>
          </cell>
          <cell r="CN1118">
            <v>0</v>
          </cell>
          <cell r="CO1118">
            <v>0</v>
          </cell>
          <cell r="CP1118">
            <v>0</v>
          </cell>
          <cell r="CQ1118">
            <v>0</v>
          </cell>
          <cell r="CR1118">
            <v>0</v>
          </cell>
          <cell r="CS1118">
            <v>0</v>
          </cell>
          <cell r="CT1118">
            <v>0</v>
          </cell>
          <cell r="CU1118">
            <v>0</v>
          </cell>
          <cell r="CV1118">
            <v>0</v>
          </cell>
          <cell r="CW1118">
            <v>0</v>
          </cell>
          <cell r="CX1118">
            <v>0</v>
          </cell>
          <cell r="CY1118">
            <v>0</v>
          </cell>
          <cell r="CZ1118">
            <v>0</v>
          </cell>
          <cell r="DA1118">
            <v>0</v>
          </cell>
          <cell r="DB1118">
            <v>0</v>
          </cell>
          <cell r="DC1118">
            <v>0</v>
          </cell>
          <cell r="DD1118">
            <v>0</v>
          </cell>
          <cell r="DE1118">
            <v>0</v>
          </cell>
          <cell r="DF1118">
            <v>0</v>
          </cell>
          <cell r="DG1118">
            <v>0</v>
          </cell>
          <cell r="DH1118">
            <v>0</v>
          </cell>
          <cell r="DI1118">
            <v>0</v>
          </cell>
          <cell r="DJ1118">
            <v>0</v>
          </cell>
          <cell r="DK1118">
            <v>0</v>
          </cell>
          <cell r="DL1118">
            <v>0</v>
          </cell>
          <cell r="DM1118">
            <v>0</v>
          </cell>
          <cell r="DN1118">
            <v>0</v>
          </cell>
          <cell r="DO1118">
            <v>0</v>
          </cell>
          <cell r="DP1118">
            <v>0</v>
          </cell>
          <cell r="DQ1118">
            <v>0</v>
          </cell>
          <cell r="DR1118" t="e">
            <v>#N/A</v>
          </cell>
          <cell r="DS1118">
            <v>0</v>
          </cell>
          <cell r="DT1118">
            <v>0</v>
          </cell>
          <cell r="DU1118">
            <v>0</v>
          </cell>
          <cell r="DV1118">
            <v>0</v>
          </cell>
          <cell r="DW1118">
            <v>0</v>
          </cell>
          <cell r="DX1118">
            <v>0</v>
          </cell>
          <cell r="DY1118">
            <v>0</v>
          </cell>
          <cell r="DZ1118">
            <v>0</v>
          </cell>
          <cell r="EA1118">
            <v>0</v>
          </cell>
          <cell r="EB1118">
            <v>0</v>
          </cell>
          <cell r="EC1118">
            <v>0</v>
          </cell>
          <cell r="ED1118">
            <v>0</v>
          </cell>
        </row>
        <row r="1119">
          <cell r="F1119">
            <v>0</v>
          </cell>
          <cell r="G1119">
            <v>0</v>
          </cell>
          <cell r="H1119">
            <v>0</v>
          </cell>
          <cell r="I1119">
            <v>0</v>
          </cell>
          <cell r="J1119">
            <v>0</v>
          </cell>
          <cell r="K1119">
            <v>0</v>
          </cell>
          <cell r="L1119">
            <v>0</v>
          </cell>
          <cell r="M1119">
            <v>0</v>
          </cell>
          <cell r="N1119">
            <v>0</v>
          </cell>
          <cell r="O1119">
            <v>0</v>
          </cell>
          <cell r="P1119">
            <v>0</v>
          </cell>
          <cell r="Q1119">
            <v>0</v>
          </cell>
          <cell r="R1119">
            <v>52206.23</v>
          </cell>
          <cell r="S1119">
            <v>0</v>
          </cell>
          <cell r="T1119">
            <v>0</v>
          </cell>
          <cell r="U1119">
            <v>0</v>
          </cell>
          <cell r="V1119">
            <v>0</v>
          </cell>
          <cell r="W1119">
            <v>0</v>
          </cell>
          <cell r="X1119">
            <v>0</v>
          </cell>
          <cell r="Y1119">
            <v>0</v>
          </cell>
          <cell r="Z1119">
            <v>0</v>
          </cell>
          <cell r="AA1119">
            <v>0</v>
          </cell>
          <cell r="AB1119">
            <v>0</v>
          </cell>
          <cell r="AC1119">
            <v>0</v>
          </cell>
          <cell r="AD1119">
            <v>0</v>
          </cell>
          <cell r="AE1119">
            <v>41506.51</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36631.69</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35945.760000000002</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32726.39</v>
          </cell>
          <cell r="BS1119">
            <v>0</v>
          </cell>
          <cell r="BT1119">
            <v>0</v>
          </cell>
          <cell r="BU1119">
            <v>0</v>
          </cell>
          <cell r="BV1119">
            <v>0</v>
          </cell>
          <cell r="BW1119">
            <v>0</v>
          </cell>
          <cell r="BX1119">
            <v>0</v>
          </cell>
          <cell r="BY1119">
            <v>0</v>
          </cell>
          <cell r="BZ1119">
            <v>0</v>
          </cell>
          <cell r="CA1119">
            <v>0</v>
          </cell>
          <cell r="CB1119">
            <v>0</v>
          </cell>
          <cell r="CC1119">
            <v>0</v>
          </cell>
          <cell r="CD1119">
            <v>0</v>
          </cell>
          <cell r="CE1119">
            <v>31247.66</v>
          </cell>
          <cell r="CF1119">
            <v>0</v>
          </cell>
          <cell r="CG1119">
            <v>0</v>
          </cell>
          <cell r="CH1119">
            <v>0</v>
          </cell>
          <cell r="CI1119">
            <v>0</v>
          </cell>
          <cell r="CJ1119">
            <v>0</v>
          </cell>
          <cell r="CK1119">
            <v>0</v>
          </cell>
          <cell r="CL1119">
            <v>0</v>
          </cell>
          <cell r="CM1119">
            <v>0</v>
          </cell>
          <cell r="CN1119">
            <v>0</v>
          </cell>
          <cell r="CO1119">
            <v>0</v>
          </cell>
          <cell r="CP1119">
            <v>0</v>
          </cell>
          <cell r="CQ1119">
            <v>0</v>
          </cell>
          <cell r="CR1119">
            <v>27171.89</v>
          </cell>
          <cell r="CS1119">
            <v>0</v>
          </cell>
          <cell r="CT1119">
            <v>0</v>
          </cell>
          <cell r="CU1119">
            <v>0</v>
          </cell>
          <cell r="CV1119">
            <v>0</v>
          </cell>
          <cell r="CW1119">
            <v>0</v>
          </cell>
          <cell r="CX1119">
            <v>0</v>
          </cell>
          <cell r="CY1119">
            <v>0</v>
          </cell>
          <cell r="CZ1119">
            <v>0</v>
          </cell>
          <cell r="DA1119">
            <v>0</v>
          </cell>
          <cell r="DB1119">
            <v>0</v>
          </cell>
          <cell r="DC1119">
            <v>0</v>
          </cell>
          <cell r="DD1119">
            <v>0</v>
          </cell>
          <cell r="DE1119">
            <v>29873.599999999999</v>
          </cell>
          <cell r="DF1119">
            <v>0</v>
          </cell>
          <cell r="DG1119">
            <v>0</v>
          </cell>
          <cell r="DH1119">
            <v>0</v>
          </cell>
          <cell r="DI1119">
            <v>0</v>
          </cell>
          <cell r="DJ1119">
            <v>0</v>
          </cell>
          <cell r="DK1119">
            <v>0</v>
          </cell>
          <cell r="DL1119">
            <v>0</v>
          </cell>
          <cell r="DM1119">
            <v>0</v>
          </cell>
          <cell r="DN1119">
            <v>0</v>
          </cell>
          <cell r="DO1119">
            <v>0</v>
          </cell>
          <cell r="DP1119">
            <v>0</v>
          </cell>
          <cell r="DQ1119">
            <v>0</v>
          </cell>
          <cell r="DR1119" t="e">
            <v>#N/A</v>
          </cell>
          <cell r="DS1119">
            <v>0</v>
          </cell>
          <cell r="DT1119">
            <v>0</v>
          </cell>
          <cell r="DU1119">
            <v>0</v>
          </cell>
          <cell r="DV1119">
            <v>0</v>
          </cell>
          <cell r="DW1119">
            <v>0</v>
          </cell>
          <cell r="DX1119">
            <v>0</v>
          </cell>
          <cell r="DY1119">
            <v>0</v>
          </cell>
          <cell r="DZ1119">
            <v>0</v>
          </cell>
          <cell r="EA1119">
            <v>0</v>
          </cell>
          <cell r="EB1119">
            <v>0</v>
          </cell>
          <cell r="EC1119">
            <v>0</v>
          </cell>
          <cell r="ED1119">
            <v>0</v>
          </cell>
        </row>
        <row r="1120">
          <cell r="F1120">
            <v>0</v>
          </cell>
          <cell r="G1120">
            <v>0</v>
          </cell>
          <cell r="H1120">
            <v>0</v>
          </cell>
          <cell r="I1120">
            <v>0</v>
          </cell>
          <cell r="J1120">
            <v>0</v>
          </cell>
          <cell r="K1120">
            <v>0</v>
          </cell>
          <cell r="L1120">
            <v>0</v>
          </cell>
          <cell r="M1120">
            <v>0</v>
          </cell>
          <cell r="N1120">
            <v>0</v>
          </cell>
          <cell r="O1120">
            <v>0</v>
          </cell>
          <cell r="P1120">
            <v>0</v>
          </cell>
          <cell r="Q1120">
            <v>0</v>
          </cell>
          <cell r="R1120">
            <v>52206.23</v>
          </cell>
          <cell r="S1120">
            <v>0</v>
          </cell>
          <cell r="T1120">
            <v>0</v>
          </cell>
          <cell r="U1120">
            <v>0</v>
          </cell>
          <cell r="V1120">
            <v>0</v>
          </cell>
          <cell r="W1120">
            <v>0</v>
          </cell>
          <cell r="X1120">
            <v>0</v>
          </cell>
          <cell r="Y1120">
            <v>0</v>
          </cell>
          <cell r="Z1120">
            <v>0</v>
          </cell>
          <cell r="AA1120">
            <v>0</v>
          </cell>
          <cell r="AB1120">
            <v>0</v>
          </cell>
          <cell r="AC1120">
            <v>0</v>
          </cell>
          <cell r="AD1120">
            <v>0</v>
          </cell>
          <cell r="AE1120">
            <v>41506.51</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36631.69</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35945.760000000002</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32726.39</v>
          </cell>
          <cell r="BS1120">
            <v>0</v>
          </cell>
          <cell r="BT1120">
            <v>0</v>
          </cell>
          <cell r="BU1120">
            <v>0</v>
          </cell>
          <cell r="BV1120">
            <v>0</v>
          </cell>
          <cell r="BW1120">
            <v>0</v>
          </cell>
          <cell r="BX1120">
            <v>0</v>
          </cell>
          <cell r="BY1120">
            <v>0</v>
          </cell>
          <cell r="BZ1120">
            <v>0</v>
          </cell>
          <cell r="CA1120">
            <v>0</v>
          </cell>
          <cell r="CB1120">
            <v>0</v>
          </cell>
          <cell r="CC1120">
            <v>0</v>
          </cell>
          <cell r="CD1120">
            <v>0</v>
          </cell>
          <cell r="CE1120">
            <v>31247.66</v>
          </cell>
          <cell r="CF1120">
            <v>0</v>
          </cell>
          <cell r="CG1120">
            <v>0</v>
          </cell>
          <cell r="CH1120">
            <v>0</v>
          </cell>
          <cell r="CI1120">
            <v>0</v>
          </cell>
          <cell r="CJ1120">
            <v>0</v>
          </cell>
          <cell r="CK1120">
            <v>0</v>
          </cell>
          <cell r="CL1120">
            <v>0</v>
          </cell>
          <cell r="CM1120">
            <v>0</v>
          </cell>
          <cell r="CN1120">
            <v>0</v>
          </cell>
          <cell r="CO1120">
            <v>0</v>
          </cell>
          <cell r="CP1120">
            <v>0</v>
          </cell>
          <cell r="CQ1120">
            <v>0</v>
          </cell>
          <cell r="CR1120">
            <v>27171.89</v>
          </cell>
          <cell r="CS1120">
            <v>0</v>
          </cell>
          <cell r="CT1120">
            <v>0</v>
          </cell>
          <cell r="CU1120">
            <v>0</v>
          </cell>
          <cell r="CV1120">
            <v>0</v>
          </cell>
          <cell r="CW1120">
            <v>0</v>
          </cell>
          <cell r="CX1120">
            <v>0</v>
          </cell>
          <cell r="CY1120">
            <v>0</v>
          </cell>
          <cell r="CZ1120">
            <v>0</v>
          </cell>
          <cell r="DA1120">
            <v>0</v>
          </cell>
          <cell r="DB1120">
            <v>0</v>
          </cell>
          <cell r="DC1120">
            <v>0</v>
          </cell>
          <cell r="DD1120">
            <v>0</v>
          </cell>
          <cell r="DE1120">
            <v>29873.599999999999</v>
          </cell>
          <cell r="DF1120">
            <v>0</v>
          </cell>
          <cell r="DG1120">
            <v>0</v>
          </cell>
          <cell r="DH1120">
            <v>0</v>
          </cell>
          <cell r="DI1120">
            <v>0</v>
          </cell>
          <cell r="DJ1120">
            <v>0</v>
          </cell>
          <cell r="DK1120">
            <v>0</v>
          </cell>
          <cell r="DL1120">
            <v>0</v>
          </cell>
          <cell r="DM1120">
            <v>0</v>
          </cell>
          <cell r="DN1120">
            <v>0</v>
          </cell>
          <cell r="DO1120">
            <v>0</v>
          </cell>
          <cell r="DP1120">
            <v>0</v>
          </cell>
          <cell r="DQ1120">
            <v>0</v>
          </cell>
          <cell r="DR1120" t="e">
            <v>#N/A</v>
          </cell>
          <cell r="DS1120">
            <v>0</v>
          </cell>
          <cell r="DT1120">
            <v>0</v>
          </cell>
          <cell r="DU1120">
            <v>0</v>
          </cell>
          <cell r="DV1120">
            <v>0</v>
          </cell>
          <cell r="DW1120">
            <v>0</v>
          </cell>
          <cell r="DX1120">
            <v>0</v>
          </cell>
          <cell r="DY1120">
            <v>0</v>
          </cell>
          <cell r="DZ1120">
            <v>0</v>
          </cell>
          <cell r="EA1120">
            <v>0</v>
          </cell>
          <cell r="EB1120">
            <v>0</v>
          </cell>
          <cell r="EC1120">
            <v>0</v>
          </cell>
          <cell r="ED1120">
            <v>0</v>
          </cell>
        </row>
        <row r="1121">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0</v>
          </cell>
          <cell r="CL1121">
            <v>0</v>
          </cell>
          <cell r="CM1121">
            <v>0</v>
          </cell>
          <cell r="CN1121">
            <v>0</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row>
        <row r="1122">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cell r="BZ1122">
            <v>0</v>
          </cell>
          <cell r="CA1122">
            <v>0</v>
          </cell>
          <cell r="CB1122">
            <v>0</v>
          </cell>
          <cell r="CC1122">
            <v>0</v>
          </cell>
          <cell r="CD1122">
            <v>0</v>
          </cell>
          <cell r="CE1122">
            <v>0</v>
          </cell>
          <cell r="CF1122">
            <v>0</v>
          </cell>
          <cell r="CG1122">
            <v>0</v>
          </cell>
          <cell r="CH1122">
            <v>0</v>
          </cell>
          <cell r="CI1122">
            <v>0</v>
          </cell>
          <cell r="CJ1122">
            <v>0</v>
          </cell>
          <cell r="CK1122">
            <v>0</v>
          </cell>
          <cell r="CL1122">
            <v>0</v>
          </cell>
          <cell r="CM1122">
            <v>0</v>
          </cell>
          <cell r="CN1122">
            <v>0</v>
          </cell>
          <cell r="CO1122">
            <v>0</v>
          </cell>
          <cell r="CP1122">
            <v>0</v>
          </cell>
          <cell r="CQ1122">
            <v>0</v>
          </cell>
          <cell r="CR1122">
            <v>0</v>
          </cell>
          <cell r="CS1122">
            <v>0</v>
          </cell>
          <cell r="CT1122">
            <v>0</v>
          </cell>
          <cell r="CU1122">
            <v>0</v>
          </cell>
          <cell r="CV1122">
            <v>0</v>
          </cell>
          <cell r="CW1122">
            <v>0</v>
          </cell>
          <cell r="CX1122">
            <v>0</v>
          </cell>
          <cell r="CY1122">
            <v>0</v>
          </cell>
          <cell r="CZ1122">
            <v>0</v>
          </cell>
          <cell r="DA1122">
            <v>0</v>
          </cell>
          <cell r="DB1122">
            <v>0</v>
          </cell>
          <cell r="DC1122">
            <v>0</v>
          </cell>
          <cell r="DD1122">
            <v>0</v>
          </cell>
          <cell r="DE1122">
            <v>0</v>
          </cell>
          <cell r="DF1122">
            <v>0</v>
          </cell>
          <cell r="DG1122">
            <v>0</v>
          </cell>
          <cell r="DH1122">
            <v>0</v>
          </cell>
          <cell r="DI1122">
            <v>0</v>
          </cell>
          <cell r="DJ1122">
            <v>0</v>
          </cell>
          <cell r="DK1122">
            <v>0</v>
          </cell>
          <cell r="DL1122">
            <v>0</v>
          </cell>
          <cell r="DM1122">
            <v>0</v>
          </cell>
          <cell r="DN1122">
            <v>0</v>
          </cell>
          <cell r="DO1122">
            <v>0</v>
          </cell>
          <cell r="DP1122">
            <v>0</v>
          </cell>
          <cell r="DQ1122">
            <v>0</v>
          </cell>
          <cell r="DR1122" t="e">
            <v>#N/A</v>
          </cell>
          <cell r="DS1122">
            <v>0</v>
          </cell>
          <cell r="DT1122">
            <v>0</v>
          </cell>
          <cell r="DU1122">
            <v>0</v>
          </cell>
          <cell r="DV1122">
            <v>0</v>
          </cell>
          <cell r="DW1122">
            <v>0</v>
          </cell>
          <cell r="DX1122">
            <v>0</v>
          </cell>
          <cell r="DY1122">
            <v>0</v>
          </cell>
          <cell r="DZ1122">
            <v>0</v>
          </cell>
          <cell r="EA1122">
            <v>0</v>
          </cell>
          <cell r="EB1122">
            <v>0</v>
          </cell>
          <cell r="EC1122">
            <v>0</v>
          </cell>
          <cell r="ED1122">
            <v>0</v>
          </cell>
        </row>
        <row r="1123">
          <cell r="F1123">
            <v>0</v>
          </cell>
          <cell r="G1123">
            <v>0</v>
          </cell>
          <cell r="H1123">
            <v>0</v>
          </cell>
          <cell r="I1123">
            <v>0</v>
          </cell>
          <cell r="J1123">
            <v>0</v>
          </cell>
          <cell r="K1123">
            <v>0</v>
          </cell>
          <cell r="L1123">
            <v>0</v>
          </cell>
          <cell r="M1123">
            <v>0</v>
          </cell>
          <cell r="N1123">
            <v>0</v>
          </cell>
          <cell r="O1123">
            <v>0</v>
          </cell>
          <cell r="P1123">
            <v>0</v>
          </cell>
          <cell r="Q1123">
            <v>0</v>
          </cell>
          <cell r="R1123">
            <v>1768.19</v>
          </cell>
          <cell r="S1123">
            <v>0</v>
          </cell>
          <cell r="T1123">
            <v>0</v>
          </cell>
          <cell r="U1123">
            <v>0</v>
          </cell>
          <cell r="V1123">
            <v>0</v>
          </cell>
          <cell r="W1123">
            <v>0</v>
          </cell>
          <cell r="X1123">
            <v>0</v>
          </cell>
          <cell r="Y1123">
            <v>0</v>
          </cell>
          <cell r="Z1123">
            <v>0</v>
          </cell>
          <cell r="AA1123">
            <v>0</v>
          </cell>
          <cell r="AB1123">
            <v>0</v>
          </cell>
          <cell r="AC1123">
            <v>0</v>
          </cell>
          <cell r="AD1123">
            <v>0</v>
          </cell>
          <cell r="AE1123">
            <v>1417.18</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1409.56</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1290.05</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1087.3399999999999</v>
          </cell>
          <cell r="BS1123">
            <v>0</v>
          </cell>
          <cell r="BT1123">
            <v>0</v>
          </cell>
          <cell r="BU1123">
            <v>0</v>
          </cell>
          <cell r="BV1123">
            <v>0</v>
          </cell>
          <cell r="BW1123">
            <v>0</v>
          </cell>
          <cell r="BX1123">
            <v>0</v>
          </cell>
          <cell r="BY1123">
            <v>0</v>
          </cell>
          <cell r="BZ1123">
            <v>0</v>
          </cell>
          <cell r="CA1123">
            <v>0</v>
          </cell>
          <cell r="CB1123">
            <v>0</v>
          </cell>
          <cell r="CC1123">
            <v>0</v>
          </cell>
          <cell r="CD1123">
            <v>0</v>
          </cell>
          <cell r="CE1123">
            <v>1008.27</v>
          </cell>
          <cell r="CF1123">
            <v>0</v>
          </cell>
          <cell r="CG1123">
            <v>0</v>
          </cell>
          <cell r="CH1123">
            <v>0</v>
          </cell>
          <cell r="CI1123">
            <v>0</v>
          </cell>
          <cell r="CJ1123">
            <v>0</v>
          </cell>
          <cell r="CK1123">
            <v>0</v>
          </cell>
          <cell r="CL1123">
            <v>0</v>
          </cell>
          <cell r="CM1123">
            <v>0</v>
          </cell>
          <cell r="CN1123">
            <v>0</v>
          </cell>
          <cell r="CO1123">
            <v>0</v>
          </cell>
          <cell r="CP1123">
            <v>0</v>
          </cell>
          <cell r="CQ1123">
            <v>0</v>
          </cell>
          <cell r="CR1123">
            <v>692.7</v>
          </cell>
          <cell r="CS1123">
            <v>0</v>
          </cell>
          <cell r="CT1123">
            <v>0</v>
          </cell>
          <cell r="CU1123">
            <v>0</v>
          </cell>
          <cell r="CV1123">
            <v>0</v>
          </cell>
          <cell r="CW1123">
            <v>0</v>
          </cell>
          <cell r="CX1123">
            <v>0</v>
          </cell>
          <cell r="CY1123">
            <v>0</v>
          </cell>
          <cell r="CZ1123">
            <v>0</v>
          </cell>
          <cell r="DA1123">
            <v>0</v>
          </cell>
          <cell r="DB1123">
            <v>0</v>
          </cell>
          <cell r="DC1123">
            <v>0</v>
          </cell>
          <cell r="DD1123">
            <v>0</v>
          </cell>
          <cell r="DE1123">
            <v>609.20000000000005</v>
          </cell>
          <cell r="DF1123">
            <v>0</v>
          </cell>
          <cell r="DG1123">
            <v>0</v>
          </cell>
          <cell r="DH1123">
            <v>0</v>
          </cell>
          <cell r="DI1123">
            <v>0</v>
          </cell>
          <cell r="DJ1123">
            <v>0</v>
          </cell>
          <cell r="DK1123">
            <v>0</v>
          </cell>
          <cell r="DL1123">
            <v>0</v>
          </cell>
          <cell r="DM1123">
            <v>0</v>
          </cell>
          <cell r="DN1123">
            <v>0</v>
          </cell>
          <cell r="DO1123">
            <v>0</v>
          </cell>
          <cell r="DP1123">
            <v>0</v>
          </cell>
          <cell r="DQ1123">
            <v>0</v>
          </cell>
          <cell r="DR1123">
            <v>158.26</v>
          </cell>
          <cell r="DS1123">
            <v>0</v>
          </cell>
          <cell r="DT1123">
            <v>0</v>
          </cell>
          <cell r="DU1123">
            <v>0</v>
          </cell>
          <cell r="DV1123">
            <v>0</v>
          </cell>
          <cell r="DW1123">
            <v>0</v>
          </cell>
          <cell r="DX1123">
            <v>0</v>
          </cell>
          <cell r="DY1123">
            <v>0</v>
          </cell>
          <cell r="DZ1123">
            <v>0</v>
          </cell>
          <cell r="EA1123">
            <v>0</v>
          </cell>
          <cell r="EB1123">
            <v>0</v>
          </cell>
          <cell r="EC1123">
            <v>0</v>
          </cell>
          <cell r="ED1123">
            <v>0</v>
          </cell>
        </row>
        <row r="1124">
          <cell r="F1124">
            <v>0</v>
          </cell>
          <cell r="G1124">
            <v>0</v>
          </cell>
          <cell r="H1124">
            <v>0</v>
          </cell>
          <cell r="I1124">
            <v>0</v>
          </cell>
          <cell r="J1124">
            <v>0</v>
          </cell>
          <cell r="K1124">
            <v>0</v>
          </cell>
          <cell r="L1124">
            <v>0</v>
          </cell>
          <cell r="M1124">
            <v>0</v>
          </cell>
          <cell r="N1124">
            <v>0</v>
          </cell>
          <cell r="O1124">
            <v>0</v>
          </cell>
          <cell r="P1124">
            <v>0</v>
          </cell>
          <cell r="Q1124">
            <v>0</v>
          </cell>
          <cell r="R1124">
            <v>1768.19</v>
          </cell>
          <cell r="S1124">
            <v>0</v>
          </cell>
          <cell r="T1124">
            <v>0</v>
          </cell>
          <cell r="U1124">
            <v>0</v>
          </cell>
          <cell r="V1124">
            <v>0</v>
          </cell>
          <cell r="W1124">
            <v>0</v>
          </cell>
          <cell r="X1124">
            <v>0</v>
          </cell>
          <cell r="Y1124">
            <v>0</v>
          </cell>
          <cell r="Z1124">
            <v>0</v>
          </cell>
          <cell r="AA1124">
            <v>0</v>
          </cell>
          <cell r="AB1124">
            <v>0</v>
          </cell>
          <cell r="AC1124">
            <v>0</v>
          </cell>
          <cell r="AD1124">
            <v>0</v>
          </cell>
          <cell r="AE1124">
            <v>1417.18</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1409.56</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1290.05</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1087.3399999999999</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1008.27</v>
          </cell>
          <cell r="CF1124">
            <v>0</v>
          </cell>
          <cell r="CG1124">
            <v>0</v>
          </cell>
          <cell r="CH1124">
            <v>0</v>
          </cell>
          <cell r="CI1124">
            <v>0</v>
          </cell>
          <cell r="CJ1124">
            <v>0</v>
          </cell>
          <cell r="CK1124">
            <v>0</v>
          </cell>
          <cell r="CL1124">
            <v>0</v>
          </cell>
          <cell r="CM1124">
            <v>0</v>
          </cell>
          <cell r="CN1124">
            <v>0</v>
          </cell>
          <cell r="CO1124">
            <v>0</v>
          </cell>
          <cell r="CP1124">
            <v>0</v>
          </cell>
          <cell r="CQ1124">
            <v>0</v>
          </cell>
          <cell r="CR1124">
            <v>692.7</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609.20000000000005</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t="e">
            <v>#N/A</v>
          </cell>
          <cell r="DS1124">
            <v>0</v>
          </cell>
          <cell r="DT1124">
            <v>0</v>
          </cell>
          <cell r="DU1124">
            <v>0</v>
          </cell>
          <cell r="DV1124">
            <v>0</v>
          </cell>
          <cell r="DW1124">
            <v>0</v>
          </cell>
          <cell r="DX1124">
            <v>0</v>
          </cell>
          <cell r="DY1124">
            <v>0</v>
          </cell>
          <cell r="DZ1124">
            <v>0</v>
          </cell>
          <cell r="EA1124">
            <v>0</v>
          </cell>
          <cell r="EB1124">
            <v>0</v>
          </cell>
          <cell r="EC1124">
            <v>0</v>
          </cell>
          <cell r="ED112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OC"/>
      <sheetName val="Appendix B"/>
      <sheetName val="Table 1"/>
      <sheetName val="Table 2"/>
      <sheetName val="Table 3 635 (Wyo)"/>
      <sheetName val="Table 3 477 (WM)"/>
      <sheetName val="Table 3 635 (Ut S)"/>
      <sheetName val="Table 4"/>
      <sheetName val="Table 5"/>
    </sheetNames>
    <sheetDataSet>
      <sheetData sheetId="0" refreshError="1"/>
      <sheetData sheetId="1" refreshError="1"/>
      <sheetData sheetId="2">
        <row r="3">
          <cell r="B3" t="str">
            <v>Table 1</v>
          </cell>
        </row>
        <row r="8">
          <cell r="I8">
            <v>0.39100000000000001</v>
          </cell>
        </row>
        <row r="17">
          <cell r="I17">
            <v>0</v>
          </cell>
        </row>
        <row r="18">
          <cell r="I18">
            <v>0</v>
          </cell>
        </row>
        <row r="19">
          <cell r="I19">
            <v>1</v>
          </cell>
        </row>
        <row r="35">
          <cell r="I35">
            <v>6.6600000000000006E-2</v>
          </cell>
        </row>
      </sheetData>
      <sheetData sheetId="3" refreshError="1"/>
      <sheetData sheetId="4" refreshError="1"/>
      <sheetData sheetId="5" refreshError="1"/>
      <sheetData sheetId="6" refreshError="1"/>
      <sheetData sheetId="7" refreshError="1"/>
      <sheetData sheetId="8">
        <row r="6">
          <cell r="M6">
            <v>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F Study"/>
      <sheetName val="QF_Names"/>
      <sheetName val="Queue"/>
      <sheetName val="WeeklyReport"/>
      <sheetName val="Degradation"/>
      <sheetName val="Location"/>
      <sheetName val="xxx2017 QF Pricing Request Stud"/>
    </sheetNames>
    <definedNames>
      <definedName name="Active_CF" refersTo="='QF_Names'!$E$4:$E$79"/>
      <definedName name="Active_Deg_Method" refersTo="='QF_Names'!$N$4:$N$79"/>
      <definedName name="Active_Deg_Rate" refersTo="='QF_Names'!$M$4:$M$79"/>
      <definedName name="Active_Delivery_Point" refersTo="='QF_Names'!$C$4:$C$79"/>
      <definedName name="Active_MW" refersTo="='QF_Names'!$D$4:$D$79"/>
      <definedName name="Active_Name_Conf" refersTo="='QF_Names'!$A$4:$A$79"/>
      <definedName name="Active_Online" refersTo="='QF_Names'!$F$4:$F$79"/>
      <definedName name="Active_QF_Name" refersTo="='QF_Names'!$B$4:$B$79"/>
      <definedName name="Active_QF_Queue_Date" refersTo="='QF_Names'!$L$4:$L$79"/>
      <definedName name="Active_Status" refersTo="='QF_Names'!$K$4:$K$79"/>
    </definedNames>
    <sheetDataSet>
      <sheetData sheetId="0">
        <row r="4">
          <cell r="B4">
            <v>1</v>
          </cell>
          <cell r="C4" t="str">
            <v>Holly Refinery</v>
          </cell>
          <cell r="F4" t="str">
            <v>UT</v>
          </cell>
          <cell r="K4">
            <v>99</v>
          </cell>
          <cell r="L4">
            <v>0.85</v>
          </cell>
          <cell r="M4">
            <v>20</v>
          </cell>
          <cell r="N4">
            <v>40179</v>
          </cell>
        </row>
        <row r="5">
          <cell r="B5" t="str">
            <v>2007.Q4</v>
          </cell>
          <cell r="C5" t="str">
            <v>2007.Q4 UT Compliance Filing</v>
          </cell>
          <cell r="E5" t="str">
            <v>Utah PSC</v>
          </cell>
          <cell r="F5" t="str">
            <v>UT</v>
          </cell>
          <cell r="K5">
            <v>100</v>
          </cell>
          <cell r="L5">
            <v>0.85</v>
          </cell>
          <cell r="M5">
            <v>20</v>
          </cell>
          <cell r="N5" t="str">
            <v>2008 Jan</v>
          </cell>
        </row>
        <row r="6">
          <cell r="B6">
            <v>2</v>
          </cell>
          <cell r="C6" t="str">
            <v>Anshutz Wind</v>
          </cell>
          <cell r="F6" t="str">
            <v>WY</v>
          </cell>
          <cell r="K6">
            <v>600</v>
          </cell>
          <cell r="L6">
            <v>0.36499999999999999</v>
          </cell>
          <cell r="M6">
            <v>5</v>
          </cell>
          <cell r="N6">
            <v>41640</v>
          </cell>
        </row>
        <row r="7">
          <cell r="B7" t="str">
            <v>3a</v>
          </cell>
          <cell r="C7" t="str">
            <v>US Mag - Con Energy</v>
          </cell>
          <cell r="F7" t="str">
            <v>UT</v>
          </cell>
          <cell r="K7">
            <v>36</v>
          </cell>
          <cell r="L7">
            <v>0.85</v>
          </cell>
          <cell r="M7">
            <v>20</v>
          </cell>
          <cell r="N7">
            <v>40179</v>
          </cell>
        </row>
        <row r="8">
          <cell r="B8" t="str">
            <v>3b</v>
          </cell>
          <cell r="C8" t="str">
            <v>US Mag - Con Energy</v>
          </cell>
          <cell r="F8" t="str">
            <v>UT</v>
          </cell>
          <cell r="K8">
            <v>80</v>
          </cell>
          <cell r="L8">
            <v>0.85</v>
          </cell>
          <cell r="M8">
            <v>20</v>
          </cell>
          <cell r="N8">
            <v>40544</v>
          </cell>
        </row>
        <row r="9">
          <cell r="B9">
            <v>4</v>
          </cell>
          <cell r="C9" t="str">
            <v>Chevron Wind</v>
          </cell>
          <cell r="F9" t="str">
            <v>WY</v>
          </cell>
          <cell r="K9">
            <v>16.5</v>
          </cell>
          <cell r="L9">
            <v>0.30815472478263589</v>
          </cell>
          <cell r="M9">
            <v>5</v>
          </cell>
          <cell r="N9">
            <v>40148</v>
          </cell>
        </row>
        <row r="10">
          <cell r="B10">
            <v>5</v>
          </cell>
          <cell r="C10" t="str">
            <v>Kennecott</v>
          </cell>
          <cell r="F10" t="str">
            <v>UT</v>
          </cell>
          <cell r="K10">
            <v>32</v>
          </cell>
          <cell r="L10">
            <v>0.85</v>
          </cell>
          <cell r="M10">
            <v>5</v>
          </cell>
          <cell r="N10">
            <v>39814</v>
          </cell>
        </row>
        <row r="11">
          <cell r="B11" t="str">
            <v>2008.Q1</v>
          </cell>
          <cell r="C11" t="str">
            <v>2008.Q1 UT Compliance Filing</v>
          </cell>
          <cell r="E11" t="str">
            <v>Utah PSC</v>
          </cell>
          <cell r="F11" t="str">
            <v>UT</v>
          </cell>
          <cell r="K11">
            <v>100</v>
          </cell>
          <cell r="L11">
            <v>0.85</v>
          </cell>
          <cell r="M11">
            <v>20</v>
          </cell>
          <cell r="N11" t="str">
            <v>2008 Jan</v>
          </cell>
        </row>
        <row r="12">
          <cell r="B12" t="str">
            <v>2008.Q2</v>
          </cell>
          <cell r="C12" t="str">
            <v>2008.Q2 UT Compliance Filing</v>
          </cell>
          <cell r="E12" t="str">
            <v>Utah PSC</v>
          </cell>
          <cell r="F12" t="str">
            <v>UT</v>
          </cell>
          <cell r="K12">
            <v>100</v>
          </cell>
          <cell r="L12">
            <v>0.85</v>
          </cell>
          <cell r="M12">
            <v>20</v>
          </cell>
          <cell r="N12" t="str">
            <v>2008 Jan</v>
          </cell>
        </row>
        <row r="13">
          <cell r="B13">
            <v>6</v>
          </cell>
          <cell r="C13" t="str">
            <v>US MagCorp</v>
          </cell>
          <cell r="F13" t="str">
            <v>UT</v>
          </cell>
          <cell r="K13">
            <v>36</v>
          </cell>
          <cell r="L13">
            <v>0.85</v>
          </cell>
          <cell r="M13">
            <v>20</v>
          </cell>
          <cell r="N13">
            <v>40179</v>
          </cell>
        </row>
        <row r="14">
          <cell r="B14">
            <v>7</v>
          </cell>
          <cell r="C14" t="str">
            <v>Kennecott</v>
          </cell>
          <cell r="F14" t="str">
            <v>UT</v>
          </cell>
          <cell r="K14">
            <v>31.8</v>
          </cell>
          <cell r="L14">
            <v>0.85</v>
          </cell>
          <cell r="M14">
            <v>5</v>
          </cell>
          <cell r="N14">
            <v>39814</v>
          </cell>
        </row>
        <row r="15">
          <cell r="B15">
            <v>8</v>
          </cell>
          <cell r="C15" t="str">
            <v xml:space="preserve">Tesoro </v>
          </cell>
          <cell r="F15" t="str">
            <v>UT</v>
          </cell>
          <cell r="K15">
            <v>25</v>
          </cell>
          <cell r="L15">
            <v>0.85</v>
          </cell>
          <cell r="M15">
            <v>5</v>
          </cell>
          <cell r="N15">
            <v>39814</v>
          </cell>
        </row>
        <row r="16">
          <cell r="B16">
            <v>9</v>
          </cell>
          <cell r="C16" t="str">
            <v>US MagCorp - Reserves</v>
          </cell>
          <cell r="F16" t="str">
            <v>UT</v>
          </cell>
          <cell r="K16">
            <v>36</v>
          </cell>
          <cell r="L16">
            <v>0.85</v>
          </cell>
          <cell r="M16">
            <v>5</v>
          </cell>
          <cell r="N16">
            <v>40179</v>
          </cell>
        </row>
        <row r="17">
          <cell r="B17" t="str">
            <v>2008.Q3</v>
          </cell>
          <cell r="C17" t="str">
            <v>2008.Q3 UT Compliance Filing</v>
          </cell>
          <cell r="E17" t="str">
            <v>Utah PSC</v>
          </cell>
          <cell r="F17" t="str">
            <v>UT</v>
          </cell>
          <cell r="K17">
            <v>100</v>
          </cell>
          <cell r="L17">
            <v>0.85</v>
          </cell>
          <cell r="M17">
            <v>20</v>
          </cell>
          <cell r="N17" t="str">
            <v>2008 Jan</v>
          </cell>
        </row>
        <row r="18">
          <cell r="B18" t="str">
            <v>2009</v>
          </cell>
        </row>
        <row r="19">
          <cell r="B19">
            <v>1</v>
          </cell>
          <cell r="C19" t="str">
            <v>Idaho AC Methodology</v>
          </cell>
          <cell r="F19" t="str">
            <v>ID</v>
          </cell>
        </row>
        <row r="20">
          <cell r="B20" t="str">
            <v>2008.Q4</v>
          </cell>
          <cell r="C20" t="str">
            <v>2008.Q4 UT Compliance Filing</v>
          </cell>
          <cell r="E20" t="str">
            <v>Utah PSC</v>
          </cell>
          <cell r="F20" t="str">
            <v>UT</v>
          </cell>
          <cell r="K20">
            <v>100</v>
          </cell>
          <cell r="L20">
            <v>0.85</v>
          </cell>
          <cell r="M20">
            <v>20</v>
          </cell>
          <cell r="N20" t="str">
            <v>2008 Jan</v>
          </cell>
        </row>
        <row r="21">
          <cell r="B21">
            <v>2</v>
          </cell>
          <cell r="C21" t="str">
            <v>Kennecott</v>
          </cell>
          <cell r="F21" t="str">
            <v>UT</v>
          </cell>
          <cell r="K21">
            <v>31.8</v>
          </cell>
          <cell r="L21">
            <v>0.85</v>
          </cell>
          <cell r="M21">
            <v>20</v>
          </cell>
          <cell r="N21">
            <v>40179</v>
          </cell>
        </row>
        <row r="22">
          <cell r="B22" t="str">
            <v>2009.Q1</v>
          </cell>
          <cell r="C22" t="str">
            <v>2009.Q1 UT Compliance Filing</v>
          </cell>
          <cell r="E22" t="str">
            <v>Utah PSC</v>
          </cell>
          <cell r="F22" t="str">
            <v>UT</v>
          </cell>
          <cell r="K22">
            <v>100</v>
          </cell>
          <cell r="L22">
            <v>0.85</v>
          </cell>
          <cell r="M22">
            <v>20</v>
          </cell>
          <cell r="N22" t="str">
            <v>2008 Jan</v>
          </cell>
        </row>
        <row r="23">
          <cell r="B23">
            <v>3</v>
          </cell>
          <cell r="C23" t="str">
            <v>US MagCorp</v>
          </cell>
          <cell r="F23" t="str">
            <v>UT</v>
          </cell>
          <cell r="K23">
            <v>36</v>
          </cell>
          <cell r="L23">
            <v>0.85</v>
          </cell>
          <cell r="M23">
            <v>5</v>
          </cell>
          <cell r="N23">
            <v>40179</v>
          </cell>
        </row>
        <row r="24">
          <cell r="B24" t="str">
            <v>2009.Q2</v>
          </cell>
          <cell r="C24" t="str">
            <v>2009.Q2 UT Compliance Filing</v>
          </cell>
          <cell r="E24" t="str">
            <v>Utah PSC</v>
          </cell>
          <cell r="F24" t="str">
            <v>UT</v>
          </cell>
          <cell r="K24">
            <v>100</v>
          </cell>
          <cell r="L24">
            <v>0.85</v>
          </cell>
          <cell r="M24">
            <v>20</v>
          </cell>
          <cell r="N24" t="str">
            <v>2008 Jan</v>
          </cell>
        </row>
        <row r="25">
          <cell r="B25">
            <v>4</v>
          </cell>
          <cell r="C25" t="str">
            <v>AES Wind</v>
          </cell>
          <cell r="F25" t="str">
            <v>WY</v>
          </cell>
          <cell r="K25">
            <v>55.5</v>
          </cell>
          <cell r="L25">
            <v>0.41299999999999998</v>
          </cell>
          <cell r="M25">
            <v>5</v>
          </cell>
          <cell r="N25">
            <v>40544</v>
          </cell>
        </row>
        <row r="26">
          <cell r="B26">
            <v>5</v>
          </cell>
          <cell r="C26" t="str">
            <v>Utah Valley</v>
          </cell>
          <cell r="F26" t="str">
            <v>UT</v>
          </cell>
          <cell r="K26">
            <v>30</v>
          </cell>
          <cell r="L26">
            <v>0.85</v>
          </cell>
          <cell r="M26">
            <v>10</v>
          </cell>
          <cell r="N26">
            <v>40405</v>
          </cell>
        </row>
        <row r="27">
          <cell r="B27">
            <v>6</v>
          </cell>
          <cell r="C27" t="str">
            <v xml:space="preserve">Tesoro </v>
          </cell>
          <cell r="F27" t="str">
            <v>UT</v>
          </cell>
          <cell r="K27">
            <v>25</v>
          </cell>
          <cell r="L27">
            <v>0.85</v>
          </cell>
          <cell r="M27">
            <v>5</v>
          </cell>
          <cell r="N27">
            <v>40179</v>
          </cell>
        </row>
        <row r="28">
          <cell r="B28" t="str">
            <v>2009.Q3</v>
          </cell>
          <cell r="C28" t="str">
            <v>2009.Q3 UT Compliance Filing</v>
          </cell>
          <cell r="E28" t="str">
            <v>Utah PSC</v>
          </cell>
          <cell r="F28" t="str">
            <v>UT</v>
          </cell>
          <cell r="K28">
            <v>100</v>
          </cell>
          <cell r="L28">
            <v>0.85</v>
          </cell>
          <cell r="M28">
            <v>20</v>
          </cell>
          <cell r="N28" t="str">
            <v>2008 Jan</v>
          </cell>
        </row>
        <row r="29">
          <cell r="B29" t="str">
            <v>7a</v>
          </cell>
          <cell r="C29" t="str">
            <v>Wasatch Wind I</v>
          </cell>
          <cell r="F29" t="str">
            <v>WY</v>
          </cell>
          <cell r="K29">
            <v>48.3</v>
          </cell>
          <cell r="L29">
            <v>0.39700000000000002</v>
          </cell>
          <cell r="M29">
            <v>20</v>
          </cell>
          <cell r="N29">
            <v>40695</v>
          </cell>
        </row>
        <row r="30">
          <cell r="B30" t="str">
            <v>7b</v>
          </cell>
          <cell r="C30" t="str">
            <v>Wasatch Wind II</v>
          </cell>
          <cell r="F30" t="str">
            <v>WY</v>
          </cell>
          <cell r="K30">
            <v>48.3</v>
          </cell>
          <cell r="L30">
            <v>0.39700000000000002</v>
          </cell>
          <cell r="M30">
            <v>20</v>
          </cell>
          <cell r="N30">
            <v>40909</v>
          </cell>
        </row>
        <row r="31">
          <cell r="B31">
            <v>8</v>
          </cell>
          <cell r="C31" t="str">
            <v>Simpson Ridge Wind</v>
          </cell>
          <cell r="F31" t="str">
            <v>WY</v>
          </cell>
          <cell r="K31">
            <v>80</v>
          </cell>
          <cell r="L31">
            <v>0.3926</v>
          </cell>
          <cell r="M31">
            <v>20</v>
          </cell>
          <cell r="N31">
            <v>40909</v>
          </cell>
        </row>
        <row r="32">
          <cell r="B32">
            <v>9</v>
          </cell>
          <cell r="C32" t="str">
            <v>Bridger Butte Wind</v>
          </cell>
          <cell r="F32" t="str">
            <v>WY</v>
          </cell>
          <cell r="K32">
            <v>50</v>
          </cell>
          <cell r="L32">
            <v>0.39800000000000002</v>
          </cell>
          <cell r="M32">
            <v>20</v>
          </cell>
          <cell r="N32">
            <v>40878</v>
          </cell>
        </row>
        <row r="33">
          <cell r="B33">
            <v>10</v>
          </cell>
          <cell r="C33" t="str">
            <v>Teton Wind</v>
          </cell>
          <cell r="F33" t="str">
            <v>WY</v>
          </cell>
          <cell r="K33">
            <v>50</v>
          </cell>
          <cell r="L33">
            <v>0.35199999999999998</v>
          </cell>
          <cell r="M33">
            <v>20</v>
          </cell>
          <cell r="N33">
            <v>40909</v>
          </cell>
        </row>
        <row r="34">
          <cell r="B34" t="str">
            <v>2010</v>
          </cell>
        </row>
        <row r="35">
          <cell r="B35">
            <v>1</v>
          </cell>
          <cell r="C35" t="str">
            <v xml:space="preserve">Scatec Solar </v>
          </cell>
          <cell r="F35" t="str">
            <v>UT</v>
          </cell>
          <cell r="K35">
            <v>40</v>
          </cell>
          <cell r="L35">
            <v>0.31</v>
          </cell>
          <cell r="M35">
            <v>20</v>
          </cell>
          <cell r="N35">
            <v>40725</v>
          </cell>
        </row>
        <row r="36">
          <cell r="B36" t="str">
            <v>2009.Q4</v>
          </cell>
          <cell r="C36" t="str">
            <v>2009.Q4 UT Compliance Filing</v>
          </cell>
          <cell r="E36" t="str">
            <v>Utah PSC</v>
          </cell>
          <cell r="F36" t="str">
            <v>UT</v>
          </cell>
          <cell r="K36">
            <v>100</v>
          </cell>
          <cell r="L36">
            <v>0.85</v>
          </cell>
          <cell r="M36">
            <v>20</v>
          </cell>
          <cell r="N36" t="str">
            <v>2008 Jan</v>
          </cell>
        </row>
        <row r="37">
          <cell r="B37">
            <v>2</v>
          </cell>
          <cell r="C37" t="str">
            <v>Teton Wind</v>
          </cell>
          <cell r="F37" t="str">
            <v>WY</v>
          </cell>
          <cell r="K37">
            <v>80</v>
          </cell>
          <cell r="L37">
            <v>0.35099999999999998</v>
          </cell>
          <cell r="M37">
            <v>20</v>
          </cell>
          <cell r="N37">
            <v>42339</v>
          </cell>
        </row>
        <row r="38">
          <cell r="B38">
            <v>3</v>
          </cell>
          <cell r="C38" t="str">
            <v>Cedar Creek Wind</v>
          </cell>
          <cell r="F38" t="str">
            <v>ID</v>
          </cell>
          <cell r="K38">
            <v>78.2</v>
          </cell>
          <cell r="L38">
            <v>0.28000000000000003</v>
          </cell>
          <cell r="M38">
            <v>20</v>
          </cell>
          <cell r="N38">
            <v>40909</v>
          </cell>
        </row>
        <row r="39">
          <cell r="B39">
            <v>4</v>
          </cell>
          <cell r="C39" t="str">
            <v>Wasatch Wind I &amp; II (Not Used)</v>
          </cell>
          <cell r="F39" t="str">
            <v>WY</v>
          </cell>
          <cell r="K39">
            <v>48.3</v>
          </cell>
          <cell r="L39">
            <v>0.39700000000000002</v>
          </cell>
          <cell r="M39">
            <v>20</v>
          </cell>
          <cell r="N39">
            <v>40695</v>
          </cell>
        </row>
        <row r="40">
          <cell r="B40">
            <v>5</v>
          </cell>
          <cell r="C40" t="str">
            <v>Hamblin Valley Wind I-IV (Not Used)</v>
          </cell>
          <cell r="F40" t="str">
            <v>UT</v>
          </cell>
          <cell r="K40">
            <v>318</v>
          </cell>
          <cell r="L40">
            <v>0.35520000000000002</v>
          </cell>
          <cell r="M40">
            <v>20</v>
          </cell>
          <cell r="N40">
            <v>41091</v>
          </cell>
        </row>
        <row r="41">
          <cell r="B41">
            <v>6</v>
          </cell>
          <cell r="C41" t="str">
            <v xml:space="preserve">Ormat Veyo </v>
          </cell>
          <cell r="F41" t="str">
            <v>UT</v>
          </cell>
          <cell r="K41">
            <v>7.2</v>
          </cell>
          <cell r="L41">
            <v>0.80400000000000005</v>
          </cell>
          <cell r="M41">
            <v>20</v>
          </cell>
          <cell r="N41">
            <v>41091</v>
          </cell>
        </row>
        <row r="42">
          <cell r="B42" t="str">
            <v>2010.Q1</v>
          </cell>
          <cell r="C42" t="str">
            <v>2010.Q1 UT Compliance Filing</v>
          </cell>
          <cell r="E42" t="str">
            <v>Utah PSC</v>
          </cell>
          <cell r="F42" t="str">
            <v>UT</v>
          </cell>
          <cell r="K42">
            <v>100</v>
          </cell>
          <cell r="L42">
            <v>0.85</v>
          </cell>
          <cell r="M42">
            <v>20</v>
          </cell>
          <cell r="N42" t="str">
            <v>2010 Jan</v>
          </cell>
        </row>
        <row r="43">
          <cell r="B43">
            <v>7</v>
          </cell>
          <cell r="C43" t="str">
            <v>Utah PV</v>
          </cell>
          <cell r="F43" t="str">
            <v>UT</v>
          </cell>
          <cell r="K43">
            <v>10</v>
          </cell>
          <cell r="L43">
            <v>0.17169999999999999</v>
          </cell>
          <cell r="M43">
            <v>20</v>
          </cell>
          <cell r="N43">
            <v>40544</v>
          </cell>
        </row>
        <row r="44">
          <cell r="B44">
            <v>8</v>
          </cell>
          <cell r="C44" t="str">
            <v xml:space="preserve">Tesoro </v>
          </cell>
          <cell r="F44" t="str">
            <v>UT</v>
          </cell>
          <cell r="K44">
            <v>25</v>
          </cell>
          <cell r="L44">
            <v>0.85</v>
          </cell>
          <cell r="M44">
            <v>20</v>
          </cell>
          <cell r="N44">
            <v>40544</v>
          </cell>
        </row>
        <row r="45">
          <cell r="B45">
            <v>9</v>
          </cell>
          <cell r="C45" t="str">
            <v>Kennecott</v>
          </cell>
          <cell r="F45" t="str">
            <v>UT</v>
          </cell>
          <cell r="K45">
            <v>31.8</v>
          </cell>
          <cell r="L45">
            <v>0.85</v>
          </cell>
          <cell r="M45">
            <v>20</v>
          </cell>
          <cell r="N45">
            <v>40544</v>
          </cell>
        </row>
        <row r="46">
          <cell r="B46">
            <v>10</v>
          </cell>
          <cell r="C46" t="str">
            <v>US MagCorp</v>
          </cell>
          <cell r="F46" t="str">
            <v>UT</v>
          </cell>
          <cell r="K46">
            <v>36</v>
          </cell>
          <cell r="L46">
            <v>0.85</v>
          </cell>
          <cell r="M46">
            <v>20</v>
          </cell>
          <cell r="N46">
            <v>40544</v>
          </cell>
        </row>
        <row r="47">
          <cell r="B47" t="str">
            <v>2010.Q2</v>
          </cell>
          <cell r="C47" t="str">
            <v>2010.Q2 UT Compliance Filing</v>
          </cell>
          <cell r="E47" t="str">
            <v>Utah PSC</v>
          </cell>
          <cell r="F47" t="str">
            <v>UT</v>
          </cell>
          <cell r="K47">
            <v>100</v>
          </cell>
          <cell r="L47">
            <v>0.85</v>
          </cell>
          <cell r="M47">
            <v>20</v>
          </cell>
          <cell r="N47" t="str">
            <v>2010 Jan</v>
          </cell>
        </row>
        <row r="48">
          <cell r="B48">
            <v>11</v>
          </cell>
          <cell r="C48" t="str">
            <v>E Idaho SWD</v>
          </cell>
          <cell r="F48" t="str">
            <v>ID</v>
          </cell>
          <cell r="K48">
            <v>15</v>
          </cell>
          <cell r="L48">
            <v>0.89500000000000002</v>
          </cell>
          <cell r="M48">
            <v>20</v>
          </cell>
          <cell r="N48">
            <v>40909</v>
          </cell>
        </row>
        <row r="49">
          <cell r="B49">
            <v>12</v>
          </cell>
          <cell r="C49" t="str">
            <v>Kennecott Refinery</v>
          </cell>
          <cell r="F49" t="str">
            <v>UT</v>
          </cell>
          <cell r="K49">
            <v>7.5</v>
          </cell>
          <cell r="L49">
            <v>0.72</v>
          </cell>
          <cell r="M49">
            <v>1</v>
          </cell>
          <cell r="N49">
            <v>40544</v>
          </cell>
        </row>
        <row r="50">
          <cell r="B50">
            <v>13</v>
          </cell>
          <cell r="C50" t="str">
            <v>ExxonMobil</v>
          </cell>
          <cell r="F50" t="str">
            <v>WY</v>
          </cell>
          <cell r="K50">
            <v>98</v>
          </cell>
          <cell r="L50">
            <v>0.75</v>
          </cell>
          <cell r="M50">
            <v>5</v>
          </cell>
          <cell r="N50">
            <v>40909</v>
          </cell>
        </row>
        <row r="51">
          <cell r="B51">
            <v>14</v>
          </cell>
          <cell r="C51" t="str">
            <v>Timber Canyon</v>
          </cell>
          <cell r="F51" t="str">
            <v>WY</v>
          </cell>
          <cell r="K51">
            <v>40</v>
          </cell>
          <cell r="L51">
            <v>0.85</v>
          </cell>
          <cell r="M51">
            <v>20</v>
          </cell>
          <cell r="N51">
            <v>40909</v>
          </cell>
        </row>
        <row r="52">
          <cell r="B52" t="str">
            <v>2010.Q3</v>
          </cell>
          <cell r="C52" t="str">
            <v>2010.Q3 UT Compliance Filing</v>
          </cell>
          <cell r="E52" t="str">
            <v>Utah PSC</v>
          </cell>
          <cell r="F52" t="str">
            <v>UT</v>
          </cell>
          <cell r="K52">
            <v>100</v>
          </cell>
          <cell r="L52">
            <v>0.85</v>
          </cell>
          <cell r="M52">
            <v>20</v>
          </cell>
          <cell r="N52" t="str">
            <v>2012 Jan</v>
          </cell>
        </row>
        <row r="53">
          <cell r="B53" t="str">
            <v>2011</v>
          </cell>
        </row>
        <row r="54">
          <cell r="B54">
            <v>1</v>
          </cell>
          <cell r="C54" t="str">
            <v xml:space="preserve">Vivaldi Wind </v>
          </cell>
          <cell r="D54" t="str">
            <v>QF - 03 - ID - Wind</v>
          </cell>
          <cell r="E54" t="str">
            <v>Windkraft Nord</v>
          </cell>
          <cell r="F54" t="str">
            <v>ID</v>
          </cell>
          <cell r="K54">
            <v>78</v>
          </cell>
          <cell r="L54">
            <v>0.33300000000000002</v>
          </cell>
          <cell r="M54">
            <v>20</v>
          </cell>
          <cell r="N54">
            <v>41275</v>
          </cell>
        </row>
        <row r="55">
          <cell r="B55">
            <v>2</v>
          </cell>
          <cell r="C55" t="str">
            <v>OwnEnergy Wind</v>
          </cell>
          <cell r="F55" t="str">
            <v>UT</v>
          </cell>
          <cell r="K55">
            <v>16.100000000000001</v>
          </cell>
          <cell r="L55">
            <v>0.35399999999999998</v>
          </cell>
          <cell r="M55">
            <v>20</v>
          </cell>
          <cell r="N55">
            <v>41275</v>
          </cell>
        </row>
        <row r="56">
          <cell r="B56" t="str">
            <v>2011.Q1</v>
          </cell>
          <cell r="C56" t="str">
            <v>2011.Q1 UT Compliance Filing</v>
          </cell>
          <cell r="E56" t="str">
            <v>Utah PSC</v>
          </cell>
          <cell r="F56" t="str">
            <v>UT</v>
          </cell>
          <cell r="K56">
            <v>100</v>
          </cell>
          <cell r="L56">
            <v>0.85</v>
          </cell>
          <cell r="M56">
            <v>20</v>
          </cell>
          <cell r="N56" t="str">
            <v>2011 Jan</v>
          </cell>
        </row>
        <row r="57">
          <cell r="B57">
            <v>3</v>
          </cell>
          <cell r="C57" t="str">
            <v xml:space="preserve">WKN MT II Wind </v>
          </cell>
          <cell r="F57" t="str">
            <v>ID</v>
          </cell>
          <cell r="K57">
            <v>78</v>
          </cell>
          <cell r="L57">
            <v>0.38700000000000001</v>
          </cell>
          <cell r="M57">
            <v>20</v>
          </cell>
          <cell r="N57">
            <v>41275</v>
          </cell>
        </row>
        <row r="58">
          <cell r="B58">
            <v>4</v>
          </cell>
          <cell r="C58" t="str">
            <v xml:space="preserve">Big Wind Wyoming </v>
          </cell>
          <cell r="F58" t="str">
            <v>WY</v>
          </cell>
          <cell r="K58">
            <v>78.2</v>
          </cell>
          <cell r="L58">
            <v>0.40500000000000003</v>
          </cell>
          <cell r="M58">
            <v>20</v>
          </cell>
          <cell r="N58">
            <v>42186</v>
          </cell>
        </row>
        <row r="59">
          <cell r="B59">
            <v>5</v>
          </cell>
          <cell r="C59" t="str">
            <v xml:space="preserve">ExxonMobil </v>
          </cell>
          <cell r="D59" t="str">
            <v>ExxonMobil  QF (2011)</v>
          </cell>
          <cell r="F59" t="str">
            <v>WY</v>
          </cell>
          <cell r="K59">
            <v>98</v>
          </cell>
          <cell r="L59">
            <v>0.75</v>
          </cell>
          <cell r="M59">
            <v>5</v>
          </cell>
          <cell r="N59">
            <v>40909</v>
          </cell>
        </row>
        <row r="60">
          <cell r="B60">
            <v>6</v>
          </cell>
          <cell r="C60" t="str">
            <v xml:space="preserve">XRG Wind </v>
          </cell>
          <cell r="F60" t="str">
            <v>ID</v>
          </cell>
          <cell r="K60">
            <v>72</v>
          </cell>
          <cell r="L60">
            <v>0.35499999999999998</v>
          </cell>
          <cell r="M60">
            <v>20</v>
          </cell>
          <cell r="N60">
            <v>41275</v>
          </cell>
        </row>
        <row r="61">
          <cell r="B61">
            <v>7</v>
          </cell>
          <cell r="C61" t="str">
            <v xml:space="preserve">Latigo Wind Park </v>
          </cell>
          <cell r="D61" t="str">
            <v>QF - 04 - UT - Wind</v>
          </cell>
          <cell r="E61" t="str">
            <v>Wasatch Wind</v>
          </cell>
          <cell r="F61" t="str">
            <v>UT</v>
          </cell>
          <cell r="K61">
            <v>59.2</v>
          </cell>
          <cell r="L61">
            <v>0.307</v>
          </cell>
          <cell r="M61">
            <v>20</v>
          </cell>
          <cell r="N61">
            <v>41244</v>
          </cell>
        </row>
        <row r="62">
          <cell r="B62" t="str">
            <v>2011.Q2</v>
          </cell>
          <cell r="C62" t="str">
            <v>2011.Q2 UT Compliance Filing</v>
          </cell>
          <cell r="E62" t="str">
            <v>Utah PSC</v>
          </cell>
          <cell r="F62" t="str">
            <v>UT</v>
          </cell>
          <cell r="K62">
            <v>100</v>
          </cell>
          <cell r="L62">
            <v>0.85</v>
          </cell>
          <cell r="M62">
            <v>20</v>
          </cell>
          <cell r="N62" t="str">
            <v>2011 Jan</v>
          </cell>
        </row>
        <row r="63">
          <cell r="B63">
            <v>8</v>
          </cell>
          <cell r="C63" t="str">
            <v xml:space="preserve">Big Wind Wyoming </v>
          </cell>
          <cell r="F63" t="str">
            <v>WY</v>
          </cell>
          <cell r="K63">
            <v>78.2</v>
          </cell>
          <cell r="L63">
            <v>0.40500000000000003</v>
          </cell>
          <cell r="M63">
            <v>20</v>
          </cell>
          <cell r="N63">
            <v>42186</v>
          </cell>
        </row>
        <row r="64">
          <cell r="B64">
            <v>9</v>
          </cell>
          <cell r="C64" t="str">
            <v xml:space="preserve">Kennecott Smelter </v>
          </cell>
          <cell r="D64" t="str">
            <v>Kennecott Smelter  QF (2011)</v>
          </cell>
          <cell r="F64" t="str">
            <v>UT</v>
          </cell>
          <cell r="K64">
            <v>31.8</v>
          </cell>
          <cell r="L64">
            <v>0.85</v>
          </cell>
          <cell r="M64">
            <v>5</v>
          </cell>
          <cell r="N64">
            <v>40909</v>
          </cell>
        </row>
        <row r="65">
          <cell r="B65">
            <v>10</v>
          </cell>
          <cell r="C65" t="str">
            <v xml:space="preserve">Kennecott Refinery </v>
          </cell>
          <cell r="D65" t="str">
            <v>Kennecott Refinery  QF (2011)</v>
          </cell>
          <cell r="F65" t="str">
            <v>UT</v>
          </cell>
          <cell r="K65">
            <v>7.5</v>
          </cell>
          <cell r="L65">
            <v>0.72</v>
          </cell>
          <cell r="M65">
            <v>5</v>
          </cell>
          <cell r="N65">
            <v>40909</v>
          </cell>
        </row>
        <row r="66">
          <cell r="B66">
            <v>11</v>
          </cell>
          <cell r="C66" t="str">
            <v xml:space="preserve">Black Canyon Wind </v>
          </cell>
          <cell r="D66" t="str">
            <v>QF - 06 - ID - Wind</v>
          </cell>
          <cell r="E66" t="str">
            <v>Intermountain Wind</v>
          </cell>
          <cell r="F66" t="str">
            <v>ID</v>
          </cell>
          <cell r="K66">
            <v>20</v>
          </cell>
          <cell r="L66">
            <v>0.29799999999999999</v>
          </cell>
          <cell r="M66">
            <v>20</v>
          </cell>
          <cell r="N66">
            <v>41275</v>
          </cell>
        </row>
        <row r="67">
          <cell r="B67">
            <v>12</v>
          </cell>
          <cell r="C67" t="str">
            <v>Blue Mtn Wind I</v>
          </cell>
          <cell r="D67" t="str">
            <v>QF - 07 - UT - Wind</v>
          </cell>
          <cell r="E67" t="str">
            <v>Redco (Renewable Energy Development Corp.)</v>
          </cell>
          <cell r="F67" t="str">
            <v>UT</v>
          </cell>
          <cell r="K67">
            <v>80</v>
          </cell>
          <cell r="L67">
            <v>0.29499999999999998</v>
          </cell>
          <cell r="M67">
            <v>20</v>
          </cell>
          <cell r="N67">
            <v>41639</v>
          </cell>
        </row>
        <row r="68">
          <cell r="B68">
            <v>13</v>
          </cell>
          <cell r="C68" t="str">
            <v xml:space="preserve">ExxonMobil </v>
          </cell>
          <cell r="D68" t="str">
            <v>ExxonMobil  QF (2011)</v>
          </cell>
          <cell r="F68" t="str">
            <v>WY</v>
          </cell>
          <cell r="K68">
            <v>98</v>
          </cell>
          <cell r="L68">
            <v>0.75</v>
          </cell>
          <cell r="M68">
            <v>5</v>
          </cell>
          <cell r="N68">
            <v>40909</v>
          </cell>
        </row>
        <row r="69">
          <cell r="B69">
            <v>14</v>
          </cell>
          <cell r="C69" t="str">
            <v xml:space="preserve">Meadow Creek Wind </v>
          </cell>
          <cell r="F69" t="str">
            <v>ID</v>
          </cell>
          <cell r="K69">
            <v>80</v>
          </cell>
          <cell r="L69">
            <v>0.41399999999999998</v>
          </cell>
          <cell r="M69">
            <v>20</v>
          </cell>
          <cell r="N69">
            <v>41275</v>
          </cell>
        </row>
        <row r="70">
          <cell r="B70">
            <v>14.5</v>
          </cell>
          <cell r="C70" t="str">
            <v xml:space="preserve">Tesoro </v>
          </cell>
          <cell r="D70" t="str">
            <v>Tesoro  QF (2011)</v>
          </cell>
          <cell r="F70" t="str">
            <v>UT</v>
          </cell>
          <cell r="K70">
            <v>25</v>
          </cell>
          <cell r="L70">
            <v>0.85</v>
          </cell>
          <cell r="M70">
            <v>20</v>
          </cell>
          <cell r="N70">
            <v>40909</v>
          </cell>
        </row>
        <row r="71">
          <cell r="B71">
            <v>15</v>
          </cell>
          <cell r="C71" t="str">
            <v xml:space="preserve">Surprise Valley Geothermal </v>
          </cell>
          <cell r="F71" t="str">
            <v>CA</v>
          </cell>
          <cell r="K71">
            <v>28.1</v>
          </cell>
          <cell r="L71">
            <v>0.92</v>
          </cell>
          <cell r="M71">
            <v>20</v>
          </cell>
          <cell r="N71">
            <v>41791</v>
          </cell>
        </row>
        <row r="72">
          <cell r="B72" t="str">
            <v>2011.Q3</v>
          </cell>
          <cell r="C72" t="str">
            <v>2011.Q3 UT Compliance Filing</v>
          </cell>
          <cell r="E72" t="str">
            <v>Utah PSC</v>
          </cell>
          <cell r="F72" t="str">
            <v>UT</v>
          </cell>
          <cell r="K72">
            <v>100</v>
          </cell>
          <cell r="L72">
            <v>0.85</v>
          </cell>
          <cell r="M72">
            <v>20</v>
          </cell>
          <cell r="N72" t="str">
            <v>2012 Jan</v>
          </cell>
        </row>
        <row r="73">
          <cell r="B73">
            <v>16</v>
          </cell>
          <cell r="C73" t="str">
            <v xml:space="preserve">Blue Mtn Biogas </v>
          </cell>
          <cell r="D73" t="str">
            <v>QF - 10 - UT - Biogas</v>
          </cell>
          <cell r="E73" t="str">
            <v>Alpental Energy Partners</v>
          </cell>
          <cell r="F73" t="str">
            <v>UT</v>
          </cell>
          <cell r="K73">
            <v>3</v>
          </cell>
          <cell r="L73">
            <v>0.94999999999999984</v>
          </cell>
          <cell r="M73">
            <v>12</v>
          </cell>
          <cell r="N73">
            <v>41091</v>
          </cell>
        </row>
        <row r="74">
          <cell r="B74">
            <v>17</v>
          </cell>
          <cell r="C74" t="str">
            <v>Vivaldi Wind  (refresh of previous study)</v>
          </cell>
          <cell r="D74" t="str">
            <v>QF - 03 - ID - Wind</v>
          </cell>
          <cell r="E74" t="str">
            <v>Windkraft Nord</v>
          </cell>
          <cell r="F74" t="str">
            <v>ID</v>
          </cell>
          <cell r="K74">
            <v>78</v>
          </cell>
          <cell r="L74">
            <v>0.33300000000000002</v>
          </cell>
          <cell r="M74">
            <v>20</v>
          </cell>
          <cell r="N74">
            <v>41275</v>
          </cell>
        </row>
        <row r="75">
          <cell r="B75">
            <v>18</v>
          </cell>
          <cell r="C75" t="str">
            <v xml:space="preserve">Scatec Solar </v>
          </cell>
          <cell r="D75" t="str">
            <v>QF - 11 - UT - Solar</v>
          </cell>
          <cell r="F75" t="str">
            <v>UT</v>
          </cell>
          <cell r="K75">
            <v>40</v>
          </cell>
          <cell r="L75">
            <v>0.31</v>
          </cell>
          <cell r="M75">
            <v>20</v>
          </cell>
          <cell r="N75">
            <v>41091</v>
          </cell>
        </row>
        <row r="76">
          <cell r="B76">
            <v>19</v>
          </cell>
          <cell r="C76" t="str">
            <v>Schwendiman Wind</v>
          </cell>
          <cell r="D76" t="str">
            <v>QF - 12 - ID - Wind</v>
          </cell>
          <cell r="E76" t="str">
            <v>DeWind Inc</v>
          </cell>
          <cell r="F76" t="str">
            <v>ID</v>
          </cell>
          <cell r="K76">
            <v>20</v>
          </cell>
          <cell r="L76">
            <v>0.33700000000000002</v>
          </cell>
          <cell r="M76">
            <v>20</v>
          </cell>
          <cell r="N76">
            <v>41153</v>
          </cell>
        </row>
        <row r="77">
          <cell r="B77">
            <v>20</v>
          </cell>
          <cell r="C77" t="str">
            <v xml:space="preserve">Ormat Veyo </v>
          </cell>
          <cell r="D77" t="str">
            <v>QF - 13 - UT - Gas</v>
          </cell>
          <cell r="F77" t="str">
            <v>UT</v>
          </cell>
          <cell r="K77">
            <v>7.2</v>
          </cell>
          <cell r="L77">
            <v>0.80400000000000005</v>
          </cell>
          <cell r="M77">
            <v>20</v>
          </cell>
          <cell r="N77">
            <v>41671</v>
          </cell>
        </row>
        <row r="78">
          <cell r="B78">
            <v>21</v>
          </cell>
          <cell r="C78" t="str">
            <v>Boswell Springs I &amp; Boswell Springs II (See note)</v>
          </cell>
          <cell r="D78" t="str">
            <v xml:space="preserve">QF - 14 - WY - Wind </v>
          </cell>
          <cell r="E78" t="str">
            <v>Intermountain Wind</v>
          </cell>
          <cell r="F78" t="str">
            <v>WY</v>
          </cell>
          <cell r="K78" t="str">
            <v>76.5 Each</v>
          </cell>
          <cell r="L78">
            <v>0.38330122146118728</v>
          </cell>
          <cell r="M78">
            <v>20</v>
          </cell>
          <cell r="N78" t="str">
            <v>2013 Dec / 2014 Dec</v>
          </cell>
        </row>
        <row r="79">
          <cell r="B79">
            <v>22</v>
          </cell>
          <cell r="C79" t="str">
            <v>US MagCorp</v>
          </cell>
          <cell r="D79" t="str">
            <v>US MagCorp QF (2011)</v>
          </cell>
          <cell r="F79" t="str">
            <v>UT</v>
          </cell>
          <cell r="K79">
            <v>36</v>
          </cell>
          <cell r="L79">
            <v>0.85</v>
          </cell>
          <cell r="M79">
            <v>5</v>
          </cell>
          <cell r="N79">
            <v>40909</v>
          </cell>
        </row>
      </sheetData>
      <sheetData sheetId="1">
        <row r="4">
          <cell r="A4" t="str">
            <v>Pryor Caves Wind</v>
          </cell>
          <cell r="B4" t="str">
            <v>QF - 245 - WY - Wind</v>
          </cell>
          <cell r="C4" t="str">
            <v>Wyoming Northeast</v>
          </cell>
          <cell r="D4">
            <v>80</v>
          </cell>
          <cell r="E4">
            <v>0.44888127853881277</v>
          </cell>
          <cell r="F4">
            <v>43405</v>
          </cell>
          <cell r="K4" t="str">
            <v>Active</v>
          </cell>
          <cell r="L4">
            <v>42419.695138888892</v>
          </cell>
          <cell r="M4">
            <v>0</v>
          </cell>
          <cell r="N4" t="str">
            <v>First Year</v>
          </cell>
        </row>
        <row r="5">
          <cell r="A5" t="str">
            <v>Horse Thief Wind</v>
          </cell>
          <cell r="B5" t="str">
            <v>QF - 246 - WY - Wind</v>
          </cell>
          <cell r="C5" t="str">
            <v>Wyoming Northeast</v>
          </cell>
          <cell r="D5">
            <v>80</v>
          </cell>
          <cell r="E5">
            <v>0.4201084474885845</v>
          </cell>
          <cell r="F5">
            <v>43405</v>
          </cell>
          <cell r="K5" t="str">
            <v>Active</v>
          </cell>
          <cell r="L5">
            <v>42419.695138888892</v>
          </cell>
          <cell r="M5">
            <v>0</v>
          </cell>
          <cell r="N5" t="str">
            <v>First Year</v>
          </cell>
        </row>
        <row r="6">
          <cell r="A6" t="str">
            <v>Mud Springs Wind</v>
          </cell>
          <cell r="B6" t="str">
            <v>QF - 247 - WY - Wind</v>
          </cell>
          <cell r="C6" t="str">
            <v>Wyoming Northeast</v>
          </cell>
          <cell r="D6">
            <v>80</v>
          </cell>
          <cell r="E6">
            <v>0.37412813926940641</v>
          </cell>
          <cell r="F6">
            <v>43405</v>
          </cell>
          <cell r="K6" t="str">
            <v>Active</v>
          </cell>
          <cell r="L6">
            <v>42419.695138888892</v>
          </cell>
          <cell r="M6">
            <v>0</v>
          </cell>
          <cell r="N6" t="str">
            <v>First Year</v>
          </cell>
        </row>
        <row r="7">
          <cell r="A7" t="str">
            <v>Grass Butte Solar</v>
          </cell>
          <cell r="B7" t="str">
            <v>QF - 249 - OR - Solar</v>
          </cell>
          <cell r="C7" t="str">
            <v>Central Oregon</v>
          </cell>
          <cell r="D7">
            <v>40</v>
          </cell>
          <cell r="E7">
            <v>0.29103767123287672</v>
          </cell>
          <cell r="F7">
            <v>43100</v>
          </cell>
          <cell r="K7" t="str">
            <v>Active</v>
          </cell>
          <cell r="L7">
            <v>42452.393750000003</v>
          </cell>
          <cell r="M7">
            <v>5.0000000000000001E-3</v>
          </cell>
          <cell r="N7" t="str">
            <v>First Year</v>
          </cell>
        </row>
        <row r="8">
          <cell r="A8" t="str">
            <v>Glen Canyon A Solar</v>
          </cell>
          <cell r="B8" t="str">
            <v>QF - 256 - UT - Solar</v>
          </cell>
          <cell r="C8" t="str">
            <v>PP-GC</v>
          </cell>
          <cell r="D8">
            <v>68</v>
          </cell>
          <cell r="E8">
            <v>0.32312986838571045</v>
          </cell>
          <cell r="F8">
            <v>43647</v>
          </cell>
          <cell r="K8" t="str">
            <v>Active</v>
          </cell>
          <cell r="L8">
            <v>42514.577777777777</v>
          </cell>
          <cell r="M8">
            <v>5.0000000000000001E-3</v>
          </cell>
          <cell r="N8" t="str">
            <v>Prior Year</v>
          </cell>
        </row>
        <row r="9">
          <cell r="A9" t="str">
            <v>Sage I Solar</v>
          </cell>
          <cell r="B9" t="str">
            <v>QF - 277 - WY - Solar</v>
          </cell>
          <cell r="C9" t="str">
            <v>Trona</v>
          </cell>
          <cell r="D9">
            <v>20</v>
          </cell>
          <cell r="E9">
            <v>0.28240833333333337</v>
          </cell>
          <cell r="F9">
            <v>43739</v>
          </cell>
          <cell r="K9" t="str">
            <v>Active</v>
          </cell>
          <cell r="L9">
            <v>42564.390972222223</v>
          </cell>
          <cell r="M9">
            <v>6.0000000000000001E-3</v>
          </cell>
          <cell r="N9" t="str">
            <v>First Year</v>
          </cell>
        </row>
        <row r="10">
          <cell r="A10" t="str">
            <v>Sage II Solar</v>
          </cell>
          <cell r="B10" t="str">
            <v>QF - 278 - WY - Solar</v>
          </cell>
          <cell r="C10" t="str">
            <v>Trona</v>
          </cell>
          <cell r="D10">
            <v>20</v>
          </cell>
          <cell r="E10">
            <v>0.28240833333333337</v>
          </cell>
          <cell r="F10">
            <v>43739</v>
          </cell>
          <cell r="K10" t="str">
            <v>Active</v>
          </cell>
          <cell r="L10">
            <v>42564.390972222223</v>
          </cell>
          <cell r="M10">
            <v>6.0000000000000001E-3</v>
          </cell>
          <cell r="N10" t="str">
            <v>First Year</v>
          </cell>
        </row>
        <row r="11">
          <cell r="A11" t="str">
            <v>Sparrow Solar</v>
          </cell>
          <cell r="B11" t="str">
            <v>QF - 279 - OR - Solar</v>
          </cell>
          <cell r="C11" t="str">
            <v>West Main</v>
          </cell>
          <cell r="D11">
            <v>40</v>
          </cell>
          <cell r="E11">
            <v>0.30979452054794521</v>
          </cell>
          <cell r="F11">
            <v>43281</v>
          </cell>
          <cell r="K11" t="str">
            <v>Active</v>
          </cell>
          <cell r="L11">
            <v>42580.675000000003</v>
          </cell>
          <cell r="M11">
            <v>5.0000000000000001E-3</v>
          </cell>
          <cell r="N11" t="str">
            <v>Prior Year</v>
          </cell>
        </row>
        <row r="12">
          <cell r="A12" t="str">
            <v>Ochoco Solar</v>
          </cell>
          <cell r="B12" t="str">
            <v>QF - 280 - OR - Solar</v>
          </cell>
          <cell r="C12" t="str">
            <v>Central Oregon</v>
          </cell>
          <cell r="D12">
            <v>40</v>
          </cell>
          <cell r="E12">
            <v>0.2791238584474886</v>
          </cell>
          <cell r="F12">
            <v>43435</v>
          </cell>
          <cell r="K12" t="str">
            <v>Active</v>
          </cell>
          <cell r="L12">
            <v>42580.675000000003</v>
          </cell>
          <cell r="M12">
            <v>5.0000000000000001E-3</v>
          </cell>
          <cell r="N12" t="str">
            <v>Prior Year</v>
          </cell>
        </row>
        <row r="13">
          <cell r="A13" t="str">
            <v>Ringtail Solar</v>
          </cell>
          <cell r="B13" t="str">
            <v>QF - 281 - OR - Solar</v>
          </cell>
          <cell r="C13" t="str">
            <v>West Main</v>
          </cell>
          <cell r="D13">
            <v>40</v>
          </cell>
          <cell r="E13">
            <v>0.24543093607305935</v>
          </cell>
          <cell r="F13">
            <v>43435</v>
          </cell>
          <cell r="K13" t="str">
            <v>Active</v>
          </cell>
          <cell r="L13">
            <v>42580.683333333334</v>
          </cell>
          <cell r="M13">
            <v>5.0000000000000001E-3</v>
          </cell>
          <cell r="N13" t="str">
            <v>Prior Year</v>
          </cell>
        </row>
        <row r="14">
          <cell r="A14" t="str">
            <v>Riverton PV1 Solar</v>
          </cell>
          <cell r="B14" t="str">
            <v>QF - 282 - WY - Solar</v>
          </cell>
          <cell r="C14" t="str">
            <v>Wyoming Northeast</v>
          </cell>
          <cell r="D14">
            <v>74.900000000000006</v>
          </cell>
          <cell r="E14">
            <v>0.30612898628917706</v>
          </cell>
          <cell r="F14">
            <v>43160</v>
          </cell>
          <cell r="K14" t="str">
            <v>Active</v>
          </cell>
          <cell r="L14">
            <v>42585.531944444447</v>
          </cell>
          <cell r="M14">
            <v>5.0000000000000001E-3</v>
          </cell>
          <cell r="N14" t="str">
            <v>Prior Year</v>
          </cell>
        </row>
        <row r="15">
          <cell r="A15" t="str">
            <v>Oregon Potential Solar</v>
          </cell>
          <cell r="B15" t="str">
            <v>QF - 284 - OR - Solar</v>
          </cell>
          <cell r="C15" t="str">
            <v>Central Oregon</v>
          </cell>
          <cell r="D15">
            <v>17.97</v>
          </cell>
          <cell r="E15">
            <v>0.25991088505834109</v>
          </cell>
          <cell r="F15">
            <v>43101</v>
          </cell>
          <cell r="K15" t="str">
            <v>Active</v>
          </cell>
          <cell r="L15">
            <v>42675</v>
          </cell>
          <cell r="M15">
            <v>5.1666666666666666E-3</v>
          </cell>
          <cell r="N15" t="str">
            <v>Prior Year</v>
          </cell>
        </row>
        <row r="16">
          <cell r="A16" t="str">
            <v>Boswell Springs I Wind</v>
          </cell>
          <cell r="B16" t="str">
            <v>QF - 285 - WY - Wind</v>
          </cell>
          <cell r="C16" t="str">
            <v>Wyoming Northeast</v>
          </cell>
          <cell r="D16">
            <v>80</v>
          </cell>
          <cell r="E16">
            <v>0.40697345890410958</v>
          </cell>
          <cell r="F16">
            <v>43465</v>
          </cell>
          <cell r="K16" t="str">
            <v>Active</v>
          </cell>
          <cell r="L16">
            <v>42594</v>
          </cell>
          <cell r="M16">
            <v>0</v>
          </cell>
          <cell r="N16" t="str">
            <v>First Year</v>
          </cell>
        </row>
        <row r="17">
          <cell r="A17" t="str">
            <v>Boswell Springs II Wind</v>
          </cell>
          <cell r="B17" t="str">
            <v>QF - 286 - WY - Wind</v>
          </cell>
          <cell r="C17" t="str">
            <v>Wyoming Northeast</v>
          </cell>
          <cell r="D17">
            <v>80</v>
          </cell>
          <cell r="E17">
            <v>0.40697345890410958</v>
          </cell>
          <cell r="F17">
            <v>43465</v>
          </cell>
          <cell r="K17" t="str">
            <v>Active</v>
          </cell>
          <cell r="L17">
            <v>42594</v>
          </cell>
          <cell r="M17">
            <v>0</v>
          </cell>
          <cell r="N17" t="str">
            <v>First Year</v>
          </cell>
        </row>
        <row r="18">
          <cell r="A18" t="str">
            <v>Boswell Springs III Wind</v>
          </cell>
          <cell r="B18" t="str">
            <v>QF - 287 - WY - Wind</v>
          </cell>
          <cell r="C18" t="str">
            <v>Wyoming Northeast</v>
          </cell>
          <cell r="D18">
            <v>80</v>
          </cell>
          <cell r="E18">
            <v>0.40697345890410958</v>
          </cell>
          <cell r="F18">
            <v>43465</v>
          </cell>
          <cell r="K18" t="str">
            <v>Active</v>
          </cell>
          <cell r="L18">
            <v>42594</v>
          </cell>
          <cell r="M18">
            <v>0</v>
          </cell>
          <cell r="N18" t="str">
            <v>First Year</v>
          </cell>
        </row>
        <row r="19">
          <cell r="A19" t="str">
            <v>Boswell Springs IV Wind</v>
          </cell>
          <cell r="B19" t="str">
            <v>QF - 288 - WY - Wind</v>
          </cell>
          <cell r="C19" t="str">
            <v>Wyoming Northeast</v>
          </cell>
          <cell r="D19">
            <v>80</v>
          </cell>
          <cell r="E19">
            <v>0.40697345890410958</v>
          </cell>
          <cell r="F19">
            <v>43465</v>
          </cell>
          <cell r="K19" t="str">
            <v>Active</v>
          </cell>
          <cell r="L19">
            <v>42594</v>
          </cell>
          <cell r="M19">
            <v>0</v>
          </cell>
          <cell r="N19" t="str">
            <v>First Year</v>
          </cell>
        </row>
        <row r="20">
          <cell r="A20" t="str">
            <v>Fremont Solar</v>
          </cell>
          <cell r="B20" t="str">
            <v>QF - 289 - UT - Solar</v>
          </cell>
          <cell r="C20" t="str">
            <v>Utah South</v>
          </cell>
          <cell r="D20">
            <v>80</v>
          </cell>
          <cell r="E20">
            <v>0.31172945205479452</v>
          </cell>
          <cell r="F20">
            <v>43435</v>
          </cell>
          <cell r="K20" t="str">
            <v>Active</v>
          </cell>
          <cell r="L20">
            <v>42620.643623379598</v>
          </cell>
          <cell r="M20">
            <v>7.4999999999999997E-3</v>
          </cell>
          <cell r="N20" t="str">
            <v>Prior Year</v>
          </cell>
        </row>
        <row r="21">
          <cell r="A21" t="str">
            <v>Milford Solar</v>
          </cell>
          <cell r="B21" t="str">
            <v>QF - 290 - UT - Solar</v>
          </cell>
          <cell r="C21" t="str">
            <v>Utah South</v>
          </cell>
          <cell r="D21">
            <v>80</v>
          </cell>
          <cell r="E21">
            <v>0.31513555936073057</v>
          </cell>
          <cell r="F21">
            <v>43435</v>
          </cell>
          <cell r="K21" t="str">
            <v>Active</v>
          </cell>
          <cell r="L21">
            <v>42620.643623379598</v>
          </cell>
          <cell r="M21">
            <v>7.4999999999999997E-3</v>
          </cell>
          <cell r="N21" t="str">
            <v>Prior Year</v>
          </cell>
        </row>
        <row r="22">
          <cell r="A22" t="str">
            <v>Rush Lake Solar</v>
          </cell>
          <cell r="B22" t="str">
            <v>QF - 291 - UT - Solar</v>
          </cell>
          <cell r="C22" t="str">
            <v>Utah South</v>
          </cell>
          <cell r="D22">
            <v>80</v>
          </cell>
          <cell r="E22">
            <v>0.31859446347031961</v>
          </cell>
          <cell r="F22">
            <v>43435</v>
          </cell>
          <cell r="K22" t="str">
            <v>Active</v>
          </cell>
          <cell r="L22">
            <v>42620.643623379598</v>
          </cell>
          <cell r="M22">
            <v>7.4999999999999997E-3</v>
          </cell>
          <cell r="N22" t="str">
            <v>Prior Year</v>
          </cell>
        </row>
        <row r="23">
          <cell r="A23" t="str">
            <v xml:space="preserve">Tableland Solar </v>
          </cell>
          <cell r="B23" t="str">
            <v>QF - 292 - OR - Solar</v>
          </cell>
          <cell r="C23" t="str">
            <v>West Main</v>
          </cell>
          <cell r="D23">
            <v>40</v>
          </cell>
          <cell r="E23">
            <v>0.28310787671232879</v>
          </cell>
          <cell r="F23">
            <v>43830</v>
          </cell>
          <cell r="K23" t="str">
            <v>Active</v>
          </cell>
          <cell r="L23">
            <v>42634.526388888888</v>
          </cell>
          <cell r="M23">
            <v>5.0000000000000001E-3</v>
          </cell>
          <cell r="N23" t="str">
            <v>First Year</v>
          </cell>
        </row>
        <row r="24">
          <cell r="A24" t="str">
            <v>Ponderosa Solar</v>
          </cell>
          <cell r="B24" t="str">
            <v>QF - 293 - OR - Solar</v>
          </cell>
          <cell r="C24" t="str">
            <v>Central Oregon</v>
          </cell>
          <cell r="D24">
            <v>50</v>
          </cell>
          <cell r="E24">
            <v>0.26696347031963469</v>
          </cell>
          <cell r="F24">
            <v>43830</v>
          </cell>
          <cell r="K24" t="str">
            <v>Active</v>
          </cell>
          <cell r="L24">
            <v>42634.526388888888</v>
          </cell>
          <cell r="M24">
            <v>5.0000000000000001E-3</v>
          </cell>
          <cell r="N24" t="str">
            <v>First Year</v>
          </cell>
        </row>
        <row r="25">
          <cell r="A25" t="str">
            <v>Hornet PV1 Solar</v>
          </cell>
          <cell r="B25" t="str">
            <v>QF - 300 - OR - Solar</v>
          </cell>
          <cell r="C25" t="str">
            <v>West Main</v>
          </cell>
          <cell r="D25">
            <v>15</v>
          </cell>
          <cell r="E25">
            <v>0.29340182648401825</v>
          </cell>
          <cell r="F25">
            <v>43435</v>
          </cell>
          <cell r="K25" t="str">
            <v>Active</v>
          </cell>
          <cell r="L25">
            <v>42649.5</v>
          </cell>
          <cell r="M25">
            <v>5.0000000000000001E-3</v>
          </cell>
          <cell r="N25" t="str">
            <v>Prior Year</v>
          </cell>
        </row>
        <row r="26">
          <cell r="A26" t="str">
            <v>Ft. Klamath PV1 Solar</v>
          </cell>
          <cell r="B26" t="str">
            <v>QF - 301 - OR - Solar</v>
          </cell>
          <cell r="C26" t="str">
            <v>West Main</v>
          </cell>
          <cell r="D26">
            <v>45</v>
          </cell>
          <cell r="E26">
            <v>0.28835109081684424</v>
          </cell>
          <cell r="F26">
            <v>43435</v>
          </cell>
          <cell r="K26" t="str">
            <v>Active</v>
          </cell>
          <cell r="L26">
            <v>42649.5</v>
          </cell>
          <cell r="M26">
            <v>5.0000000000000001E-3</v>
          </cell>
          <cell r="N26" t="str">
            <v>Prior Year</v>
          </cell>
        </row>
        <row r="27">
          <cell r="A27" t="str">
            <v>Sage III Solar</v>
          </cell>
          <cell r="B27" t="str">
            <v>QF - 302 - WY - Solar</v>
          </cell>
          <cell r="C27" t="str">
            <v>Trona</v>
          </cell>
          <cell r="D27">
            <v>16</v>
          </cell>
          <cell r="E27">
            <v>0.29317208904109587</v>
          </cell>
          <cell r="F27">
            <v>43739</v>
          </cell>
          <cell r="K27" t="str">
            <v>Active</v>
          </cell>
          <cell r="L27">
            <v>42650.347916666666</v>
          </cell>
          <cell r="M27">
            <v>6.0000000000000001E-3</v>
          </cell>
          <cell r="N27" t="str">
            <v>First Year</v>
          </cell>
        </row>
        <row r="28">
          <cell r="A28" t="str">
            <v>Dinosolar 1 Solar</v>
          </cell>
          <cell r="B28" t="str">
            <v>QF - 304 - WY - Solar</v>
          </cell>
          <cell r="C28" t="str">
            <v>Wyoming Northeast</v>
          </cell>
          <cell r="D28">
            <v>30</v>
          </cell>
          <cell r="E28">
            <v>0.27404870624048705</v>
          </cell>
          <cell r="F28">
            <v>43646</v>
          </cell>
          <cell r="K28" t="str">
            <v>Active</v>
          </cell>
          <cell r="L28">
            <v>42657.375</v>
          </cell>
          <cell r="M28">
            <v>5.0000000000000001E-3</v>
          </cell>
          <cell r="N28" t="str">
            <v>Prior Year</v>
          </cell>
        </row>
        <row r="29">
          <cell r="A29" t="str">
            <v>Dinosolar 2 Solar</v>
          </cell>
          <cell r="B29" t="str">
            <v>QF - 305 - WY - Solar</v>
          </cell>
          <cell r="C29" t="str">
            <v>Wyoming Northeast</v>
          </cell>
          <cell r="D29">
            <v>80</v>
          </cell>
          <cell r="E29">
            <v>0.27414526255707761</v>
          </cell>
          <cell r="F29">
            <v>43646</v>
          </cell>
          <cell r="K29" t="str">
            <v>Active</v>
          </cell>
          <cell r="L29">
            <v>42657.375</v>
          </cell>
          <cell r="M29">
            <v>5.0000000000000001E-3</v>
          </cell>
          <cell r="N29" t="str">
            <v>Prior Year</v>
          </cell>
        </row>
        <row r="30">
          <cell r="A30" t="str">
            <v>Rock Creek I Wind</v>
          </cell>
          <cell r="B30" t="str">
            <v>QF - 308 - WY - Wind</v>
          </cell>
          <cell r="C30" t="str">
            <v>Wyoming Northeast</v>
          </cell>
          <cell r="D30">
            <v>80</v>
          </cell>
          <cell r="E30">
            <v>0.46554223744292239</v>
          </cell>
          <cell r="F30">
            <v>43831</v>
          </cell>
          <cell r="K30" t="str">
            <v>Active</v>
          </cell>
          <cell r="L30">
            <v>42668.607638888891</v>
          </cell>
          <cell r="M30">
            <v>0</v>
          </cell>
          <cell r="N30" t="str">
            <v>First Year</v>
          </cell>
        </row>
        <row r="31">
          <cell r="A31" t="str">
            <v>Rock Creek II Wind</v>
          </cell>
          <cell r="B31" t="str">
            <v>QF - 309 - WY - Wind</v>
          </cell>
          <cell r="C31" t="str">
            <v>Wyoming Northeast</v>
          </cell>
          <cell r="D31">
            <v>80</v>
          </cell>
          <cell r="E31">
            <v>0.46554223744292239</v>
          </cell>
          <cell r="F31">
            <v>43831</v>
          </cell>
          <cell r="K31" t="str">
            <v>Active</v>
          </cell>
          <cell r="L31">
            <v>42668.607638888891</v>
          </cell>
          <cell r="M31">
            <v>0</v>
          </cell>
          <cell r="N31" t="str">
            <v>First Year</v>
          </cell>
        </row>
        <row r="32">
          <cell r="A32" t="str">
            <v>Rock Creek III Wind</v>
          </cell>
          <cell r="B32" t="str">
            <v>QF - 310 - WY - Wind</v>
          </cell>
          <cell r="C32" t="str">
            <v>Wyoming Northeast</v>
          </cell>
          <cell r="D32">
            <v>80</v>
          </cell>
          <cell r="E32">
            <v>0.46554223744292239</v>
          </cell>
          <cell r="F32">
            <v>43831</v>
          </cell>
          <cell r="K32" t="str">
            <v>Active</v>
          </cell>
          <cell r="L32">
            <v>42668.607638888891</v>
          </cell>
          <cell r="M32">
            <v>0</v>
          </cell>
          <cell r="N32" t="str">
            <v>First Year</v>
          </cell>
        </row>
        <row r="33">
          <cell r="A33" t="str">
            <v>Rock Creek IV Wind</v>
          </cell>
          <cell r="B33" t="str">
            <v>QF - 311 - WY - Wind</v>
          </cell>
          <cell r="C33" t="str">
            <v>Wyoming Northeast</v>
          </cell>
          <cell r="D33">
            <v>40</v>
          </cell>
          <cell r="E33">
            <v>0.46554223744292239</v>
          </cell>
          <cell r="F33">
            <v>43831</v>
          </cell>
          <cell r="K33" t="str">
            <v>Active</v>
          </cell>
          <cell r="L33">
            <v>42668.607638888891</v>
          </cell>
          <cell r="M33">
            <v>0</v>
          </cell>
          <cell r="N33" t="str">
            <v>First Year</v>
          </cell>
        </row>
        <row r="34">
          <cell r="A34" t="str">
            <v>Faraday II Solar</v>
          </cell>
          <cell r="B34" t="str">
            <v>QF - 313 - UT - Solar</v>
          </cell>
          <cell r="C34" t="str">
            <v>Clover</v>
          </cell>
          <cell r="D34">
            <v>80</v>
          </cell>
          <cell r="E34">
            <v>0.2962956621004566</v>
          </cell>
          <cell r="F34">
            <v>43800</v>
          </cell>
          <cell r="K34" t="str">
            <v>Active</v>
          </cell>
          <cell r="L34">
            <v>42676.605555555558</v>
          </cell>
          <cell r="M34">
            <v>5.0000000000000001E-3</v>
          </cell>
          <cell r="N34" t="str">
            <v>Prior Year</v>
          </cell>
        </row>
        <row r="35">
          <cell r="A35" t="str">
            <v>Faraday IV Solar</v>
          </cell>
          <cell r="B35" t="str">
            <v>QF - 315 - UT - Solar</v>
          </cell>
          <cell r="C35" t="str">
            <v>Clover</v>
          </cell>
          <cell r="D35">
            <v>80</v>
          </cell>
          <cell r="E35">
            <v>0.2962956621004566</v>
          </cell>
          <cell r="F35">
            <v>43800</v>
          </cell>
          <cell r="K35" t="str">
            <v>Active</v>
          </cell>
          <cell r="L35">
            <v>42676.605555555558</v>
          </cell>
          <cell r="M35">
            <v>5.0000000000000001E-3</v>
          </cell>
          <cell r="N35" t="str">
            <v>Prior Year</v>
          </cell>
        </row>
        <row r="36">
          <cell r="A36" t="str">
            <v>Faraday VI Solar</v>
          </cell>
          <cell r="B36" t="str">
            <v>QF - 317 - UT - Solar</v>
          </cell>
          <cell r="C36" t="str">
            <v>Clover</v>
          </cell>
          <cell r="D36">
            <v>80</v>
          </cell>
          <cell r="E36">
            <v>0.2962956621004566</v>
          </cell>
          <cell r="F36">
            <v>43800</v>
          </cell>
          <cell r="K36" t="str">
            <v>Active</v>
          </cell>
          <cell r="L36">
            <v>42676.605555555558</v>
          </cell>
          <cell r="M36">
            <v>5.0000000000000001E-3</v>
          </cell>
          <cell r="N36" t="str">
            <v>Prior Year</v>
          </cell>
        </row>
        <row r="37">
          <cell r="A37" t="str">
            <v>Faraday VIII Solar</v>
          </cell>
          <cell r="B37" t="str">
            <v>QF - 319 - UT - Solar</v>
          </cell>
          <cell r="C37" t="str">
            <v>Clover</v>
          </cell>
          <cell r="D37">
            <v>80</v>
          </cell>
          <cell r="E37">
            <v>0.2962956621004566</v>
          </cell>
          <cell r="F37">
            <v>43800</v>
          </cell>
          <cell r="K37" t="str">
            <v>Active</v>
          </cell>
          <cell r="L37">
            <v>42676.605555555558</v>
          </cell>
          <cell r="M37">
            <v>5.0000000000000001E-3</v>
          </cell>
          <cell r="N37" t="str">
            <v>Prior Year</v>
          </cell>
        </row>
        <row r="38">
          <cell r="A38" t="str">
            <v>Faraday X Solar</v>
          </cell>
          <cell r="B38" t="str">
            <v>QF - 321 - UT - Solar</v>
          </cell>
          <cell r="C38" t="str">
            <v>Clover</v>
          </cell>
          <cell r="D38">
            <v>80</v>
          </cell>
          <cell r="E38">
            <v>0.2962956621004566</v>
          </cell>
          <cell r="F38">
            <v>43800</v>
          </cell>
          <cell r="K38" t="str">
            <v>Active</v>
          </cell>
          <cell r="L38">
            <v>42676.605555555558</v>
          </cell>
          <cell r="M38">
            <v>5.0000000000000001E-3</v>
          </cell>
          <cell r="N38" t="str">
            <v>Prior Year</v>
          </cell>
        </row>
        <row r="39">
          <cell r="A39" t="str">
            <v>Faraday XII Solar</v>
          </cell>
          <cell r="B39" t="str">
            <v>QF - 323 - UT - Solar</v>
          </cell>
          <cell r="C39" t="str">
            <v>Clover</v>
          </cell>
          <cell r="D39">
            <v>80</v>
          </cell>
          <cell r="E39">
            <v>0.2962956621004566</v>
          </cell>
          <cell r="F39">
            <v>43800</v>
          </cell>
          <cell r="K39" t="str">
            <v>Active</v>
          </cell>
          <cell r="L39">
            <v>42676.605555555558</v>
          </cell>
          <cell r="M39">
            <v>5.0000000000000001E-3</v>
          </cell>
          <cell r="N39" t="str">
            <v>Prior Year</v>
          </cell>
        </row>
        <row r="40">
          <cell r="A40" t="str">
            <v>Faraday XIV Solar</v>
          </cell>
          <cell r="B40" t="str">
            <v>QF - 325 - UT - Solar</v>
          </cell>
          <cell r="C40" t="str">
            <v>Clover</v>
          </cell>
          <cell r="D40">
            <v>80</v>
          </cell>
          <cell r="E40">
            <v>0.2962956621004566</v>
          </cell>
          <cell r="F40">
            <v>43800</v>
          </cell>
          <cell r="K40" t="str">
            <v>Active</v>
          </cell>
          <cell r="L40">
            <v>42676.605555555558</v>
          </cell>
          <cell r="M40">
            <v>5.0000000000000001E-3</v>
          </cell>
          <cell r="N40" t="str">
            <v>Prior Year</v>
          </cell>
        </row>
        <row r="41">
          <cell r="A41" t="str">
            <v>Glen Canyon B Solar</v>
          </cell>
          <cell r="B41" t="str">
            <v>QF - 326 - UT - Solar</v>
          </cell>
          <cell r="C41" t="str">
            <v>PP-GC</v>
          </cell>
          <cell r="D41">
            <v>21</v>
          </cell>
          <cell r="E41">
            <v>0.3490215264187867</v>
          </cell>
          <cell r="F41">
            <v>43800</v>
          </cell>
          <cell r="K41" t="str">
            <v>Active</v>
          </cell>
          <cell r="L41">
            <v>42684</v>
          </cell>
          <cell r="M41">
            <v>5.0000000000000001E-3</v>
          </cell>
          <cell r="N41" t="str">
            <v>Prior Year</v>
          </cell>
        </row>
        <row r="42">
          <cell r="A42" t="str">
            <v>Hornet PV2 Solar</v>
          </cell>
          <cell r="B42" t="str">
            <v>QF - 327 - OR - Solar</v>
          </cell>
          <cell r="C42" t="str">
            <v>West Main</v>
          </cell>
          <cell r="D42">
            <v>8</v>
          </cell>
          <cell r="E42">
            <v>0.28451753710045663</v>
          </cell>
          <cell r="F42">
            <v>43435</v>
          </cell>
          <cell r="K42" t="str">
            <v>Active</v>
          </cell>
          <cell r="L42">
            <v>42692.344444444447</v>
          </cell>
          <cell r="M42">
            <v>5.0000000000000001E-3</v>
          </cell>
          <cell r="N42" t="str">
            <v>Prior Year</v>
          </cell>
        </row>
        <row r="43">
          <cell r="A43" t="str">
            <v>Hornet PV1-3 Solar</v>
          </cell>
          <cell r="B43" t="str">
            <v>QF - 328 - OR - Solar</v>
          </cell>
          <cell r="C43" t="str">
            <v>West Main</v>
          </cell>
          <cell r="D43">
            <v>46</v>
          </cell>
          <cell r="E43">
            <v>0.28746024171133611</v>
          </cell>
          <cell r="F43">
            <v>43435</v>
          </cell>
          <cell r="K43" t="str">
            <v>Active</v>
          </cell>
          <cell r="L43">
            <v>42692.344444444447</v>
          </cell>
          <cell r="M43">
            <v>5.0000000000000001E-3</v>
          </cell>
          <cell r="N43" t="str">
            <v>Prior Year</v>
          </cell>
        </row>
        <row r="44">
          <cell r="A44" t="str">
            <v>Cove Mtn Solar</v>
          </cell>
          <cell r="B44" t="str">
            <v>QF - 336 - UT - Solar</v>
          </cell>
          <cell r="C44" t="str">
            <v>Utah South</v>
          </cell>
          <cell r="D44">
            <v>58</v>
          </cell>
          <cell r="E44">
            <v>0.33892497244528419</v>
          </cell>
          <cell r="F44">
            <v>43282</v>
          </cell>
          <cell r="K44" t="str">
            <v>Active</v>
          </cell>
          <cell r="L44">
            <v>42703.375</v>
          </cell>
          <cell r="M44">
            <v>5.0000000000000001E-3</v>
          </cell>
          <cell r="N44" t="str">
            <v>Prior Year</v>
          </cell>
        </row>
        <row r="45">
          <cell r="A45" t="str">
            <v>Shoshoni PV1 Solar</v>
          </cell>
          <cell r="B45" t="str">
            <v>QF - 337 - WY - Solar</v>
          </cell>
          <cell r="C45" t="str">
            <v>Wyoming Northeast</v>
          </cell>
          <cell r="D45">
            <v>13.33</v>
          </cell>
          <cell r="E45">
            <v>0.26666769432084048</v>
          </cell>
          <cell r="F45">
            <v>43313</v>
          </cell>
          <cell r="K45" t="str">
            <v>Active</v>
          </cell>
          <cell r="L45">
            <v>42706.356249999997</v>
          </cell>
          <cell r="M45">
            <v>5.0000000000000001E-3</v>
          </cell>
          <cell r="N45" t="str">
            <v>Prior Year</v>
          </cell>
        </row>
        <row r="46">
          <cell r="A46" t="str">
            <v>Solimar Utah 1 Solar</v>
          </cell>
          <cell r="B46" t="str">
            <v>QF - 338 - UT - Solar</v>
          </cell>
          <cell r="C46" t="str">
            <v>Utah South</v>
          </cell>
          <cell r="D46">
            <v>80</v>
          </cell>
          <cell r="E46">
            <v>0.26088327625570779</v>
          </cell>
          <cell r="F46">
            <v>43678</v>
          </cell>
          <cell r="K46" t="str">
            <v>Active</v>
          </cell>
          <cell r="L46">
            <v>42713.55</v>
          </cell>
          <cell r="M46">
            <v>4.0000000000000001E-3</v>
          </cell>
          <cell r="N46" t="str">
            <v>First Year</v>
          </cell>
        </row>
        <row r="47">
          <cell r="A47" t="str">
            <v>Elk Mtn Wind</v>
          </cell>
          <cell r="B47" t="str">
            <v>QF - 339 - WY - Wind</v>
          </cell>
          <cell r="C47" t="str">
            <v>Wyoming Northeast</v>
          </cell>
          <cell r="D47">
            <v>75.900000000000006</v>
          </cell>
          <cell r="E47">
            <v>0.46942022969420227</v>
          </cell>
          <cell r="F47">
            <v>43374</v>
          </cell>
          <cell r="K47" t="str">
            <v>Active</v>
          </cell>
          <cell r="L47">
            <v>42713.580555555556</v>
          </cell>
          <cell r="M47">
            <v>0</v>
          </cell>
          <cell r="N47" t="str">
            <v>First Year</v>
          </cell>
        </row>
        <row r="48">
          <cell r="A48" t="str">
            <v>Homestead I Solar</v>
          </cell>
          <cell r="B48" t="str">
            <v>QF - 340 - WY - Solar</v>
          </cell>
          <cell r="C48" t="str">
            <v>Wyoming Northeast</v>
          </cell>
          <cell r="D48">
            <v>80</v>
          </cell>
          <cell r="E48">
            <v>0.27384703196347032</v>
          </cell>
          <cell r="F48">
            <v>43617</v>
          </cell>
          <cell r="K48" t="str">
            <v>Active</v>
          </cell>
          <cell r="L48">
            <v>42719.606944444444</v>
          </cell>
          <cell r="M48">
            <v>7.0000000000000001E-3</v>
          </cell>
          <cell r="N48" t="str">
            <v>Prior Year</v>
          </cell>
        </row>
        <row r="49">
          <cell r="A49" t="str">
            <v>Graphite Solar</v>
          </cell>
          <cell r="B49" t="str">
            <v>QF - 341 - UT - Solar</v>
          </cell>
          <cell r="C49" t="str">
            <v>Utah North</v>
          </cell>
          <cell r="D49">
            <v>80</v>
          </cell>
          <cell r="E49">
            <v>0.301488299086758</v>
          </cell>
          <cell r="F49">
            <v>43405</v>
          </cell>
          <cell r="K49" t="str">
            <v>Active</v>
          </cell>
          <cell r="L49">
            <v>42720.652777777781</v>
          </cell>
          <cell r="M49">
            <v>5.0000000000000001E-3</v>
          </cell>
          <cell r="N49" t="str">
            <v>Prior Year</v>
          </cell>
        </row>
        <row r="50">
          <cell r="A50" t="str">
            <v>Sheep Dip Solar</v>
          </cell>
          <cell r="B50" t="str">
            <v>QF - 342 - UT - Solar</v>
          </cell>
          <cell r="C50" t="str">
            <v>Utah North</v>
          </cell>
          <cell r="D50">
            <v>80</v>
          </cell>
          <cell r="E50">
            <v>0.28941152968036532</v>
          </cell>
          <cell r="F50">
            <v>43435</v>
          </cell>
          <cell r="K50" t="str">
            <v>Active</v>
          </cell>
          <cell r="L50">
            <v>42724.4375</v>
          </cell>
          <cell r="M50">
            <v>5.0000000000000001E-3</v>
          </cell>
          <cell r="N50" t="str">
            <v>Prior Year</v>
          </cell>
        </row>
        <row r="51">
          <cell r="A51" t="str">
            <v>Green River I Solar</v>
          </cell>
          <cell r="B51" t="str">
            <v>QF - 343 - UT - Solar</v>
          </cell>
          <cell r="C51" t="str">
            <v>Utah South</v>
          </cell>
          <cell r="D51">
            <v>80</v>
          </cell>
          <cell r="E51">
            <v>0.31296501569634705</v>
          </cell>
          <cell r="F51">
            <v>43922</v>
          </cell>
          <cell r="K51" t="str">
            <v>Active</v>
          </cell>
          <cell r="L51">
            <v>42725.349305555559</v>
          </cell>
          <cell r="M51">
            <v>5.0000000000000001E-3</v>
          </cell>
          <cell r="N51" t="str">
            <v>Prior Year</v>
          </cell>
        </row>
        <row r="52">
          <cell r="A52" t="str">
            <v>Green River II Solar</v>
          </cell>
          <cell r="B52" t="str">
            <v>QF - 344 - UT - Solar</v>
          </cell>
          <cell r="C52" t="str">
            <v>Utah South</v>
          </cell>
          <cell r="D52">
            <v>80</v>
          </cell>
          <cell r="E52">
            <v>0.31296501569634705</v>
          </cell>
          <cell r="F52">
            <v>43922</v>
          </cell>
          <cell r="K52" t="str">
            <v>Active</v>
          </cell>
          <cell r="L52">
            <v>42725.349305555559</v>
          </cell>
          <cell r="M52">
            <v>5.0000000000000001E-3</v>
          </cell>
          <cell r="N52" t="str">
            <v>Prior Year</v>
          </cell>
        </row>
        <row r="53">
          <cell r="A53" t="str">
            <v>Green River III Solar</v>
          </cell>
          <cell r="B53" t="str">
            <v>QF - 345 - UT - Solar</v>
          </cell>
          <cell r="C53" t="str">
            <v>Utah South</v>
          </cell>
          <cell r="D53">
            <v>80</v>
          </cell>
          <cell r="E53">
            <v>0.31296501569634705</v>
          </cell>
          <cell r="F53">
            <v>43922</v>
          </cell>
          <cell r="K53" t="str">
            <v>Active</v>
          </cell>
          <cell r="L53">
            <v>42725.349305555559</v>
          </cell>
          <cell r="M53">
            <v>5.0000000000000001E-3</v>
          </cell>
          <cell r="N53" t="str">
            <v>Prior Year</v>
          </cell>
        </row>
        <row r="54">
          <cell r="A54" t="str">
            <v>Green River IV Solar</v>
          </cell>
          <cell r="B54" t="str">
            <v>QF - 346 - UT - Solar</v>
          </cell>
          <cell r="C54" t="str">
            <v>Utah South</v>
          </cell>
          <cell r="D54">
            <v>80</v>
          </cell>
          <cell r="E54">
            <v>0.31296501569634705</v>
          </cell>
          <cell r="F54">
            <v>43922</v>
          </cell>
          <cell r="K54" t="str">
            <v>Active</v>
          </cell>
          <cell r="L54">
            <v>42725.349305555559</v>
          </cell>
          <cell r="M54">
            <v>5.0000000000000001E-3</v>
          </cell>
          <cell r="N54" t="str">
            <v>Prior Year</v>
          </cell>
        </row>
        <row r="55">
          <cell r="A55" t="str">
            <v>Green River V Solar</v>
          </cell>
          <cell r="B55" t="str">
            <v>QF - 347 - UT - Solar</v>
          </cell>
          <cell r="C55" t="str">
            <v>Utah South</v>
          </cell>
          <cell r="D55">
            <v>80</v>
          </cell>
          <cell r="E55">
            <v>0.31296501569634705</v>
          </cell>
          <cell r="F55">
            <v>43922</v>
          </cell>
          <cell r="K55" t="str">
            <v>Active</v>
          </cell>
          <cell r="L55">
            <v>42725.349305555559</v>
          </cell>
          <cell r="M55">
            <v>5.0000000000000001E-3</v>
          </cell>
          <cell r="N55" t="str">
            <v>Prior Year</v>
          </cell>
        </row>
        <row r="56">
          <cell r="A56" t="str">
            <v>Homestead II Solar</v>
          </cell>
          <cell r="B56" t="str">
            <v>QF - 348 - WY - Solar</v>
          </cell>
          <cell r="C56" t="str">
            <v>Wyoming Northeast</v>
          </cell>
          <cell r="D56">
            <v>80</v>
          </cell>
          <cell r="E56">
            <v>0.27302226027397258</v>
          </cell>
          <cell r="F56">
            <v>43800</v>
          </cell>
          <cell r="K56" t="str">
            <v>Active</v>
          </cell>
          <cell r="L56">
            <v>42726.347916666666</v>
          </cell>
          <cell r="M56">
            <v>7.0000000000000001E-3</v>
          </cell>
          <cell r="N56" t="str">
            <v>Prior Year</v>
          </cell>
        </row>
        <row r="57">
          <cell r="A57" t="str">
            <v>Homestead III Solar</v>
          </cell>
          <cell r="B57" t="str">
            <v>QF - 349 - WY - Solar</v>
          </cell>
          <cell r="C57" t="str">
            <v>Wyoming Northeast</v>
          </cell>
          <cell r="D57">
            <v>80</v>
          </cell>
          <cell r="E57">
            <v>0.2703581621004566</v>
          </cell>
          <cell r="F57">
            <v>43800</v>
          </cell>
          <cell r="K57" t="str">
            <v>Active</v>
          </cell>
          <cell r="L57">
            <v>42726.347916666666</v>
          </cell>
          <cell r="M57">
            <v>7.0000000000000001E-3</v>
          </cell>
          <cell r="N57" t="str">
            <v>Prior Year</v>
          </cell>
        </row>
        <row r="58">
          <cell r="A58" t="str">
            <v>Glen Canyon C Solar</v>
          </cell>
          <cell r="B58" t="str">
            <v>QF - 350 - UT - Solar</v>
          </cell>
          <cell r="C58" t="str">
            <v>PP-GC</v>
          </cell>
          <cell r="D58">
            <v>59</v>
          </cell>
          <cell r="E58">
            <v>0.34871720455073135</v>
          </cell>
          <cell r="F58">
            <v>43800</v>
          </cell>
          <cell r="K58" t="str">
            <v>Active</v>
          </cell>
          <cell r="L58">
            <v>42726.586111111108</v>
          </cell>
          <cell r="M58">
            <v>5.0000000000000001E-3</v>
          </cell>
          <cell r="N58" t="str">
            <v>Prior Year</v>
          </cell>
        </row>
        <row r="59">
          <cell r="A59" t="str">
            <v>Rimrock Solar</v>
          </cell>
          <cell r="B59" t="str">
            <v>QF - 351 - OR - Solar</v>
          </cell>
          <cell r="C59" t="str">
            <v>Central Oregon</v>
          </cell>
          <cell r="D59">
            <v>55</v>
          </cell>
          <cell r="E59">
            <v>0.28014736405147361</v>
          </cell>
          <cell r="F59">
            <v>43466</v>
          </cell>
          <cell r="K59" t="str">
            <v>Active</v>
          </cell>
          <cell r="L59">
            <v>42738.710416666669</v>
          </cell>
          <cell r="M59">
            <v>5.0000000000000001E-3</v>
          </cell>
          <cell r="N59" t="str">
            <v>First Year</v>
          </cell>
        </row>
        <row r="60">
          <cell r="A60" t="str">
            <v>Ponderosa V29</v>
          </cell>
          <cell r="B60" t="str">
            <v>QF - 352 - OR - Solar</v>
          </cell>
          <cell r="C60" t="str">
            <v>Central Oregon</v>
          </cell>
          <cell r="D60">
            <v>34</v>
          </cell>
          <cell r="E60">
            <v>0.29430844077356971</v>
          </cell>
          <cell r="F60">
            <v>43101</v>
          </cell>
          <cell r="K60" t="str">
            <v>Internal</v>
          </cell>
          <cell r="L60">
            <v>42741</v>
          </cell>
          <cell r="M60">
            <v>2.5000000000000001E-3</v>
          </cell>
          <cell r="N60" t="str">
            <v>Prior Year</v>
          </cell>
        </row>
        <row r="61">
          <cell r="A61" t="str">
            <v>Ponderosa V30</v>
          </cell>
          <cell r="B61" t="str">
            <v>QF - 353 - OR - Solar</v>
          </cell>
          <cell r="C61" t="str">
            <v>Central Oregon</v>
          </cell>
          <cell r="D61">
            <v>34</v>
          </cell>
          <cell r="E61">
            <v>0.29430844077356971</v>
          </cell>
          <cell r="F61">
            <v>43831</v>
          </cell>
          <cell r="K61" t="str">
            <v>Internal</v>
          </cell>
          <cell r="L61">
            <v>42741</v>
          </cell>
          <cell r="M61">
            <v>2.5000000000000001E-3</v>
          </cell>
          <cell r="N61" t="str">
            <v>Prior Year</v>
          </cell>
        </row>
        <row r="62">
          <cell r="A62" t="str">
            <v>Ponderosa V32</v>
          </cell>
          <cell r="B62" t="str">
            <v>QF - 354 - OR - Solar</v>
          </cell>
          <cell r="C62" t="str">
            <v>Central Oregon</v>
          </cell>
          <cell r="D62">
            <v>34</v>
          </cell>
          <cell r="E62">
            <v>0.29809016250335751</v>
          </cell>
          <cell r="F62">
            <v>43101</v>
          </cell>
          <cell r="K62" t="str">
            <v>Internal</v>
          </cell>
          <cell r="L62">
            <v>42741</v>
          </cell>
          <cell r="M62">
            <v>5.0000000000000001E-3</v>
          </cell>
          <cell r="N62" t="str">
            <v>Prior Year</v>
          </cell>
        </row>
        <row r="63">
          <cell r="A63" t="str">
            <v>Ponderosa V33</v>
          </cell>
          <cell r="B63" t="str">
            <v>QF - 355 - OR - Solar</v>
          </cell>
          <cell r="C63" t="str">
            <v>Central Oregon</v>
          </cell>
          <cell r="D63">
            <v>34</v>
          </cell>
          <cell r="E63">
            <v>0.29809016250335751</v>
          </cell>
          <cell r="F63">
            <v>43831</v>
          </cell>
          <cell r="K63" t="str">
            <v>Internal</v>
          </cell>
          <cell r="L63">
            <v>42741</v>
          </cell>
          <cell r="M63">
            <v>5.0000000000000001E-3</v>
          </cell>
          <cell r="N63" t="str">
            <v>Prior Year</v>
          </cell>
        </row>
        <row r="64">
          <cell r="A64" t="str">
            <v>Sigurd Solar</v>
          </cell>
          <cell r="B64" t="str">
            <v>QF - 356 - UT - Solar</v>
          </cell>
          <cell r="C64" t="str">
            <v>Utah South</v>
          </cell>
          <cell r="D64">
            <v>80</v>
          </cell>
          <cell r="E64">
            <v>0.29963184931506848</v>
          </cell>
          <cell r="F64">
            <v>43435</v>
          </cell>
          <cell r="K64" t="str">
            <v>Active</v>
          </cell>
          <cell r="L64">
            <v>42760.725694444445</v>
          </cell>
          <cell r="M64">
            <v>5.0000000000000001E-3</v>
          </cell>
          <cell r="N64" t="str">
            <v>Prior Year</v>
          </cell>
        </row>
        <row r="65">
          <cell r="A65" t="str">
            <v>Clover Creek Solar</v>
          </cell>
          <cell r="B65" t="str">
            <v>QF - 357 - UT - Solar</v>
          </cell>
          <cell r="C65" t="str">
            <v>Clover</v>
          </cell>
          <cell r="D65">
            <v>80</v>
          </cell>
          <cell r="E65">
            <v>0.27895262557077627</v>
          </cell>
          <cell r="F65">
            <v>43922</v>
          </cell>
          <cell r="K65" t="str">
            <v>Active</v>
          </cell>
          <cell r="L65">
            <v>42762.306250000001</v>
          </cell>
          <cell r="M65">
            <v>5.0000000000000001E-3</v>
          </cell>
          <cell r="N65" t="str">
            <v>Prior Year</v>
          </cell>
        </row>
        <row r="66">
          <cell r="A66" t="str">
            <v>Goshen Valley I Solar</v>
          </cell>
          <cell r="B66" t="str">
            <v>QF - 358 - UT - Solar</v>
          </cell>
          <cell r="C66" t="str">
            <v>Clover</v>
          </cell>
          <cell r="D66">
            <v>80</v>
          </cell>
          <cell r="E66">
            <v>0.2965884703196347</v>
          </cell>
          <cell r="F66">
            <v>43800</v>
          </cell>
          <cell r="K66" t="str">
            <v>Active</v>
          </cell>
          <cell r="L66">
            <v>42774.469444444447</v>
          </cell>
          <cell r="M66">
            <v>5.0000000000000001E-3</v>
          </cell>
          <cell r="N66" t="str">
            <v>Prior Year</v>
          </cell>
        </row>
        <row r="67">
          <cell r="A67" t="str">
            <v>Goshen Valley II Solar</v>
          </cell>
          <cell r="B67" t="str">
            <v>QF - 359 - UT - Solar</v>
          </cell>
          <cell r="C67" t="str">
            <v>Clover</v>
          </cell>
          <cell r="D67">
            <v>80</v>
          </cell>
          <cell r="E67">
            <v>0.2965884703196347</v>
          </cell>
          <cell r="F67">
            <v>43800</v>
          </cell>
          <cell r="K67" t="str">
            <v>Active</v>
          </cell>
          <cell r="L67">
            <v>42774.469444444447</v>
          </cell>
          <cell r="M67">
            <v>5.0000000000000001E-3</v>
          </cell>
          <cell r="N67" t="str">
            <v>Prior Year</v>
          </cell>
        </row>
        <row r="68">
          <cell r="A68" t="str">
            <v>Goshen Valley III Solar</v>
          </cell>
          <cell r="B68" t="str">
            <v>QF - 360 - UT - Solar</v>
          </cell>
          <cell r="C68" t="str">
            <v>Clover</v>
          </cell>
          <cell r="D68">
            <v>80</v>
          </cell>
          <cell r="E68">
            <v>0.2965884703196347</v>
          </cell>
          <cell r="F68">
            <v>43800</v>
          </cell>
          <cell r="K68" t="str">
            <v>Active</v>
          </cell>
          <cell r="L68">
            <v>42774.469444444447</v>
          </cell>
          <cell r="M68">
            <v>5.0000000000000001E-3</v>
          </cell>
          <cell r="N68" t="str">
            <v>Prior Year</v>
          </cell>
        </row>
        <row r="69">
          <cell r="A69" t="str">
            <v>Goshen Valley IV Solar</v>
          </cell>
          <cell r="B69" t="str">
            <v>QF - 361 - UT - Solar</v>
          </cell>
          <cell r="C69" t="str">
            <v>Clover</v>
          </cell>
          <cell r="D69">
            <v>80</v>
          </cell>
          <cell r="E69">
            <v>0.2965884703196347</v>
          </cell>
          <cell r="F69">
            <v>43800</v>
          </cell>
          <cell r="K69" t="str">
            <v>Active</v>
          </cell>
          <cell r="L69">
            <v>42774.469444444447</v>
          </cell>
          <cell r="M69">
            <v>5.0000000000000001E-3</v>
          </cell>
          <cell r="N69" t="str">
            <v>Prior Year</v>
          </cell>
        </row>
        <row r="70">
          <cell r="A70" t="str">
            <v>Goshen Valley V Solar</v>
          </cell>
          <cell r="B70" t="str">
            <v>QF - 362 - UT - Solar</v>
          </cell>
          <cell r="C70" t="str">
            <v>Clover</v>
          </cell>
          <cell r="D70">
            <v>80</v>
          </cell>
          <cell r="E70">
            <v>0.2965884703196347</v>
          </cell>
          <cell r="F70">
            <v>43800</v>
          </cell>
          <cell r="K70" t="str">
            <v>Active</v>
          </cell>
          <cell r="L70">
            <v>42774.469444444447</v>
          </cell>
          <cell r="M70">
            <v>5.0000000000000001E-3</v>
          </cell>
          <cell r="N70" t="str">
            <v>Prior Year</v>
          </cell>
        </row>
        <row r="71">
          <cell r="A71" t="str">
            <v>Goshen Valley VI Solar</v>
          </cell>
          <cell r="B71" t="str">
            <v>QF - 363 - UT - Solar</v>
          </cell>
          <cell r="C71" t="str">
            <v>Clover</v>
          </cell>
          <cell r="D71">
            <v>80</v>
          </cell>
          <cell r="E71">
            <v>0.2965884703196347</v>
          </cell>
          <cell r="F71">
            <v>43800</v>
          </cell>
          <cell r="K71" t="str">
            <v>Active</v>
          </cell>
          <cell r="L71">
            <v>42774.469444444447</v>
          </cell>
          <cell r="M71">
            <v>5.0000000000000001E-3</v>
          </cell>
          <cell r="N71" t="str">
            <v>Prior Year</v>
          </cell>
        </row>
        <row r="72">
          <cell r="A72" t="str">
            <v>Goshen Valley VII Solar</v>
          </cell>
          <cell r="B72" t="str">
            <v>QF - 364 - UT - Solar</v>
          </cell>
          <cell r="C72" t="str">
            <v>Clover</v>
          </cell>
          <cell r="D72">
            <v>80</v>
          </cell>
          <cell r="E72">
            <v>0.2965884703196347</v>
          </cell>
          <cell r="F72">
            <v>43800</v>
          </cell>
          <cell r="K72" t="str">
            <v>Active</v>
          </cell>
          <cell r="L72">
            <v>42774.469444444447</v>
          </cell>
          <cell r="M72">
            <v>5.0000000000000001E-3</v>
          </cell>
          <cell r="N72" t="str">
            <v>Prior Year</v>
          </cell>
        </row>
        <row r="73">
          <cell r="A73" t="str">
            <v>Skysol Solar</v>
          </cell>
          <cell r="B73" t="str">
            <v>QF - 254 - OR - Solar</v>
          </cell>
          <cell r="C73" t="str">
            <v>Central Oregon</v>
          </cell>
          <cell r="D73">
            <v>55</v>
          </cell>
          <cell r="E73">
            <v>0.24561402833410492</v>
          </cell>
          <cell r="F73">
            <v>43830</v>
          </cell>
          <cell r="K73" t="str">
            <v>Active</v>
          </cell>
          <cell r="L73">
            <v>42774.688888888886</v>
          </cell>
          <cell r="M73">
            <v>5.0000000000000001E-3</v>
          </cell>
          <cell r="N73" t="str">
            <v>Prior Year</v>
          </cell>
        </row>
        <row r="74">
          <cell r="A74" t="str">
            <v>Echo Divide Wind</v>
          </cell>
          <cell r="B74" t="str">
            <v>QF - 365 - UT - Wind</v>
          </cell>
          <cell r="C74" t="str">
            <v>Utah North</v>
          </cell>
          <cell r="D74">
            <v>80</v>
          </cell>
          <cell r="E74">
            <v>0.31355450913242011</v>
          </cell>
          <cell r="F74">
            <v>43466</v>
          </cell>
          <cell r="K74" t="str">
            <v>Active</v>
          </cell>
          <cell r="L74">
            <v>42779.411111111112</v>
          </cell>
          <cell r="M74">
            <v>0</v>
          </cell>
          <cell r="N74" t="str">
            <v>Prior Year</v>
          </cell>
        </row>
        <row r="75">
          <cell r="A75" t="str">
            <v>UM1802 OR Wind</v>
          </cell>
          <cell r="B75" t="str">
            <v>QF - 367 - OR - Wind</v>
          </cell>
          <cell r="C75" t="str">
            <v>West Main</v>
          </cell>
          <cell r="D75">
            <v>50</v>
          </cell>
          <cell r="E75">
            <v>0</v>
          </cell>
          <cell r="F75">
            <v>43101</v>
          </cell>
          <cell r="K75" t="str">
            <v>Active</v>
          </cell>
          <cell r="L75">
            <v>42786.411111111112</v>
          </cell>
          <cell r="M75">
            <v>0</v>
          </cell>
          <cell r="N75" t="str">
            <v>Prior Year</v>
          </cell>
        </row>
        <row r="76">
          <cell r="A76" t="str">
            <v>UM1802 OR Solar</v>
          </cell>
          <cell r="B76" t="str">
            <v>QF - 368 - OR - Solar</v>
          </cell>
          <cell r="C76" t="str">
            <v>West Main</v>
          </cell>
          <cell r="D76">
            <v>50</v>
          </cell>
          <cell r="E76">
            <v>0</v>
          </cell>
          <cell r="F76">
            <v>43101</v>
          </cell>
          <cell r="K76" t="str">
            <v>Active</v>
          </cell>
          <cell r="L76">
            <v>42786.411111111112</v>
          </cell>
          <cell r="M76">
            <v>5.0000000000000001E-3</v>
          </cell>
          <cell r="N76" t="str">
            <v>Prior Year</v>
          </cell>
        </row>
        <row r="77">
          <cell r="A77" t="str">
            <v>UM1802 OR Base</v>
          </cell>
          <cell r="B77">
            <v>0</v>
          </cell>
          <cell r="C77" t="str">
            <v>West Main</v>
          </cell>
          <cell r="D77">
            <v>50</v>
          </cell>
          <cell r="E77">
            <v>0.85</v>
          </cell>
          <cell r="F77">
            <v>43101</v>
          </cell>
          <cell r="K77" t="str">
            <v>Active</v>
          </cell>
          <cell r="L77">
            <v>42786.411111111112</v>
          </cell>
          <cell r="M77">
            <v>0</v>
          </cell>
          <cell r="N77" t="str">
            <v>Prior Year</v>
          </cell>
        </row>
        <row r="78">
          <cell r="A78">
            <v>0</v>
          </cell>
        </row>
        <row r="79">
          <cell r="A79" t="str">
            <v>Utah 2016.Q4</v>
          </cell>
          <cell r="B79" t="str">
            <v>Avoided Cost Resource</v>
          </cell>
          <cell r="C79" t="str">
            <v>Utah North</v>
          </cell>
          <cell r="D79">
            <v>100</v>
          </cell>
          <cell r="E79">
            <v>0.85</v>
          </cell>
          <cell r="F79">
            <v>43101</v>
          </cell>
          <cell r="K79" t="str">
            <v>Utah 2016.Q4</v>
          </cell>
          <cell r="L79">
            <v>42786.411111111112</v>
          </cell>
          <cell r="M79">
            <v>0</v>
          </cell>
          <cell r="N79" t="str">
            <v>First Year</v>
          </cell>
        </row>
      </sheetData>
      <sheetData sheetId="2">
        <row r="5">
          <cell r="B5">
            <v>1</v>
          </cell>
          <cell r="C5" t="str">
            <v>Utah Pavant Solar III</v>
          </cell>
          <cell r="D5">
            <v>7.82</v>
          </cell>
          <cell r="E5">
            <v>20</v>
          </cell>
          <cell r="F5">
            <v>0.29510273972602741</v>
          </cell>
          <cell r="K5" t="str">
            <v>Signed</v>
          </cell>
          <cell r="L5" t="str">
            <v>Utah South</v>
          </cell>
          <cell r="M5">
            <v>42388</v>
          </cell>
          <cell r="N5">
            <v>5.0000000000000001E-3</v>
          </cell>
        </row>
        <row r="6">
          <cell r="B6">
            <v>2</v>
          </cell>
          <cell r="C6" t="str">
            <v>Sweetwater Solar</v>
          </cell>
          <cell r="D6">
            <v>31.28</v>
          </cell>
          <cell r="E6">
            <v>80</v>
          </cell>
          <cell r="F6">
            <v>0.26619292237442921</v>
          </cell>
          <cell r="K6" t="str">
            <v>Signed</v>
          </cell>
          <cell r="L6" t="str">
            <v>Trona</v>
          </cell>
          <cell r="M6">
            <v>42152.580555555556</v>
          </cell>
          <cell r="N6">
            <v>8.0000000000000002E-3</v>
          </cell>
        </row>
        <row r="7">
          <cell r="B7">
            <v>3</v>
          </cell>
          <cell r="C7" t="str">
            <v>Orchard Wind Farm</v>
          </cell>
          <cell r="D7">
            <v>10.16</v>
          </cell>
          <cell r="E7">
            <v>40</v>
          </cell>
          <cell r="F7">
            <v>0.35992009132420089</v>
          </cell>
          <cell r="K7" t="str">
            <v>Signed</v>
          </cell>
          <cell r="L7" t="str">
            <v>Walla Walla</v>
          </cell>
          <cell r="M7">
            <v>42458.392361111109</v>
          </cell>
          <cell r="N7">
            <v>0</v>
          </cell>
        </row>
        <row r="8">
          <cell r="B8">
            <v>4</v>
          </cell>
          <cell r="C8" t="str">
            <v>Chevron Wind</v>
          </cell>
          <cell r="D8">
            <v>2.39</v>
          </cell>
          <cell r="E8">
            <v>16.5</v>
          </cell>
          <cell r="F8">
            <v>0.29492873944928738</v>
          </cell>
          <cell r="K8" t="str">
            <v>Signed</v>
          </cell>
          <cell r="L8" t="str">
            <v>Wyoming Northeast</v>
          </cell>
          <cell r="M8">
            <v>42383.388888888891</v>
          </cell>
          <cell r="N8">
            <v>0</v>
          </cell>
        </row>
        <row r="9">
          <cell r="B9">
            <v>5</v>
          </cell>
          <cell r="C9" t="str">
            <v>Surprise Valley Geothermal</v>
          </cell>
          <cell r="D9">
            <v>3.7</v>
          </cell>
          <cell r="E9">
            <v>3.7</v>
          </cell>
          <cell r="F9">
            <v>0.85</v>
          </cell>
          <cell r="K9" t="str">
            <v>Signed</v>
          </cell>
          <cell r="L9" t="str">
            <v>Central Oregon</v>
          </cell>
          <cell r="M9">
            <v>41508</v>
          </cell>
          <cell r="N9">
            <v>0</v>
          </cell>
        </row>
        <row r="27">
          <cell r="B27" t="str">
            <v>Total Signed MW</v>
          </cell>
          <cell r="D27">
            <v>55.35</v>
          </cell>
          <cell r="E27">
            <v>160.19999999999999</v>
          </cell>
        </row>
        <row r="30">
          <cell r="B30">
            <v>1</v>
          </cell>
          <cell r="C30" t="str">
            <v>Pryor Caves Wind</v>
          </cell>
          <cell r="D30">
            <v>11.6</v>
          </cell>
          <cell r="E30">
            <v>80</v>
          </cell>
          <cell r="F30">
            <v>0.44888127853881277</v>
          </cell>
          <cell r="K30" t="str">
            <v>Active</v>
          </cell>
          <cell r="L30" t="str">
            <v>Wyoming Northeast</v>
          </cell>
          <cell r="M30">
            <v>42419.695138888892</v>
          </cell>
          <cell r="N30">
            <v>0</v>
          </cell>
        </row>
        <row r="31">
          <cell r="B31">
            <v>2</v>
          </cell>
          <cell r="C31" t="str">
            <v>Horse Thief Wind</v>
          </cell>
          <cell r="D31">
            <v>11.6</v>
          </cell>
          <cell r="E31">
            <v>80</v>
          </cell>
          <cell r="F31">
            <v>0.4201084474885845</v>
          </cell>
          <cell r="K31" t="str">
            <v>Active</v>
          </cell>
          <cell r="L31" t="str">
            <v>Wyoming Northeast</v>
          </cell>
          <cell r="M31">
            <v>42419.695138888892</v>
          </cell>
          <cell r="N31">
            <v>0</v>
          </cell>
        </row>
        <row r="32">
          <cell r="B32">
            <v>3</v>
          </cell>
          <cell r="C32" t="str">
            <v>Mud Springs Wind</v>
          </cell>
          <cell r="D32">
            <v>11.6</v>
          </cell>
          <cell r="E32">
            <v>80</v>
          </cell>
          <cell r="F32">
            <v>0.37412813926940641</v>
          </cell>
          <cell r="K32" t="str">
            <v>Active</v>
          </cell>
          <cell r="L32" t="str">
            <v>Wyoming Northeast</v>
          </cell>
          <cell r="M32">
            <v>42419.695138888892</v>
          </cell>
          <cell r="N32">
            <v>0</v>
          </cell>
        </row>
        <row r="33">
          <cell r="B33">
            <v>4</v>
          </cell>
          <cell r="C33" t="str">
            <v>Grass Butte Solar</v>
          </cell>
          <cell r="D33">
            <v>14.68</v>
          </cell>
          <cell r="E33">
            <v>40</v>
          </cell>
          <cell r="F33">
            <v>0.29103767123287672</v>
          </cell>
          <cell r="K33" t="str">
            <v>Active</v>
          </cell>
          <cell r="L33" t="str">
            <v>Central Oregon</v>
          </cell>
          <cell r="M33">
            <v>42452.393750000003</v>
          </cell>
          <cell r="N33">
            <v>5.0000000000000001E-3</v>
          </cell>
        </row>
        <row r="34">
          <cell r="B34">
            <v>5</v>
          </cell>
          <cell r="C34" t="str">
            <v>Glen Canyon A Solar</v>
          </cell>
          <cell r="D34">
            <v>26.59</v>
          </cell>
          <cell r="E34">
            <v>68</v>
          </cell>
          <cell r="F34">
            <v>0.32198059358069719</v>
          </cell>
          <cell r="K34" t="str">
            <v>Active</v>
          </cell>
          <cell r="L34" t="str">
            <v>PP-GC</v>
          </cell>
          <cell r="M34">
            <v>42514.577777777777</v>
          </cell>
          <cell r="N34">
            <v>5.0000000000000001E-3</v>
          </cell>
        </row>
        <row r="35">
          <cell r="B35">
            <v>6</v>
          </cell>
          <cell r="C35" t="str">
            <v>Sage I Solar</v>
          </cell>
          <cell r="D35">
            <v>7.82</v>
          </cell>
          <cell r="E35">
            <v>20</v>
          </cell>
          <cell r="F35">
            <v>0.28240833333333337</v>
          </cell>
          <cell r="K35" t="str">
            <v>Active</v>
          </cell>
          <cell r="L35" t="str">
            <v>Trona</v>
          </cell>
          <cell r="M35">
            <v>42564.390972222223</v>
          </cell>
          <cell r="N35">
            <v>6.0000000000000001E-3</v>
          </cell>
        </row>
        <row r="36">
          <cell r="B36">
            <v>7</v>
          </cell>
          <cell r="C36" t="str">
            <v>Sage II Solar</v>
          </cell>
          <cell r="D36">
            <v>7.82</v>
          </cell>
          <cell r="E36">
            <v>20</v>
          </cell>
          <cell r="F36">
            <v>0.28240833333333337</v>
          </cell>
          <cell r="K36" t="str">
            <v>Active</v>
          </cell>
          <cell r="L36" t="str">
            <v>Trona</v>
          </cell>
          <cell r="M36">
            <v>42564.390972222223</v>
          </cell>
          <cell r="N36">
            <v>6.0000000000000001E-3</v>
          </cell>
        </row>
        <row r="37">
          <cell r="B37">
            <v>8</v>
          </cell>
          <cell r="C37" t="str">
            <v>Sparrow Solar</v>
          </cell>
          <cell r="D37">
            <v>14.68</v>
          </cell>
          <cell r="E37">
            <v>40</v>
          </cell>
          <cell r="F37">
            <v>0.30979452054794521</v>
          </cell>
          <cell r="K37" t="str">
            <v>Active</v>
          </cell>
          <cell r="L37" t="str">
            <v>West Main</v>
          </cell>
          <cell r="M37">
            <v>42580.675000000003</v>
          </cell>
          <cell r="N37">
            <v>5.0000000000000001E-3</v>
          </cell>
        </row>
        <row r="38">
          <cell r="B38">
            <v>9</v>
          </cell>
          <cell r="C38" t="str">
            <v>Ochoco Solar</v>
          </cell>
          <cell r="D38">
            <v>14.68</v>
          </cell>
          <cell r="E38">
            <v>40</v>
          </cell>
          <cell r="F38">
            <v>0.2791238584474886</v>
          </cell>
          <cell r="K38" t="str">
            <v>Active</v>
          </cell>
          <cell r="L38" t="str">
            <v>Central Oregon</v>
          </cell>
          <cell r="M38">
            <v>42580.675000000003</v>
          </cell>
          <cell r="N38">
            <v>5.0000000000000001E-3</v>
          </cell>
        </row>
        <row r="39">
          <cell r="B39">
            <v>10</v>
          </cell>
          <cell r="C39" t="str">
            <v>Ringtail Solar</v>
          </cell>
          <cell r="D39">
            <v>14.68</v>
          </cell>
          <cell r="E39">
            <v>40</v>
          </cell>
          <cell r="F39">
            <v>0.24543093607305935</v>
          </cell>
          <cell r="K39" t="str">
            <v>Active</v>
          </cell>
          <cell r="L39" t="str">
            <v>West Main</v>
          </cell>
          <cell r="M39">
            <v>42580.683333333334</v>
          </cell>
          <cell r="N39">
            <v>5.0000000000000001E-3</v>
          </cell>
        </row>
        <row r="40">
          <cell r="B40">
            <v>11</v>
          </cell>
          <cell r="C40" t="str">
            <v>Riverton PV1 Solar</v>
          </cell>
          <cell r="D40">
            <v>29.29</v>
          </cell>
          <cell r="E40">
            <v>74.900000000000006</v>
          </cell>
          <cell r="F40">
            <v>0.30612898628917706</v>
          </cell>
          <cell r="K40" t="str">
            <v>Active</v>
          </cell>
          <cell r="L40" t="str">
            <v>Wyoming Northeast</v>
          </cell>
          <cell r="M40">
            <v>42585.531944444447</v>
          </cell>
          <cell r="N40">
            <v>5.0000000000000001E-3</v>
          </cell>
        </row>
        <row r="41">
          <cell r="B41">
            <v>12</v>
          </cell>
          <cell r="C41" t="str">
            <v>Boswell Springs I Wind</v>
          </cell>
          <cell r="D41">
            <v>11.6</v>
          </cell>
          <cell r="E41">
            <v>80</v>
          </cell>
          <cell r="F41">
            <v>0.40697345890410958</v>
          </cell>
          <cell r="K41" t="str">
            <v>Active</v>
          </cell>
          <cell r="L41" t="str">
            <v>Wyoming Northeast</v>
          </cell>
          <cell r="M41">
            <v>42284</v>
          </cell>
          <cell r="N41">
            <v>0</v>
          </cell>
        </row>
        <row r="42">
          <cell r="B42">
            <v>13</v>
          </cell>
          <cell r="C42" t="str">
            <v>Boswell Springs II Wind</v>
          </cell>
          <cell r="D42">
            <v>11.6</v>
          </cell>
          <cell r="E42">
            <v>80</v>
          </cell>
          <cell r="F42">
            <v>0.40697345890410958</v>
          </cell>
          <cell r="K42" t="str">
            <v>Active</v>
          </cell>
          <cell r="L42" t="str">
            <v>Wyoming Northeast</v>
          </cell>
          <cell r="M42">
            <v>42284</v>
          </cell>
          <cell r="N42">
            <v>0</v>
          </cell>
        </row>
        <row r="43">
          <cell r="B43">
            <v>14</v>
          </cell>
          <cell r="C43" t="str">
            <v>Boswell Springs III Wind</v>
          </cell>
          <cell r="D43">
            <v>11.6</v>
          </cell>
          <cell r="E43">
            <v>80</v>
          </cell>
          <cell r="F43">
            <v>0.40697345890410958</v>
          </cell>
          <cell r="K43" t="str">
            <v>Active</v>
          </cell>
          <cell r="L43" t="str">
            <v>Wyoming Northeast</v>
          </cell>
          <cell r="M43">
            <v>42284</v>
          </cell>
          <cell r="N43">
            <v>0</v>
          </cell>
        </row>
        <row r="44">
          <cell r="B44">
            <v>15</v>
          </cell>
          <cell r="C44" t="str">
            <v>Boswell Springs IV Wind</v>
          </cell>
          <cell r="D44">
            <v>11.6</v>
          </cell>
          <cell r="E44">
            <v>80</v>
          </cell>
          <cell r="F44">
            <v>0.40697345890410958</v>
          </cell>
          <cell r="K44" t="str">
            <v>Active</v>
          </cell>
          <cell r="L44" t="str">
            <v>Wyoming Northeast</v>
          </cell>
          <cell r="M44">
            <v>42284</v>
          </cell>
          <cell r="N44">
            <v>0</v>
          </cell>
        </row>
        <row r="45">
          <cell r="B45">
            <v>16</v>
          </cell>
          <cell r="C45" t="str">
            <v>Fremont Solar</v>
          </cell>
          <cell r="D45">
            <v>31.28</v>
          </cell>
          <cell r="E45">
            <v>80</v>
          </cell>
          <cell r="F45">
            <v>0.31172945205479452</v>
          </cell>
          <cell r="K45" t="str">
            <v>Active</v>
          </cell>
          <cell r="L45" t="str">
            <v>Utah South</v>
          </cell>
          <cell r="M45">
            <v>42620.643623379598</v>
          </cell>
          <cell r="N45">
            <v>7.4999999999999997E-3</v>
          </cell>
        </row>
        <row r="46">
          <cell r="B46">
            <v>17</v>
          </cell>
          <cell r="C46" t="str">
            <v>Milford Solar</v>
          </cell>
          <cell r="D46">
            <v>31.28</v>
          </cell>
          <cell r="E46">
            <v>80</v>
          </cell>
          <cell r="F46">
            <v>0.31513555936073057</v>
          </cell>
          <cell r="K46" t="str">
            <v>Active</v>
          </cell>
          <cell r="L46" t="str">
            <v>Utah South</v>
          </cell>
          <cell r="M46">
            <v>42620.643623379598</v>
          </cell>
          <cell r="N46">
            <v>7.4999999999999997E-3</v>
          </cell>
        </row>
        <row r="47">
          <cell r="B47">
            <v>18</v>
          </cell>
          <cell r="C47" t="str">
            <v>Rush Lake Solar</v>
          </cell>
          <cell r="D47">
            <v>31.28</v>
          </cell>
          <cell r="E47">
            <v>80</v>
          </cell>
          <cell r="F47">
            <v>0.31859446347031961</v>
          </cell>
          <cell r="K47" t="str">
            <v>Active</v>
          </cell>
          <cell r="L47" t="str">
            <v>Utah South</v>
          </cell>
          <cell r="M47">
            <v>42620.643623379598</v>
          </cell>
          <cell r="N47">
            <v>7.4999999999999997E-3</v>
          </cell>
        </row>
        <row r="48">
          <cell r="B48">
            <v>19</v>
          </cell>
          <cell r="C48" t="str">
            <v>Sage III Solar</v>
          </cell>
          <cell r="D48">
            <v>6.26</v>
          </cell>
          <cell r="E48">
            <v>16</v>
          </cell>
          <cell r="F48">
            <v>0.29317208904109587</v>
          </cell>
          <cell r="K48" t="str">
            <v>Active</v>
          </cell>
          <cell r="L48" t="str">
            <v>Trona</v>
          </cell>
          <cell r="M48">
            <v>42650.347916666666</v>
          </cell>
          <cell r="N48">
            <v>6.0000000000000001E-3</v>
          </cell>
        </row>
        <row r="49">
          <cell r="B49">
            <v>20</v>
          </cell>
          <cell r="C49" t="str">
            <v>Dinosolar 1 Solar</v>
          </cell>
          <cell r="D49">
            <v>11.73</v>
          </cell>
          <cell r="E49">
            <v>30</v>
          </cell>
          <cell r="F49">
            <v>0.27404870624048705</v>
          </cell>
          <cell r="K49" t="str">
            <v>Active</v>
          </cell>
          <cell r="L49" t="str">
            <v>Wyoming Northeast</v>
          </cell>
          <cell r="M49">
            <v>42657.375</v>
          </cell>
          <cell r="N49">
            <v>5.0000000000000001E-3</v>
          </cell>
        </row>
        <row r="50">
          <cell r="B50">
            <v>21</v>
          </cell>
          <cell r="C50" t="str">
            <v>Dinosolar 2 Solar</v>
          </cell>
          <cell r="D50">
            <v>31.28</v>
          </cell>
          <cell r="E50">
            <v>80</v>
          </cell>
          <cell r="F50">
            <v>0.27414526255707761</v>
          </cell>
          <cell r="K50" t="str">
            <v>Active</v>
          </cell>
          <cell r="L50" t="str">
            <v>Wyoming Northeast</v>
          </cell>
          <cell r="M50">
            <v>42657.375</v>
          </cell>
          <cell r="N50">
            <v>5.0000000000000001E-3</v>
          </cell>
        </row>
        <row r="51">
          <cell r="B51">
            <v>22</v>
          </cell>
          <cell r="C51" t="str">
            <v>Rock Creek I Wind</v>
          </cell>
          <cell r="D51">
            <v>11.6</v>
          </cell>
          <cell r="E51">
            <v>80</v>
          </cell>
          <cell r="F51">
            <v>0.46554223744292239</v>
          </cell>
          <cell r="K51" t="str">
            <v>Active</v>
          </cell>
          <cell r="L51" t="str">
            <v>Wyoming Northeast</v>
          </cell>
          <cell r="M51">
            <v>42668.607638888891</v>
          </cell>
          <cell r="N51">
            <v>0</v>
          </cell>
        </row>
        <row r="52">
          <cell r="B52">
            <v>23</v>
          </cell>
          <cell r="C52" t="str">
            <v>Rock Creek II Wind</v>
          </cell>
          <cell r="D52">
            <v>11.6</v>
          </cell>
          <cell r="E52">
            <v>80</v>
          </cell>
          <cell r="F52">
            <v>0.46554223744292239</v>
          </cell>
          <cell r="K52" t="str">
            <v>Active</v>
          </cell>
          <cell r="L52" t="str">
            <v>Wyoming Northeast</v>
          </cell>
          <cell r="M52">
            <v>42668.607638888891</v>
          </cell>
          <cell r="N52">
            <v>0</v>
          </cell>
        </row>
        <row r="53">
          <cell r="B53">
            <v>24</v>
          </cell>
          <cell r="C53" t="str">
            <v>Rock Creek III Wind</v>
          </cell>
          <cell r="D53">
            <v>11.6</v>
          </cell>
          <cell r="E53">
            <v>80</v>
          </cell>
          <cell r="F53">
            <v>0.46554223744292239</v>
          </cell>
          <cell r="K53" t="str">
            <v>Active</v>
          </cell>
          <cell r="L53" t="str">
            <v>Wyoming Northeast</v>
          </cell>
          <cell r="M53">
            <v>42668.607638888891</v>
          </cell>
          <cell r="N53">
            <v>0</v>
          </cell>
        </row>
        <row r="54">
          <cell r="B54">
            <v>25</v>
          </cell>
          <cell r="C54" t="str">
            <v>Rock Creek IV Wind</v>
          </cell>
          <cell r="D54">
            <v>5.8</v>
          </cell>
          <cell r="E54">
            <v>40</v>
          </cell>
          <cell r="F54">
            <v>0.46554223744292239</v>
          </cell>
          <cell r="K54" t="str">
            <v>Active</v>
          </cell>
          <cell r="L54" t="str">
            <v>Wyoming Northeast</v>
          </cell>
          <cell r="M54">
            <v>42668.607638888891</v>
          </cell>
          <cell r="N54">
            <v>0</v>
          </cell>
        </row>
        <row r="55">
          <cell r="B55">
            <v>26</v>
          </cell>
          <cell r="C55" t="str">
            <v>Oregon Potential Solar</v>
          </cell>
          <cell r="D55">
            <v>6.59</v>
          </cell>
          <cell r="E55">
            <v>17.97</v>
          </cell>
          <cell r="F55">
            <v>0.25991088505834109</v>
          </cell>
          <cell r="K55" t="str">
            <v>Active</v>
          </cell>
          <cell r="L55" t="str">
            <v>Central Oregon</v>
          </cell>
          <cell r="M55">
            <v>42675</v>
          </cell>
          <cell r="N55">
            <v>5.1666666666666666E-3</v>
          </cell>
        </row>
        <row r="56">
          <cell r="B56">
            <v>27</v>
          </cell>
          <cell r="C56" t="str">
            <v>Faraday II Solar</v>
          </cell>
          <cell r="D56">
            <v>31.28</v>
          </cell>
          <cell r="E56">
            <v>80</v>
          </cell>
          <cell r="F56">
            <v>0.2962956621004566</v>
          </cell>
          <cell r="K56" t="str">
            <v>Active</v>
          </cell>
          <cell r="L56" t="str">
            <v>Clover</v>
          </cell>
          <cell r="M56">
            <v>42676.605555555558</v>
          </cell>
          <cell r="N56">
            <v>5.0000000000000001E-3</v>
          </cell>
        </row>
        <row r="57">
          <cell r="B57">
            <v>28</v>
          </cell>
          <cell r="C57" t="str">
            <v>Faraday IV Solar</v>
          </cell>
          <cell r="D57">
            <v>31.28</v>
          </cell>
          <cell r="E57">
            <v>80</v>
          </cell>
          <cell r="F57">
            <v>0.2962956621004566</v>
          </cell>
          <cell r="K57" t="str">
            <v>Active</v>
          </cell>
          <cell r="L57" t="str">
            <v>Clover</v>
          </cell>
          <cell r="M57">
            <v>42676.605555555558</v>
          </cell>
          <cell r="N57">
            <v>5.0000000000000001E-3</v>
          </cell>
        </row>
        <row r="58">
          <cell r="B58">
            <v>29</v>
          </cell>
          <cell r="C58" t="str">
            <v>Faraday VI Solar</v>
          </cell>
          <cell r="D58">
            <v>31.28</v>
          </cell>
          <cell r="E58">
            <v>80</v>
          </cell>
          <cell r="F58">
            <v>0.2962956621004566</v>
          </cell>
          <cell r="K58" t="str">
            <v>Active</v>
          </cell>
          <cell r="L58" t="str">
            <v>Clover</v>
          </cell>
          <cell r="M58">
            <v>42676.605555555558</v>
          </cell>
          <cell r="N58">
            <v>5.0000000000000001E-3</v>
          </cell>
        </row>
        <row r="59">
          <cell r="B59">
            <v>30</v>
          </cell>
          <cell r="C59" t="str">
            <v>Faraday VIII Solar</v>
          </cell>
          <cell r="D59">
            <v>31.28</v>
          </cell>
          <cell r="E59">
            <v>80</v>
          </cell>
          <cell r="F59">
            <v>0.2962956621004566</v>
          </cell>
          <cell r="K59" t="str">
            <v>Active</v>
          </cell>
          <cell r="L59" t="str">
            <v>Clover</v>
          </cell>
          <cell r="M59">
            <v>42676.605555555558</v>
          </cell>
          <cell r="N59">
            <v>5.0000000000000001E-3</v>
          </cell>
        </row>
        <row r="60">
          <cell r="B60">
            <v>31</v>
          </cell>
          <cell r="C60" t="str">
            <v>Faraday X Solar</v>
          </cell>
          <cell r="D60">
            <v>31.28</v>
          </cell>
          <cell r="E60">
            <v>80</v>
          </cell>
          <cell r="F60">
            <v>0.2962956621004566</v>
          </cell>
          <cell r="K60" t="str">
            <v>Active</v>
          </cell>
          <cell r="L60" t="str">
            <v>Clover</v>
          </cell>
          <cell r="M60">
            <v>42676.605555555558</v>
          </cell>
          <cell r="N60">
            <v>5.0000000000000001E-3</v>
          </cell>
        </row>
        <row r="61">
          <cell r="B61">
            <v>32</v>
          </cell>
          <cell r="C61" t="str">
            <v>Faraday XII Solar</v>
          </cell>
          <cell r="D61">
            <v>31.28</v>
          </cell>
          <cell r="E61">
            <v>80</v>
          </cell>
          <cell r="F61">
            <v>0.2962956621004566</v>
          </cell>
          <cell r="K61" t="str">
            <v>Active</v>
          </cell>
          <cell r="L61" t="str">
            <v>Clover</v>
          </cell>
          <cell r="M61">
            <v>42676.605555555558</v>
          </cell>
          <cell r="N61">
            <v>5.0000000000000001E-3</v>
          </cell>
        </row>
        <row r="62">
          <cell r="B62">
            <v>33</v>
          </cell>
          <cell r="C62" t="str">
            <v>Faraday XIV Solar</v>
          </cell>
          <cell r="D62">
            <v>31.28</v>
          </cell>
          <cell r="E62">
            <v>80</v>
          </cell>
          <cell r="F62">
            <v>0.2962956621004566</v>
          </cell>
          <cell r="K62" t="str">
            <v>Active</v>
          </cell>
          <cell r="L62" t="str">
            <v>Clover</v>
          </cell>
          <cell r="M62">
            <v>42676.605555555558</v>
          </cell>
          <cell r="N62">
            <v>5.0000000000000001E-3</v>
          </cell>
        </row>
        <row r="63">
          <cell r="B63">
            <v>34</v>
          </cell>
          <cell r="C63" t="str">
            <v>Glen Canyon B Solar</v>
          </cell>
          <cell r="D63">
            <v>8.2100000000000009</v>
          </cell>
          <cell r="E63">
            <v>21</v>
          </cell>
          <cell r="F63">
            <v>0.3490215264187867</v>
          </cell>
          <cell r="K63" t="str">
            <v>Active</v>
          </cell>
          <cell r="L63" t="str">
            <v>PP-GC</v>
          </cell>
          <cell r="M63">
            <v>42684</v>
          </cell>
          <cell r="N63">
            <v>5.0000000000000001E-3</v>
          </cell>
        </row>
        <row r="64">
          <cell r="B64">
            <v>35</v>
          </cell>
          <cell r="C64" t="str">
            <v>Hornet PV2 Solar</v>
          </cell>
          <cell r="D64">
            <v>2.94</v>
          </cell>
          <cell r="E64">
            <v>8</v>
          </cell>
          <cell r="F64">
            <v>0.28451753710045663</v>
          </cell>
          <cell r="K64" t="str">
            <v>Active</v>
          </cell>
          <cell r="L64" t="str">
            <v>West Main</v>
          </cell>
          <cell r="M64">
            <v>42692.344444444447</v>
          </cell>
          <cell r="N64">
            <v>5.0000000000000001E-3</v>
          </cell>
        </row>
        <row r="65">
          <cell r="B65">
            <v>36</v>
          </cell>
          <cell r="C65" t="str">
            <v>Hornet PV1-3 Solar</v>
          </cell>
          <cell r="D65">
            <v>16.88</v>
          </cell>
          <cell r="E65">
            <v>46</v>
          </cell>
          <cell r="F65">
            <v>0.28746024171133611</v>
          </cell>
          <cell r="K65" t="str">
            <v>Active</v>
          </cell>
          <cell r="L65" t="str">
            <v>West Main</v>
          </cell>
          <cell r="M65">
            <v>42692.344444444447</v>
          </cell>
          <cell r="N65">
            <v>5.0000000000000001E-3</v>
          </cell>
        </row>
        <row r="66">
          <cell r="B66">
            <v>37</v>
          </cell>
          <cell r="C66" t="str">
            <v>Cove Mtn Solar</v>
          </cell>
          <cell r="D66">
            <v>22.68</v>
          </cell>
          <cell r="E66">
            <v>58</v>
          </cell>
          <cell r="F66">
            <v>0.33892497244528419</v>
          </cell>
          <cell r="K66" t="str">
            <v>Active</v>
          </cell>
          <cell r="L66" t="str">
            <v>Utah South</v>
          </cell>
          <cell r="M66">
            <v>42703.375</v>
          </cell>
          <cell r="N66">
            <v>5.0000000000000001E-3</v>
          </cell>
        </row>
        <row r="67">
          <cell r="B67">
            <v>38</v>
          </cell>
          <cell r="C67" t="str">
            <v>Shoshoni PV1 Solar</v>
          </cell>
          <cell r="D67">
            <v>5.21</v>
          </cell>
          <cell r="E67">
            <v>13.33</v>
          </cell>
          <cell r="F67">
            <v>0.26666769432084048</v>
          </cell>
          <cell r="K67" t="str">
            <v>Active</v>
          </cell>
          <cell r="L67" t="str">
            <v>Wyoming Northeast</v>
          </cell>
          <cell r="M67">
            <v>42706.356249999997</v>
          </cell>
          <cell r="N67">
            <v>5.0000000000000001E-3</v>
          </cell>
        </row>
        <row r="68">
          <cell r="B68">
            <v>39</v>
          </cell>
          <cell r="C68" t="str">
            <v>Solimar Utah 1 Solar</v>
          </cell>
          <cell r="D68">
            <v>31.28</v>
          </cell>
          <cell r="E68">
            <v>80</v>
          </cell>
          <cell r="F68">
            <v>0.26088327625570779</v>
          </cell>
          <cell r="K68" t="str">
            <v>Active</v>
          </cell>
          <cell r="L68" t="str">
            <v>Utah South</v>
          </cell>
          <cell r="M68">
            <v>42713.55</v>
          </cell>
          <cell r="N68">
            <v>4.0000000000000001E-3</v>
          </cell>
        </row>
        <row r="69">
          <cell r="B69">
            <v>40</v>
          </cell>
          <cell r="C69" t="str">
            <v>Elk Mtn Wind</v>
          </cell>
          <cell r="D69">
            <v>11.01</v>
          </cell>
          <cell r="E69">
            <v>75.900000000000006</v>
          </cell>
          <cell r="F69">
            <v>0.46942022969420227</v>
          </cell>
          <cell r="K69" t="str">
            <v>Active</v>
          </cell>
          <cell r="L69" t="str">
            <v>Wyoming Northeast</v>
          </cell>
          <cell r="M69">
            <v>42713.580555555556</v>
          </cell>
          <cell r="N69">
            <v>0</v>
          </cell>
        </row>
        <row r="70">
          <cell r="B70">
            <v>41</v>
          </cell>
          <cell r="C70" t="str">
            <v>Homestead I Solar</v>
          </cell>
          <cell r="D70">
            <v>31.28</v>
          </cell>
          <cell r="E70">
            <v>80</v>
          </cell>
          <cell r="F70">
            <v>0.27384703196347032</v>
          </cell>
          <cell r="K70" t="str">
            <v>Active</v>
          </cell>
          <cell r="L70" t="str">
            <v>Wyoming Northeast</v>
          </cell>
          <cell r="M70">
            <v>42719.606944444444</v>
          </cell>
          <cell r="N70">
            <v>7.0000000000000001E-3</v>
          </cell>
        </row>
        <row r="71">
          <cell r="B71">
            <v>42</v>
          </cell>
          <cell r="C71" t="str">
            <v>Sheep Dip Solar</v>
          </cell>
          <cell r="D71">
            <v>31.28</v>
          </cell>
          <cell r="E71">
            <v>80</v>
          </cell>
          <cell r="F71">
            <v>0.28941152968036532</v>
          </cell>
          <cell r="K71" t="str">
            <v>Active</v>
          </cell>
          <cell r="L71" t="str">
            <v>Utah North</v>
          </cell>
          <cell r="M71">
            <v>42724.4375</v>
          </cell>
          <cell r="N71">
            <v>5.0000000000000001E-3</v>
          </cell>
        </row>
        <row r="72">
          <cell r="B72">
            <v>43</v>
          </cell>
          <cell r="C72" t="str">
            <v>Homestead II Solar</v>
          </cell>
          <cell r="D72">
            <v>31.28</v>
          </cell>
          <cell r="E72">
            <v>80</v>
          </cell>
          <cell r="F72">
            <v>0.27302226027397258</v>
          </cell>
          <cell r="K72" t="str">
            <v>Active</v>
          </cell>
          <cell r="L72" t="str">
            <v>Wyoming Northeast</v>
          </cell>
          <cell r="M72">
            <v>42726.347916666666</v>
          </cell>
          <cell r="N72">
            <v>7.0000000000000001E-3</v>
          </cell>
        </row>
        <row r="73">
          <cell r="B73">
            <v>44</v>
          </cell>
          <cell r="C73" t="str">
            <v>Homestead III Solar</v>
          </cell>
          <cell r="D73">
            <v>31.28</v>
          </cell>
          <cell r="E73">
            <v>80</v>
          </cell>
          <cell r="F73">
            <v>0.2703581621004566</v>
          </cell>
          <cell r="K73" t="str">
            <v>Active</v>
          </cell>
          <cell r="L73" t="str">
            <v>Wyoming Northeast</v>
          </cell>
          <cell r="M73">
            <v>42726.347916666666</v>
          </cell>
          <cell r="N73">
            <v>7.0000000000000001E-3</v>
          </cell>
        </row>
        <row r="74">
          <cell r="B74">
            <v>45</v>
          </cell>
          <cell r="C74" t="str">
            <v>Glen Canyon C Solar</v>
          </cell>
          <cell r="D74">
            <v>2.3460000000000001</v>
          </cell>
          <cell r="E74">
            <v>59</v>
          </cell>
          <cell r="F74">
            <v>0.34871720455073135</v>
          </cell>
          <cell r="K74" t="str">
            <v>Active</v>
          </cell>
          <cell r="L74" t="str">
            <v>PP-GC</v>
          </cell>
          <cell r="M74">
            <v>42726.586111111108</v>
          </cell>
          <cell r="N74">
            <v>5.0000000000000001E-3</v>
          </cell>
        </row>
        <row r="75">
          <cell r="B75">
            <v>46</v>
          </cell>
          <cell r="C75" t="str">
            <v>Rimrock Solar</v>
          </cell>
          <cell r="D75">
            <v>20.190000000000001</v>
          </cell>
          <cell r="E75">
            <v>55</v>
          </cell>
          <cell r="F75">
            <v>0.28014736405147361</v>
          </cell>
          <cell r="K75" t="str">
            <v>Active</v>
          </cell>
          <cell r="L75" t="str">
            <v>Central Oregon</v>
          </cell>
          <cell r="M75">
            <v>42738.710416666669</v>
          </cell>
          <cell r="N75">
            <v>5.0000000000000001E-3</v>
          </cell>
        </row>
        <row r="76">
          <cell r="B76">
            <v>47</v>
          </cell>
          <cell r="C76" t="str">
            <v>Sigurd Solar</v>
          </cell>
          <cell r="D76">
            <v>31.28</v>
          </cell>
          <cell r="E76">
            <v>80</v>
          </cell>
          <cell r="F76">
            <v>0.29963184931506848</v>
          </cell>
          <cell r="K76" t="str">
            <v>Active</v>
          </cell>
          <cell r="L76" t="str">
            <v>Utah South</v>
          </cell>
          <cell r="M76">
            <v>42760.725694444445</v>
          </cell>
          <cell r="N76">
            <v>5.0000000000000001E-3</v>
          </cell>
        </row>
        <row r="77">
          <cell r="B77">
            <v>48</v>
          </cell>
          <cell r="C77" t="str">
            <v>Clover Creek Solar</v>
          </cell>
          <cell r="D77">
            <v>31.28</v>
          </cell>
          <cell r="E77">
            <v>80</v>
          </cell>
          <cell r="F77">
            <v>0.27895262557077627</v>
          </cell>
          <cell r="K77" t="str">
            <v>Active</v>
          </cell>
          <cell r="L77" t="str">
            <v>Clover</v>
          </cell>
          <cell r="M77">
            <v>42762.306250000001</v>
          </cell>
          <cell r="N77">
            <v>5.0000000000000001E-3</v>
          </cell>
        </row>
        <row r="78">
          <cell r="B78">
            <v>49</v>
          </cell>
          <cell r="C78" t="str">
            <v>Goshen Valley I Solar</v>
          </cell>
          <cell r="D78">
            <v>31.28</v>
          </cell>
          <cell r="E78">
            <v>80</v>
          </cell>
          <cell r="F78">
            <v>0.2965884703196347</v>
          </cell>
          <cell r="K78" t="str">
            <v>Active</v>
          </cell>
          <cell r="L78" t="str">
            <v>Clover</v>
          </cell>
          <cell r="M78">
            <v>42774.469444444447</v>
          </cell>
          <cell r="N78">
            <v>5.0000000000000001E-3</v>
          </cell>
        </row>
        <row r="79">
          <cell r="B79">
            <v>50</v>
          </cell>
          <cell r="C79" t="str">
            <v>Goshen Valley II Solar</v>
          </cell>
          <cell r="D79">
            <v>31.28</v>
          </cell>
          <cell r="E79">
            <v>80</v>
          </cell>
          <cell r="F79">
            <v>0.2965884703196347</v>
          </cell>
          <cell r="K79" t="str">
            <v>Active</v>
          </cell>
          <cell r="L79" t="str">
            <v>Clover</v>
          </cell>
          <cell r="M79">
            <v>42774.469444444447</v>
          </cell>
          <cell r="N79">
            <v>5.0000000000000001E-3</v>
          </cell>
        </row>
      </sheetData>
      <sheetData sheetId="3">
        <row r="4">
          <cell r="C4" t="str">
            <v>Projects</v>
          </cell>
          <cell r="D4" t="str">
            <v>MWs</v>
          </cell>
          <cell r="E4" t="str">
            <v>Projects</v>
          </cell>
          <cell r="F4" t="str">
            <v>MWs</v>
          </cell>
          <cell r="L4" t="str">
            <v>Check Total</v>
          </cell>
        </row>
        <row r="5">
          <cell r="B5" t="str">
            <v>CA</v>
          </cell>
          <cell r="C5">
            <v>0</v>
          </cell>
          <cell r="D5">
            <v>0</v>
          </cell>
          <cell r="E5">
            <v>0</v>
          </cell>
          <cell r="F5">
            <v>0</v>
          </cell>
          <cell r="L5" t="str">
            <v>Doesn't Tie to Queue Tab - Queue is 3718.1 and WeeklyReport is 4498.1</v>
          </cell>
        </row>
        <row r="6">
          <cell r="B6" t="str">
            <v>ID</v>
          </cell>
          <cell r="C6">
            <v>0</v>
          </cell>
          <cell r="D6">
            <v>0</v>
          </cell>
          <cell r="E6">
            <v>0</v>
          </cell>
          <cell r="F6">
            <v>0</v>
          </cell>
          <cell r="L6" t="str">
            <v>OK</v>
          </cell>
        </row>
        <row r="7">
          <cell r="B7" t="str">
            <v>OR</v>
          </cell>
          <cell r="C7">
            <v>1</v>
          </cell>
          <cell r="D7">
            <v>50</v>
          </cell>
          <cell r="E7">
            <v>14</v>
          </cell>
          <cell r="F7">
            <v>541.97</v>
          </cell>
        </row>
        <row r="8">
          <cell r="B8" t="str">
            <v>UT</v>
          </cell>
          <cell r="C8">
            <v>1</v>
          </cell>
          <cell r="D8">
            <v>80</v>
          </cell>
          <cell r="E8">
            <v>24</v>
          </cell>
          <cell r="F8">
            <v>1806</v>
          </cell>
        </row>
        <row r="9">
          <cell r="B9" t="str">
            <v>WA</v>
          </cell>
          <cell r="C9">
            <v>0</v>
          </cell>
          <cell r="D9">
            <v>0</v>
          </cell>
          <cell r="E9">
            <v>0</v>
          </cell>
          <cell r="F9">
            <v>0</v>
          </cell>
        </row>
        <row r="10">
          <cell r="B10" t="str">
            <v>WY</v>
          </cell>
          <cell r="C10">
            <v>12</v>
          </cell>
          <cell r="D10">
            <v>915.9</v>
          </cell>
          <cell r="E10">
            <v>10</v>
          </cell>
          <cell r="F10">
            <v>494.23</v>
          </cell>
        </row>
        <row r="11">
          <cell r="B11" t="str">
            <v>TOTAL</v>
          </cell>
          <cell r="C11">
            <v>14</v>
          </cell>
          <cell r="D11">
            <v>1045.9000000000001</v>
          </cell>
          <cell r="E11">
            <v>48</v>
          </cell>
          <cell r="F11">
            <v>2842.2000000000003</v>
          </cell>
        </row>
        <row r="13">
          <cell r="B13" t="str">
            <v xml:space="preserve">Prior </v>
          </cell>
        </row>
        <row r="14">
          <cell r="B14" t="str">
            <v>State</v>
          </cell>
          <cell r="C14" t="str">
            <v>Wind</v>
          </cell>
          <cell r="E14" t="str">
            <v>Solar</v>
          </cell>
        </row>
        <row r="15">
          <cell r="C15" t="str">
            <v>Projects</v>
          </cell>
          <cell r="D15" t="str">
            <v>MWs</v>
          </cell>
          <cell r="E15" t="str">
            <v>Projects</v>
          </cell>
          <cell r="F15" t="str">
            <v>MWs</v>
          </cell>
        </row>
        <row r="16">
          <cell r="B16" t="str">
            <v>CA</v>
          </cell>
          <cell r="C16">
            <v>0</v>
          </cell>
          <cell r="D16">
            <v>0</v>
          </cell>
          <cell r="E16">
            <v>0</v>
          </cell>
          <cell r="F16">
            <v>0</v>
          </cell>
        </row>
        <row r="17">
          <cell r="B17" t="str">
            <v>ID</v>
          </cell>
          <cell r="C17">
            <v>0</v>
          </cell>
          <cell r="D17">
            <v>0</v>
          </cell>
          <cell r="E17">
            <v>0</v>
          </cell>
          <cell r="F17">
            <v>0</v>
          </cell>
        </row>
        <row r="18">
          <cell r="B18" t="str">
            <v>OR</v>
          </cell>
          <cell r="C18">
            <v>1</v>
          </cell>
          <cell r="D18">
            <v>80</v>
          </cell>
          <cell r="E18">
            <v>11</v>
          </cell>
          <cell r="F18">
            <v>456.98</v>
          </cell>
        </row>
        <row r="19">
          <cell r="B19" t="str">
            <v>UT</v>
          </cell>
          <cell r="C19">
            <v>0</v>
          </cell>
          <cell r="D19">
            <v>0</v>
          </cell>
          <cell r="E19">
            <v>24</v>
          </cell>
          <cell r="F19">
            <v>1754</v>
          </cell>
        </row>
        <row r="20">
          <cell r="B20" t="str">
            <v>WA</v>
          </cell>
          <cell r="C20">
            <v>0</v>
          </cell>
          <cell r="D20">
            <v>0</v>
          </cell>
          <cell r="E20">
            <v>0</v>
          </cell>
          <cell r="F20">
            <v>0</v>
          </cell>
        </row>
        <row r="21">
          <cell r="B21" t="str">
            <v>WY</v>
          </cell>
          <cell r="C21">
            <v>8</v>
          </cell>
          <cell r="D21">
            <v>600</v>
          </cell>
          <cell r="E21">
            <v>6</v>
          </cell>
          <cell r="F21">
            <v>244.9</v>
          </cell>
        </row>
        <row r="22">
          <cell r="B22" t="str">
            <v>TOTAL</v>
          </cell>
          <cell r="C22">
            <v>9</v>
          </cell>
          <cell r="D22">
            <v>680</v>
          </cell>
          <cell r="E22">
            <v>41</v>
          </cell>
          <cell r="F22">
            <v>2455.88</v>
          </cell>
        </row>
        <row r="24">
          <cell r="B24" t="str">
            <v>Delta</v>
          </cell>
        </row>
        <row r="25">
          <cell r="B25" t="str">
            <v>State</v>
          </cell>
          <cell r="C25" t="str">
            <v>Wind</v>
          </cell>
          <cell r="E25" t="str">
            <v>Solar</v>
          </cell>
        </row>
        <row r="26">
          <cell r="C26" t="str">
            <v>Projects</v>
          </cell>
          <cell r="D26" t="str">
            <v>MWs</v>
          </cell>
          <cell r="E26" t="str">
            <v>Projects</v>
          </cell>
          <cell r="F26" t="str">
            <v>MWs</v>
          </cell>
        </row>
        <row r="27">
          <cell r="B27" t="str">
            <v>CA</v>
          </cell>
          <cell r="C27">
            <v>0</v>
          </cell>
          <cell r="D27">
            <v>0</v>
          </cell>
          <cell r="E27">
            <v>0</v>
          </cell>
          <cell r="F27">
            <v>0</v>
          </cell>
        </row>
        <row r="28">
          <cell r="B28" t="str">
            <v>ID</v>
          </cell>
          <cell r="C28">
            <v>0</v>
          </cell>
          <cell r="D28">
            <v>0</v>
          </cell>
          <cell r="E28">
            <v>0</v>
          </cell>
          <cell r="F28">
            <v>0</v>
          </cell>
        </row>
        <row r="29">
          <cell r="B29" t="str">
            <v>OR</v>
          </cell>
          <cell r="C29">
            <v>0</v>
          </cell>
          <cell r="D29">
            <v>-30</v>
          </cell>
          <cell r="E29">
            <v>3</v>
          </cell>
          <cell r="F29">
            <v>84.990000000000009</v>
          </cell>
        </row>
        <row r="30">
          <cell r="B30" t="str">
            <v>UT</v>
          </cell>
          <cell r="C30">
            <v>1</v>
          </cell>
          <cell r="D30">
            <v>80</v>
          </cell>
          <cell r="E30">
            <v>0</v>
          </cell>
          <cell r="F30">
            <v>52</v>
          </cell>
        </row>
        <row r="31">
          <cell r="B31" t="str">
            <v>WA</v>
          </cell>
          <cell r="C31">
            <v>0</v>
          </cell>
          <cell r="D31">
            <v>0</v>
          </cell>
          <cell r="E31">
            <v>0</v>
          </cell>
          <cell r="F31">
            <v>0</v>
          </cell>
        </row>
        <row r="32">
          <cell r="B32" t="str">
            <v>WY</v>
          </cell>
          <cell r="C32">
            <v>4</v>
          </cell>
          <cell r="D32">
            <v>315.89999999999998</v>
          </cell>
          <cell r="E32">
            <v>4</v>
          </cell>
          <cell r="F32">
            <v>249.33</v>
          </cell>
        </row>
        <row r="33">
          <cell r="B33" t="str">
            <v>TOTAL</v>
          </cell>
          <cell r="C33">
            <v>5</v>
          </cell>
          <cell r="D33">
            <v>365.90000000000009</v>
          </cell>
          <cell r="E33">
            <v>7</v>
          </cell>
          <cell r="F33">
            <v>386.32000000000016</v>
          </cell>
        </row>
      </sheetData>
      <sheetData sheetId="4">
        <row r="4">
          <cell r="A4" t="str">
            <v>Oregon Schedule 37</v>
          </cell>
        </row>
        <row r="5">
          <cell r="B5" t="str">
            <v>Adams Solar Center LLC</v>
          </cell>
          <cell r="C5">
            <v>10</v>
          </cell>
          <cell r="D5">
            <v>0.2369421615403717</v>
          </cell>
          <cell r="E5">
            <v>20756.133350936561</v>
          </cell>
          <cell r="F5" t="str">
            <v>Tracking</v>
          </cell>
          <cell r="K5" t="str">
            <v>West Main</v>
          </cell>
          <cell r="L5" t="str">
            <v>Helio-Sage</v>
          </cell>
          <cell r="M5" t="str">
            <v>Oregon</v>
          </cell>
          <cell r="N5" t="str">
            <v>Adams Solar Center, LLC</v>
          </cell>
        </row>
        <row r="6">
          <cell r="B6" t="str">
            <v>Bear Creek Solar Center LLC</v>
          </cell>
          <cell r="C6">
            <v>10</v>
          </cell>
          <cell r="D6">
            <v>0.2297229595458456</v>
          </cell>
          <cell r="E6">
            <v>20123.731256216073</v>
          </cell>
          <cell r="F6" t="str">
            <v>Tracking</v>
          </cell>
          <cell r="K6" t="str">
            <v>Central Oregon</v>
          </cell>
          <cell r="L6" t="str">
            <v>Helio-Sage</v>
          </cell>
          <cell r="M6" t="str">
            <v>Oregon</v>
          </cell>
          <cell r="N6" t="str">
            <v>Bear Creek Solar Center, LLC</v>
          </cell>
        </row>
        <row r="7">
          <cell r="B7" t="str">
            <v>Beatty Solar</v>
          </cell>
          <cell r="C7">
            <v>5</v>
          </cell>
          <cell r="D7">
            <v>0.27922090159817353</v>
          </cell>
          <cell r="E7">
            <v>12229.87549</v>
          </cell>
          <cell r="F7" t="str">
            <v>Tracking</v>
          </cell>
          <cell r="K7" t="str">
            <v>West Main</v>
          </cell>
          <cell r="L7" t="str">
            <v>Obsidian</v>
          </cell>
          <cell r="M7" t="str">
            <v>Oregon</v>
          </cell>
          <cell r="N7" t="str">
            <v>Obsidian Renewables LLC - Beatty Solar</v>
          </cell>
        </row>
        <row r="8">
          <cell r="B8" t="str">
            <v>Black Cap II LLC</v>
          </cell>
          <cell r="C8">
            <v>8</v>
          </cell>
          <cell r="D8">
            <v>0.28085849988584477</v>
          </cell>
          <cell r="E8">
            <v>19682.563672</v>
          </cell>
          <cell r="F8" t="str">
            <v>Tracking</v>
          </cell>
          <cell r="K8" t="str">
            <v>West Main</v>
          </cell>
          <cell r="L8" t="str">
            <v>Obsidian</v>
          </cell>
          <cell r="M8" t="str">
            <v>Oregon</v>
          </cell>
          <cell r="N8" t="str">
            <v>Obsidian Renewables LLC - Black Cap Solar II</v>
          </cell>
        </row>
        <row r="9">
          <cell r="B9" t="str">
            <v>Bly Solar Center LLC</v>
          </cell>
          <cell r="C9">
            <v>8.5</v>
          </cell>
          <cell r="D9">
            <v>0.26372897686431046</v>
          </cell>
          <cell r="E9">
            <v>19637.259617316558</v>
          </cell>
          <cell r="F9" t="str">
            <v>Tracking</v>
          </cell>
          <cell r="K9" t="str">
            <v>West Main</v>
          </cell>
          <cell r="L9" t="str">
            <v>Helio-Sage</v>
          </cell>
          <cell r="M9" t="str">
            <v>Oregon</v>
          </cell>
          <cell r="N9" t="str">
            <v>Bly Solar Center, LLC</v>
          </cell>
        </row>
        <row r="10">
          <cell r="B10" t="str">
            <v>CC Merrill Solar</v>
          </cell>
          <cell r="C10">
            <v>10</v>
          </cell>
          <cell r="D10">
            <v>0.23448271253105019</v>
          </cell>
          <cell r="E10">
            <v>20540.685617719995</v>
          </cell>
          <cell r="F10" t="str">
            <v>Tracking</v>
          </cell>
          <cell r="K10" t="str">
            <v>West Main</v>
          </cell>
          <cell r="L10" t="str">
            <v>Cypress Creek - Merrill Solar</v>
          </cell>
          <cell r="M10" t="str">
            <v>Oregon</v>
          </cell>
          <cell r="N10" t="str">
            <v>Cypress Creek - Merrill Solar</v>
          </cell>
        </row>
        <row r="11">
          <cell r="B11" t="str">
            <v>Chiloquin Solar</v>
          </cell>
          <cell r="C11">
            <v>9.9</v>
          </cell>
          <cell r="D11">
            <v>0.24868673088187812</v>
          </cell>
          <cell r="E11">
            <v>21567.108048999999</v>
          </cell>
          <cell r="F11" t="str">
            <v>Fixed</v>
          </cell>
          <cell r="K11" t="str">
            <v>West Main</v>
          </cell>
          <cell r="L11" t="str">
            <v>Saturn Power</v>
          </cell>
          <cell r="M11" t="str">
            <v>Oregon</v>
          </cell>
          <cell r="N11" t="str">
            <v>Chiloquin Solar, LLC (Saturn Power Corporation)</v>
          </cell>
        </row>
        <row r="12">
          <cell r="B12" t="str">
            <v>Collier Solar</v>
          </cell>
          <cell r="C12">
            <v>9.9</v>
          </cell>
          <cell r="D12">
            <v>0.2870059870339986</v>
          </cell>
          <cell r="E12">
            <v>24890.307219536495</v>
          </cell>
          <cell r="F12" t="str">
            <v>Tracking</v>
          </cell>
          <cell r="K12" t="str">
            <v>West Main</v>
          </cell>
          <cell r="L12" t="str">
            <v>OSLH -  Collier Solar</v>
          </cell>
          <cell r="M12" t="str">
            <v>Oregon</v>
          </cell>
          <cell r="N12" t="str">
            <v>OSLH -  Collier Solar</v>
          </cell>
        </row>
        <row r="13">
          <cell r="B13" t="str">
            <v>Elbe Solar Center LLC</v>
          </cell>
          <cell r="C13">
            <v>10</v>
          </cell>
          <cell r="D13">
            <v>0.27582305936073059</v>
          </cell>
          <cell r="E13">
            <v>24162.100000000002</v>
          </cell>
          <cell r="F13" t="str">
            <v>Tracking</v>
          </cell>
          <cell r="K13" t="str">
            <v>West Main</v>
          </cell>
          <cell r="L13" t="str">
            <v>Helio-Sage</v>
          </cell>
          <cell r="M13" t="str">
            <v>Oregon</v>
          </cell>
          <cell r="N13" t="str">
            <v>Elbe Solar Center, LLC</v>
          </cell>
        </row>
        <row r="14">
          <cell r="B14" t="str">
            <v>Ewauna  Solar 2, LLC</v>
          </cell>
          <cell r="C14">
            <v>2.9</v>
          </cell>
          <cell r="D14">
            <v>0.28625105488190833</v>
          </cell>
          <cell r="E14">
            <v>7271.9217982199998</v>
          </cell>
          <cell r="F14" t="str">
            <v>Tracking</v>
          </cell>
          <cell r="K14" t="str">
            <v>West Main</v>
          </cell>
          <cell r="L14" t="str">
            <v>One Energy Renewables, LLC</v>
          </cell>
          <cell r="M14" t="str">
            <v>Oregon</v>
          </cell>
          <cell r="N14" t="str">
            <v>Ewanua Solar 2 LLC</v>
          </cell>
        </row>
        <row r="15">
          <cell r="B15" t="str">
            <v>Ivory Pine Solar</v>
          </cell>
          <cell r="C15">
            <v>10</v>
          </cell>
          <cell r="D15">
            <v>0.28085849988584477</v>
          </cell>
          <cell r="E15">
            <v>24603.204590000001</v>
          </cell>
          <cell r="F15" t="str">
            <v>Tracking</v>
          </cell>
          <cell r="K15" t="str">
            <v>West Main</v>
          </cell>
          <cell r="L15" t="str">
            <v>Obsidian</v>
          </cell>
          <cell r="M15" t="str">
            <v>Oregon</v>
          </cell>
          <cell r="N15" t="str">
            <v>Obsidian Renewables LLC - Ivory Pine Solar</v>
          </cell>
        </row>
        <row r="16">
          <cell r="B16" t="str">
            <v>Norwest Energy 2 LLC (Neff)</v>
          </cell>
          <cell r="C16">
            <v>10</v>
          </cell>
          <cell r="D16">
            <v>0.27911369798953406</v>
          </cell>
          <cell r="E16">
            <v>24450.359943883184</v>
          </cell>
          <cell r="F16" t="str">
            <v>Tracking</v>
          </cell>
          <cell r="K16" t="str">
            <v>Central Oregon</v>
          </cell>
          <cell r="L16" t="str">
            <v>Cypress Creek Renewables LLC</v>
          </cell>
          <cell r="M16" t="str">
            <v>Oregon</v>
          </cell>
          <cell r="N16" t="str">
            <v>Norwest Energy 2 LLC (Neff)</v>
          </cell>
        </row>
        <row r="17">
          <cell r="B17" t="str">
            <v>Norwest Energy 4 LLC (Bonanza)</v>
          </cell>
          <cell r="C17">
            <v>6</v>
          </cell>
          <cell r="D17">
            <v>0.23344824678337922</v>
          </cell>
          <cell r="E17">
            <v>12270.039850934412</v>
          </cell>
          <cell r="F17" t="str">
            <v>Tracking</v>
          </cell>
          <cell r="K17" t="str">
            <v>West Main</v>
          </cell>
          <cell r="L17" t="str">
            <v>Cypress Creek Renewables LLC</v>
          </cell>
          <cell r="M17" t="str">
            <v>Oregon</v>
          </cell>
          <cell r="N17" t="str">
            <v>Norwest Energy 4 LLC (Bonanza)</v>
          </cell>
        </row>
        <row r="18">
          <cell r="B18" t="str">
            <v>Norwest Energy 7 LLC (Eagle Point)</v>
          </cell>
          <cell r="C18">
            <v>9.9</v>
          </cell>
          <cell r="D18">
            <v>0.26809647476076331</v>
          </cell>
          <cell r="E18">
            <v>23250.39867715244</v>
          </cell>
          <cell r="F18" t="str">
            <v>Tracking</v>
          </cell>
          <cell r="K18" t="str">
            <v>West Main</v>
          </cell>
          <cell r="L18" t="str">
            <v>Cypress Creek Renewables LLC</v>
          </cell>
          <cell r="M18" t="str">
            <v>Oregon</v>
          </cell>
          <cell r="N18" t="str">
            <v>Norwest Energy 7 LLC (Eagle Point)</v>
          </cell>
        </row>
        <row r="19">
          <cell r="B19" t="str">
            <v>OR Solar 2 (Agate Bay Solar)</v>
          </cell>
          <cell r="C19">
            <v>10</v>
          </cell>
          <cell r="D19">
            <v>0.24950342465753425</v>
          </cell>
          <cell r="E19">
            <v>21856.5</v>
          </cell>
          <cell r="F19" t="str">
            <v>Tracking</v>
          </cell>
          <cell r="K19" t="str">
            <v>West Main</v>
          </cell>
          <cell r="L19" t="str">
            <v>OR Solar 2 (Agate Bay Solar)</v>
          </cell>
          <cell r="M19" t="str">
            <v>Oregon</v>
          </cell>
          <cell r="N19" t="str">
            <v>OR Solar 2 (Agate Bay Solar)</v>
          </cell>
        </row>
        <row r="20">
          <cell r="B20" t="str">
            <v>OR Solar 3 (Turkey Hill Solar)</v>
          </cell>
          <cell r="C20">
            <v>10</v>
          </cell>
          <cell r="D20">
            <v>0.27890753424657538</v>
          </cell>
          <cell r="E20">
            <v>24432.300000000003</v>
          </cell>
          <cell r="F20" t="str">
            <v>Tracking</v>
          </cell>
          <cell r="K20" t="str">
            <v>West Main</v>
          </cell>
          <cell r="L20" t="str">
            <v>OR Solar 3 (Turkey Hill Solar)</v>
          </cell>
          <cell r="M20" t="str">
            <v>Oregon</v>
          </cell>
          <cell r="N20" t="str">
            <v>OR Solar 3 (Turkey Hill Solar)</v>
          </cell>
        </row>
        <row r="21">
          <cell r="B21" t="str">
            <v>OR Solar 5 (Merrill)</v>
          </cell>
          <cell r="C21">
            <v>8</v>
          </cell>
          <cell r="D21">
            <v>0.27807363013698633</v>
          </cell>
          <cell r="E21">
            <v>19487.400000000001</v>
          </cell>
          <cell r="F21" t="str">
            <v>Tracking</v>
          </cell>
          <cell r="K21" t="str">
            <v>West Main</v>
          </cell>
          <cell r="L21" t="str">
            <v>OR Solar 5 (Merrill)</v>
          </cell>
          <cell r="M21" t="str">
            <v>Oregon</v>
          </cell>
          <cell r="N21" t="str">
            <v>OR Solar 5 (Merrill)</v>
          </cell>
        </row>
        <row r="22">
          <cell r="B22" t="str">
            <v>OR Solar 6 (Lakeview)</v>
          </cell>
          <cell r="C22">
            <v>10</v>
          </cell>
          <cell r="D22">
            <v>0.27919520547945209</v>
          </cell>
          <cell r="E22">
            <v>24457.500000000004</v>
          </cell>
          <cell r="F22" t="str">
            <v>Tracking</v>
          </cell>
          <cell r="K22" t="str">
            <v>West Main</v>
          </cell>
          <cell r="L22" t="str">
            <v>OR Solar 6 (Lakeview)</v>
          </cell>
          <cell r="M22" t="str">
            <v>Oregon</v>
          </cell>
          <cell r="N22" t="str">
            <v>OR Solar 6 (Lakeview)</v>
          </cell>
        </row>
        <row r="23">
          <cell r="B23" t="str">
            <v>OR Solar 7 (Jacksonville)</v>
          </cell>
          <cell r="C23">
            <v>10</v>
          </cell>
          <cell r="D23">
            <v>0.24807534246575341</v>
          </cell>
          <cell r="E23">
            <v>21731.399999999998</v>
          </cell>
          <cell r="F23" t="str">
            <v>Tracking</v>
          </cell>
          <cell r="K23" t="str">
            <v>West Main</v>
          </cell>
          <cell r="L23" t="str">
            <v>OR Solar 7 (Jacksonville)</v>
          </cell>
          <cell r="M23" t="str">
            <v>Oregon</v>
          </cell>
          <cell r="N23" t="str">
            <v>OR Solar 7 (Jacksonville)</v>
          </cell>
        </row>
        <row r="24">
          <cell r="B24" t="str">
            <v>OR Solar 8 (Dairy)</v>
          </cell>
          <cell r="C24">
            <v>10</v>
          </cell>
          <cell r="D24">
            <v>0.2789041095890411</v>
          </cell>
          <cell r="E24">
            <v>24432</v>
          </cell>
          <cell r="F24" t="str">
            <v>Tracking</v>
          </cell>
          <cell r="K24" t="str">
            <v>West Main</v>
          </cell>
          <cell r="L24" t="str">
            <v>OR Solar 8 (Dairy)</v>
          </cell>
          <cell r="M24" t="str">
            <v>Oregon</v>
          </cell>
          <cell r="N24" t="str">
            <v>OR Solar 8 (Dairy)</v>
          </cell>
        </row>
        <row r="25">
          <cell r="B25" t="str">
            <v>Pendleton Solar</v>
          </cell>
          <cell r="C25">
            <v>6</v>
          </cell>
          <cell r="D25">
            <v>0.22399447395936531</v>
          </cell>
          <cell r="E25">
            <v>11773.149551304241</v>
          </cell>
          <cell r="F25" t="str">
            <v>Fixed</v>
          </cell>
          <cell r="K25" t="str">
            <v>BPA NITS</v>
          </cell>
          <cell r="L25" t="str">
            <v>Norwest Energy 9 LLC (Pendleton)</v>
          </cell>
          <cell r="M25" t="str">
            <v>Oregon</v>
          </cell>
          <cell r="N25" t="str">
            <v>Norwest Energy 9 LLC (Pendleton)</v>
          </cell>
        </row>
        <row r="26">
          <cell r="B26" t="str">
            <v>Sprague River Solar</v>
          </cell>
          <cell r="C26">
            <v>7</v>
          </cell>
          <cell r="D26">
            <v>0.28662656327462488</v>
          </cell>
          <cell r="E26">
            <v>17575.940859999999</v>
          </cell>
          <cell r="F26" t="str">
            <v>Tracking</v>
          </cell>
          <cell r="K26" t="str">
            <v>West Main</v>
          </cell>
          <cell r="L26" t="str">
            <v>Obsidian</v>
          </cell>
          <cell r="M26" t="str">
            <v>Oregon</v>
          </cell>
          <cell r="N26" t="str">
            <v>Obsidian Renewables LLC - Sprague River Solar</v>
          </cell>
        </row>
        <row r="27">
          <cell r="B27" t="str">
            <v>Tumbleweed Solar</v>
          </cell>
          <cell r="C27">
            <v>9.9</v>
          </cell>
          <cell r="D27">
            <v>0.22875296397767628</v>
          </cell>
          <cell r="E27">
            <v>19838.372047999997</v>
          </cell>
          <cell r="F27" t="str">
            <v>Fixed</v>
          </cell>
          <cell r="K27" t="str">
            <v>Central Oregon</v>
          </cell>
          <cell r="L27" t="str">
            <v>Saturn Power</v>
          </cell>
          <cell r="M27" t="str">
            <v>Oregon</v>
          </cell>
          <cell r="N27" t="str">
            <v>Tumbleweed Solar, LLC (Saturn Power Corporation)</v>
          </cell>
        </row>
        <row r="28">
          <cell r="B28" t="str">
            <v>Woodline Solar, LLC</v>
          </cell>
          <cell r="C28">
            <v>8</v>
          </cell>
          <cell r="D28">
            <v>0.30096446917808217</v>
          </cell>
          <cell r="E28">
            <v>21091.59</v>
          </cell>
          <cell r="F28" t="str">
            <v>Tracking</v>
          </cell>
          <cell r="K28" t="str">
            <v>West Main</v>
          </cell>
          <cell r="L28" t="str">
            <v>One Energy Renewables, LLC</v>
          </cell>
          <cell r="M28" t="str">
            <v>Oregon</v>
          </cell>
          <cell r="N28" t="str">
            <v>Woodline Solar LLC</v>
          </cell>
        </row>
        <row r="30">
          <cell r="A30" t="str">
            <v>Utah Schedule 37</v>
          </cell>
        </row>
        <row r="31">
          <cell r="B31" t="str">
            <v>Beryl Solar</v>
          </cell>
          <cell r="C31">
            <v>3</v>
          </cell>
          <cell r="D31">
            <v>0.19013991628614915</v>
          </cell>
          <cell r="E31">
            <v>4996.8769999999995</v>
          </cell>
          <cell r="F31" t="str">
            <v>Fixed</v>
          </cell>
          <cell r="K31" t="str">
            <v>Utah South</v>
          </cell>
          <cell r="L31" t="str">
            <v>FirstWind</v>
          </cell>
          <cell r="M31" t="str">
            <v>Utah</v>
          </cell>
          <cell r="N31" t="str">
            <v>Beryl Solar, LLC</v>
          </cell>
        </row>
        <row r="32">
          <cell r="B32" t="str">
            <v>Buckhorn</v>
          </cell>
          <cell r="C32">
            <v>3</v>
          </cell>
          <cell r="D32">
            <v>0.18501230913905301</v>
          </cell>
          <cell r="E32">
            <v>4862.1234841743126</v>
          </cell>
          <cell r="F32" t="str">
            <v>Fixed</v>
          </cell>
          <cell r="K32" t="str">
            <v>Utah South</v>
          </cell>
          <cell r="L32" t="str">
            <v>FirstWind</v>
          </cell>
          <cell r="M32" t="str">
            <v>Utah</v>
          </cell>
          <cell r="N32" t="str">
            <v>Buckhorn Solar, LLC</v>
          </cell>
        </row>
        <row r="33">
          <cell r="B33" t="str">
            <v>Cedar Valley</v>
          </cell>
          <cell r="C33">
            <v>3</v>
          </cell>
          <cell r="D33">
            <v>0.18432626679139091</v>
          </cell>
          <cell r="E33">
            <v>4844.0942912777537</v>
          </cell>
          <cell r="F33" t="str">
            <v>Fixed</v>
          </cell>
          <cell r="K33" t="str">
            <v>Utah South</v>
          </cell>
          <cell r="L33" t="str">
            <v>FirstWind</v>
          </cell>
          <cell r="M33" t="str">
            <v>Utah</v>
          </cell>
          <cell r="N33" t="str">
            <v>Cedar Valley Solar, LLC</v>
          </cell>
        </row>
        <row r="34">
          <cell r="B34" t="str">
            <v>Fiddler's Canyon 1</v>
          </cell>
          <cell r="C34">
            <v>3</v>
          </cell>
          <cell r="D34">
            <v>0.3147332325799117</v>
          </cell>
          <cell r="E34">
            <v>8271.1893522000792</v>
          </cell>
          <cell r="F34" t="str">
            <v>Tracking</v>
          </cell>
          <cell r="K34" t="str">
            <v>Utah South</v>
          </cell>
          <cell r="L34" t="str">
            <v>SunEdison</v>
          </cell>
          <cell r="M34" t="str">
            <v>Utah</v>
          </cell>
          <cell r="N34" t="str">
            <v>SunEdison Solar XVII Project 1 LLC (REUT Origination - Fiddler's Canyon Solar 1)</v>
          </cell>
        </row>
        <row r="35">
          <cell r="B35" t="str">
            <v>Fiddler's Canyon 2</v>
          </cell>
          <cell r="C35">
            <v>3</v>
          </cell>
          <cell r="D35">
            <v>0.3147332325799117</v>
          </cell>
          <cell r="E35">
            <v>8271.1893522000792</v>
          </cell>
          <cell r="F35" t="str">
            <v>Tracking</v>
          </cell>
          <cell r="K35" t="str">
            <v>Utah South</v>
          </cell>
          <cell r="L35" t="str">
            <v>SunEdison</v>
          </cell>
          <cell r="M35" t="str">
            <v>Utah</v>
          </cell>
          <cell r="N35" t="str">
            <v>SunEdison Solar XVII Project 2 LLC (REUT Origination - Fiddler's Canyon Solar 2)</v>
          </cell>
        </row>
        <row r="36">
          <cell r="B36" t="str">
            <v>Fiddler's Canyon 3</v>
          </cell>
          <cell r="C36">
            <v>3</v>
          </cell>
          <cell r="D36">
            <v>0.31744179789954335</v>
          </cell>
          <cell r="E36">
            <v>8342.3704487999985</v>
          </cell>
          <cell r="F36" t="str">
            <v>Tracking</v>
          </cell>
          <cell r="K36" t="str">
            <v>Utah South</v>
          </cell>
          <cell r="L36" t="str">
            <v>SunEdison</v>
          </cell>
          <cell r="M36" t="str">
            <v>Utah</v>
          </cell>
          <cell r="N36" t="str">
            <v>REUT Origination - Fiddler's Canyon Solar 3</v>
          </cell>
        </row>
        <row r="37">
          <cell r="B37" t="str">
            <v>Granite Peak</v>
          </cell>
          <cell r="C37">
            <v>3</v>
          </cell>
          <cell r="D37">
            <v>0.18321874720537248</v>
          </cell>
          <cell r="E37">
            <v>4814.9886765571891</v>
          </cell>
          <cell r="F37" t="str">
            <v>Fixed</v>
          </cell>
          <cell r="K37" t="str">
            <v>Utah South</v>
          </cell>
          <cell r="L37" t="str">
            <v>FirstWind</v>
          </cell>
          <cell r="M37" t="str">
            <v>Utah</v>
          </cell>
          <cell r="N37" t="str">
            <v>Granite Peak Solar, LLC</v>
          </cell>
        </row>
        <row r="38">
          <cell r="B38" t="str">
            <v>Greenville</v>
          </cell>
          <cell r="C38">
            <v>2.2000000000000002</v>
          </cell>
          <cell r="D38">
            <v>0.18744509189730738</v>
          </cell>
          <cell r="E38">
            <v>3612.4418110449078</v>
          </cell>
          <cell r="F38" t="str">
            <v>Fixed</v>
          </cell>
          <cell r="K38" t="str">
            <v>Utah South</v>
          </cell>
          <cell r="L38" t="str">
            <v>FirstWind</v>
          </cell>
          <cell r="M38" t="str">
            <v>Utah</v>
          </cell>
          <cell r="N38" t="str">
            <v>Greenville Solar, LLC</v>
          </cell>
        </row>
        <row r="39">
          <cell r="B39" t="str">
            <v>Laho #1</v>
          </cell>
          <cell r="C39">
            <v>3</v>
          </cell>
          <cell r="D39">
            <v>0.18321874720537248</v>
          </cell>
          <cell r="E39">
            <v>4814.9886765571891</v>
          </cell>
          <cell r="F39" t="str">
            <v>Fixed</v>
          </cell>
          <cell r="K39" t="str">
            <v>Utah South</v>
          </cell>
          <cell r="L39" t="str">
            <v>FirstWind</v>
          </cell>
          <cell r="M39" t="str">
            <v>Utah</v>
          </cell>
          <cell r="N39" t="str">
            <v>Laho Solar, LLC</v>
          </cell>
        </row>
        <row r="40">
          <cell r="B40" t="str">
            <v>Milford 2</v>
          </cell>
          <cell r="C40">
            <v>2.97</v>
          </cell>
          <cell r="D40">
            <v>0.30939584480593968</v>
          </cell>
          <cell r="E40">
            <v>8049.6135734850941</v>
          </cell>
          <cell r="F40" t="str">
            <v>Tracking</v>
          </cell>
          <cell r="K40" t="str">
            <v>Utah South</v>
          </cell>
          <cell r="L40" t="str">
            <v>SunEdison</v>
          </cell>
          <cell r="M40" t="str">
            <v>Utah</v>
          </cell>
          <cell r="N40" t="str">
            <v>REUT Origination - Milford Solar 2</v>
          </cell>
        </row>
        <row r="41">
          <cell r="B41" t="str">
            <v>Milford Flat</v>
          </cell>
          <cell r="C41">
            <v>3</v>
          </cell>
          <cell r="D41">
            <v>0.18321874720537248</v>
          </cell>
          <cell r="E41">
            <v>4814.9886765571891</v>
          </cell>
          <cell r="F41" t="str">
            <v>Fixed</v>
          </cell>
          <cell r="K41" t="str">
            <v>Utah South</v>
          </cell>
          <cell r="L41" t="str">
            <v>FirstWind</v>
          </cell>
          <cell r="M41" t="str">
            <v>Utah</v>
          </cell>
          <cell r="N41" t="str">
            <v>Milford Flat Solar, LLC</v>
          </cell>
        </row>
        <row r="42">
          <cell r="B42" t="str">
            <v>Quichapa 1</v>
          </cell>
          <cell r="C42">
            <v>3</v>
          </cell>
          <cell r="D42">
            <v>0.30766835254947156</v>
          </cell>
          <cell r="E42">
            <v>8085.5243050001127</v>
          </cell>
          <cell r="F42" t="str">
            <v>Tracking</v>
          </cell>
          <cell r="K42" t="str">
            <v>Utah South</v>
          </cell>
          <cell r="L42" t="str">
            <v>SunEdison</v>
          </cell>
          <cell r="M42" t="str">
            <v>Utah</v>
          </cell>
          <cell r="N42" t="str">
            <v>REUT Origination - Quichapa Solar 1</v>
          </cell>
        </row>
        <row r="43">
          <cell r="B43" t="str">
            <v>Quichapa 2</v>
          </cell>
          <cell r="C43">
            <v>3</v>
          </cell>
          <cell r="D43">
            <v>0.30766835254947156</v>
          </cell>
          <cell r="E43">
            <v>8085.5243050001127</v>
          </cell>
          <cell r="F43" t="str">
            <v>Tracking</v>
          </cell>
          <cell r="K43" t="str">
            <v>Utah South</v>
          </cell>
          <cell r="L43" t="str">
            <v>SunEdison</v>
          </cell>
          <cell r="M43" t="str">
            <v>Utah</v>
          </cell>
          <cell r="N43" t="str">
            <v>REUT Origination - Quichapa Solar 2</v>
          </cell>
        </row>
        <row r="44">
          <cell r="B44" t="str">
            <v>Quichapa 3</v>
          </cell>
          <cell r="C44">
            <v>3</v>
          </cell>
          <cell r="D44">
            <v>0.30766835254947156</v>
          </cell>
          <cell r="E44">
            <v>8085.5243050001127</v>
          </cell>
          <cell r="F44" t="str">
            <v>Tracking</v>
          </cell>
          <cell r="K44" t="str">
            <v>Utah South</v>
          </cell>
          <cell r="L44" t="str">
            <v>SunEdison</v>
          </cell>
          <cell r="M44" t="str">
            <v>Utah</v>
          </cell>
          <cell r="N44" t="str">
            <v>REUT Origination - Quichapa Solar 3</v>
          </cell>
        </row>
        <row r="45">
          <cell r="B45" t="str">
            <v>South Milford</v>
          </cell>
          <cell r="C45">
            <v>3</v>
          </cell>
          <cell r="D45">
            <v>0.30939584480593968</v>
          </cell>
          <cell r="E45">
            <v>8130.9228015000945</v>
          </cell>
          <cell r="F45" t="str">
            <v>Tracking</v>
          </cell>
          <cell r="K45" t="str">
            <v>Utah South</v>
          </cell>
          <cell r="L45" t="str">
            <v>SunEdison</v>
          </cell>
          <cell r="M45" t="str">
            <v>Utah</v>
          </cell>
          <cell r="N45" t="str">
            <v>SunEdison DB 18, LLC - South Milford Solar</v>
          </cell>
        </row>
        <row r="47">
          <cell r="A47" t="str">
            <v>Utah Large QFs</v>
          </cell>
        </row>
        <row r="48">
          <cell r="B48" t="str">
            <v>Enterprise Solar I QF</v>
          </cell>
          <cell r="C48">
            <v>80</v>
          </cell>
          <cell r="D48">
            <v>0.30718179223744291</v>
          </cell>
          <cell r="E48">
            <v>215273</v>
          </cell>
          <cell r="F48" t="str">
            <v>Tracking</v>
          </cell>
          <cell r="K48" t="str">
            <v>Utah South</v>
          </cell>
          <cell r="L48" t="str">
            <v>First Wind</v>
          </cell>
          <cell r="M48" t="str">
            <v>Utah</v>
          </cell>
          <cell r="N48" t="str">
            <v>Enterprise Solar LLC</v>
          </cell>
        </row>
        <row r="49">
          <cell r="B49" t="str">
            <v>Escalante Solar I QF</v>
          </cell>
          <cell r="C49">
            <v>80</v>
          </cell>
          <cell r="D49">
            <v>0.29626284246575341</v>
          </cell>
          <cell r="E49">
            <v>207621</v>
          </cell>
          <cell r="F49" t="str">
            <v>Tracking</v>
          </cell>
          <cell r="K49" t="str">
            <v>Utah South</v>
          </cell>
          <cell r="L49" t="str">
            <v>First Wind</v>
          </cell>
          <cell r="M49" t="str">
            <v>Utah</v>
          </cell>
          <cell r="N49" t="str">
            <v>Escalante Solar I LLC</v>
          </cell>
        </row>
        <row r="50">
          <cell r="B50" t="str">
            <v>Escalante Solar II QF</v>
          </cell>
          <cell r="C50">
            <v>80</v>
          </cell>
          <cell r="D50">
            <v>0.29779823059360733</v>
          </cell>
          <cell r="E50">
            <v>208697</v>
          </cell>
          <cell r="F50" t="str">
            <v>Tracking</v>
          </cell>
          <cell r="K50" t="str">
            <v>Utah South</v>
          </cell>
          <cell r="L50" t="str">
            <v>First Wind</v>
          </cell>
          <cell r="M50" t="str">
            <v>Utah</v>
          </cell>
          <cell r="N50" t="str">
            <v>Escalante Solar II LLC</v>
          </cell>
        </row>
        <row r="51">
          <cell r="B51" t="str">
            <v>Escalante Solar III QF</v>
          </cell>
          <cell r="C51">
            <v>80</v>
          </cell>
          <cell r="D51">
            <v>0.295662100456621</v>
          </cell>
          <cell r="E51">
            <v>207200</v>
          </cell>
          <cell r="F51" t="str">
            <v>Tracking</v>
          </cell>
          <cell r="K51" t="str">
            <v>Utah South</v>
          </cell>
          <cell r="L51" t="str">
            <v>First Wind</v>
          </cell>
          <cell r="M51" t="str">
            <v>Utah</v>
          </cell>
          <cell r="N51" t="str">
            <v>Escalante Solar III LLC</v>
          </cell>
        </row>
        <row r="52">
          <cell r="B52" t="str">
            <v>Granite Mountain East Solar QF</v>
          </cell>
          <cell r="C52">
            <v>80</v>
          </cell>
          <cell r="D52">
            <v>0.31351455479452051</v>
          </cell>
          <cell r="E52">
            <v>219711</v>
          </cell>
          <cell r="F52" t="str">
            <v>Tracking</v>
          </cell>
          <cell r="K52" t="str">
            <v>Utah South</v>
          </cell>
          <cell r="L52" t="str">
            <v>SunEdison</v>
          </cell>
          <cell r="M52" t="str">
            <v>Utah</v>
          </cell>
          <cell r="N52" t="str">
            <v>Granite Mountain - East</v>
          </cell>
        </row>
        <row r="53">
          <cell r="B53" t="str">
            <v>Granite Mountain West Solar QF</v>
          </cell>
          <cell r="C53">
            <v>50.4</v>
          </cell>
          <cell r="D53">
            <v>0.31164383561643838</v>
          </cell>
          <cell r="E53">
            <v>137592</v>
          </cell>
          <cell r="F53" t="str">
            <v>Tracking</v>
          </cell>
          <cell r="K53" t="str">
            <v>Utah South</v>
          </cell>
          <cell r="L53" t="str">
            <v>SunEdison</v>
          </cell>
          <cell r="M53" t="str">
            <v>Utah</v>
          </cell>
          <cell r="N53" t="str">
            <v>Granite Mountain - West</v>
          </cell>
        </row>
        <row r="54">
          <cell r="B54" t="str">
            <v>Iron Springs Solar QF</v>
          </cell>
          <cell r="C54">
            <v>80</v>
          </cell>
          <cell r="D54">
            <v>0.31421375570776255</v>
          </cell>
          <cell r="E54">
            <v>220201</v>
          </cell>
          <cell r="F54" t="str">
            <v>Tracking</v>
          </cell>
          <cell r="K54" t="str">
            <v>Utah South</v>
          </cell>
          <cell r="L54" t="str">
            <v>SunEdison</v>
          </cell>
          <cell r="M54" t="str">
            <v>Utah</v>
          </cell>
          <cell r="N54" t="str">
            <v>Iron Springs</v>
          </cell>
        </row>
        <row r="55">
          <cell r="B55" t="str">
            <v>Pavant II Solar QF</v>
          </cell>
          <cell r="C55">
            <v>50</v>
          </cell>
          <cell r="D55">
            <v>0.29636757990867579</v>
          </cell>
          <cell r="E55">
            <v>129809</v>
          </cell>
          <cell r="F55" t="str">
            <v>Tracking</v>
          </cell>
          <cell r="K55" t="str">
            <v>Utah South</v>
          </cell>
          <cell r="L55" t="str">
            <v>juwi solar Inc</v>
          </cell>
          <cell r="M55" t="str">
            <v>Utah</v>
          </cell>
          <cell r="N55" t="str">
            <v>Pavant Solar II LLC</v>
          </cell>
        </row>
        <row r="56">
          <cell r="B56" t="str">
            <v>Three Peaks Solar QF</v>
          </cell>
          <cell r="C56">
            <v>80</v>
          </cell>
          <cell r="D56">
            <v>0.29348316210045666</v>
          </cell>
          <cell r="E56">
            <v>205673</v>
          </cell>
          <cell r="F56" t="str">
            <v>Tracking</v>
          </cell>
          <cell r="K56" t="str">
            <v>Utah South</v>
          </cell>
          <cell r="L56" t="str">
            <v>Scatec Solar</v>
          </cell>
          <cell r="M56" t="str">
            <v>Utah</v>
          </cell>
          <cell r="N56" t="str">
            <v>Three Peaks Power LLC</v>
          </cell>
        </row>
        <row r="57">
          <cell r="B57" t="str">
            <v>Utah Pavant Solar QF</v>
          </cell>
          <cell r="C57">
            <v>50</v>
          </cell>
          <cell r="D57">
            <v>0.28687671232876716</v>
          </cell>
          <cell r="E57">
            <v>125652</v>
          </cell>
          <cell r="F57" t="str">
            <v>Tracking</v>
          </cell>
          <cell r="K57" t="str">
            <v>Utah South</v>
          </cell>
          <cell r="L57" t="str">
            <v>juwi solar Inc</v>
          </cell>
          <cell r="M57" t="str">
            <v>Utah</v>
          </cell>
          <cell r="N57" t="str">
            <v>Pavant Solar LLC</v>
          </cell>
        </row>
        <row r="58">
          <cell r="B58" t="str">
            <v>Utah Red Hills Solar QF</v>
          </cell>
          <cell r="C58">
            <v>80</v>
          </cell>
          <cell r="D58">
            <v>0.29388984018264841</v>
          </cell>
          <cell r="E58">
            <v>205958</v>
          </cell>
          <cell r="F58" t="str">
            <v>Tracking</v>
          </cell>
          <cell r="K58" t="str">
            <v>Utah South</v>
          </cell>
          <cell r="L58" t="str">
            <v>Scatec Solar</v>
          </cell>
          <cell r="M58" t="str">
            <v>Utah</v>
          </cell>
          <cell r="N58" t="str">
            <v>Utah Red Hills Renewable Park</v>
          </cell>
        </row>
        <row r="60">
          <cell r="A60" t="str">
            <v>Other (Non-QF)</v>
          </cell>
        </row>
        <row r="61">
          <cell r="B61" t="str">
            <v>Old Mill Solar</v>
          </cell>
          <cell r="C61">
            <v>5</v>
          </cell>
          <cell r="D61">
            <v>0.27504566210045661</v>
          </cell>
          <cell r="E61">
            <v>12047</v>
          </cell>
          <cell r="F61" t="str">
            <v>Tracking</v>
          </cell>
          <cell r="K61" t="str">
            <v>West Main</v>
          </cell>
          <cell r="M61" t="str">
            <v>Oregon</v>
          </cell>
        </row>
        <row r="62">
          <cell r="B62" t="str">
            <v>eBay - Solar</v>
          </cell>
          <cell r="N62" t="str">
            <v>eBay - Solar</v>
          </cell>
        </row>
        <row r="63">
          <cell r="B63" t="str">
            <v>Black Cap</v>
          </cell>
        </row>
        <row r="64">
          <cell r="B64" t="str">
            <v>Pavant III</v>
          </cell>
        </row>
        <row r="65">
          <cell r="A65" t="str">
            <v>Removed</v>
          </cell>
        </row>
        <row r="66">
          <cell r="B66" t="str">
            <v>Sigurd Solar QF</v>
          </cell>
          <cell r="C66">
            <v>80</v>
          </cell>
          <cell r="D66">
            <v>0.30583190639269409</v>
          </cell>
          <cell r="E66">
            <v>214327</v>
          </cell>
          <cell r="F66" t="str">
            <v>Tracking</v>
          </cell>
          <cell r="K66" t="str">
            <v>Utah South</v>
          </cell>
          <cell r="L66" t="str">
            <v>Community Energy Solar</v>
          </cell>
          <cell r="M66" t="str">
            <v>Utah</v>
          </cell>
          <cell r="N66" t="str">
            <v>Sigurd Solar</v>
          </cell>
        </row>
        <row r="67">
          <cell r="B67" t="str">
            <v>Norwest Energy 5 LLC (Arlington)</v>
          </cell>
          <cell r="C67">
            <v>2.99</v>
          </cell>
          <cell r="D67">
            <v>0.27777989444968443</v>
          </cell>
          <cell r="E67">
            <v>7275.7221073839146</v>
          </cell>
          <cell r="F67" t="str">
            <v>Tracking</v>
          </cell>
          <cell r="K67" t="str">
            <v>BPA NITS</v>
          </cell>
          <cell r="L67" t="str">
            <v>Cypress Creek Renewables LLC</v>
          </cell>
          <cell r="M67" t="str">
            <v>Oregon</v>
          </cell>
          <cell r="N67" t="str">
            <v>Norwest Energy 5 LLC (Arlington)</v>
          </cell>
        </row>
        <row r="68">
          <cell r="B68" t="str">
            <v>OR Solar 1 (Sprague River Solar)</v>
          </cell>
          <cell r="C68">
            <v>10</v>
          </cell>
          <cell r="D68">
            <v>0.27582305936073059</v>
          </cell>
          <cell r="E68">
            <v>24162.100000000002</v>
          </cell>
          <cell r="F68" t="str">
            <v>Tracking</v>
          </cell>
          <cell r="K68" t="str">
            <v>West Main</v>
          </cell>
          <cell r="L68" t="str">
            <v>OR Solar 1 (Sprague River Solar)</v>
          </cell>
          <cell r="M68" t="str">
            <v>Oregon</v>
          </cell>
          <cell r="N68" t="str">
            <v>OR Solar 1 (Sprague River Solar)</v>
          </cell>
        </row>
        <row r="69">
          <cell r="B69" t="str">
            <v>OR Solar 4 (Bly Solar)</v>
          </cell>
          <cell r="C69">
            <v>10</v>
          </cell>
          <cell r="D69">
            <v>0.27689840182648401</v>
          </cell>
          <cell r="E69">
            <v>24256.3</v>
          </cell>
          <cell r="F69" t="str">
            <v>Tracking</v>
          </cell>
          <cell r="K69" t="str">
            <v>West Main</v>
          </cell>
          <cell r="L69" t="str">
            <v>OR Solar 4 (Bly Solar)</v>
          </cell>
          <cell r="M69" t="str">
            <v>Oregon</v>
          </cell>
          <cell r="N69" t="str">
            <v>OR Solar 4 (Bly Solar)</v>
          </cell>
        </row>
      </sheetData>
      <sheetData sheetId="5">
        <row r="4">
          <cell r="A4" t="str">
            <v>Combine Hills</v>
          </cell>
          <cell r="B4" t="str">
            <v>Walla Walla</v>
          </cell>
          <cell r="C4">
            <v>45.94</v>
          </cell>
          <cell r="D4">
            <v>-118.58</v>
          </cell>
          <cell r="E4" t="str">
            <v>Combine Hills</v>
          </cell>
          <cell r="F4">
            <v>45.94083333333333</v>
          </cell>
        </row>
        <row r="5">
          <cell r="A5" t="str">
            <v>Dunlap I Wind</v>
          </cell>
          <cell r="B5" t="str">
            <v>Wyo NE</v>
          </cell>
          <cell r="C5">
            <v>42.01</v>
          </cell>
          <cell r="D5">
            <v>-106.1</v>
          </cell>
          <cell r="E5" t="str">
            <v>Dunlap I</v>
          </cell>
          <cell r="F5">
            <v>42.059444444444445</v>
          </cell>
        </row>
        <row r="6">
          <cell r="A6" t="str">
            <v>EWEB FC I Generation</v>
          </cell>
          <cell r="B6" t="str">
            <v>Wyo NE</v>
          </cell>
          <cell r="C6">
            <v>41.65</v>
          </cell>
          <cell r="D6">
            <v>-106.19</v>
          </cell>
          <cell r="E6" t="str">
            <v>Foote Creek I</v>
          </cell>
          <cell r="F6">
            <v>41.652500000000003</v>
          </cell>
        </row>
        <row r="7">
          <cell r="A7" t="str">
            <v>Five Pine Wind QF</v>
          </cell>
          <cell r="B7" t="str">
            <v>Goshen</v>
          </cell>
          <cell r="C7">
            <v>43.297350000000002</v>
          </cell>
          <cell r="D7">
            <v>-111.97911666666667</v>
          </cell>
        </row>
        <row r="8">
          <cell r="A8" t="str">
            <v>Foote Creek I Generation</v>
          </cell>
          <cell r="B8" t="str">
            <v>Wyo NE</v>
          </cell>
          <cell r="C8">
            <v>41.65</v>
          </cell>
          <cell r="D8">
            <v>-106.19</v>
          </cell>
        </row>
        <row r="9">
          <cell r="A9" t="str">
            <v>Foote Creek III Wind QF</v>
          </cell>
          <cell r="B9" t="str">
            <v>Wyo NE</v>
          </cell>
          <cell r="C9">
            <v>41.65</v>
          </cell>
          <cell r="D9">
            <v>-106.19</v>
          </cell>
        </row>
        <row r="10">
          <cell r="A10" t="str">
            <v>Glenrock III Wind</v>
          </cell>
          <cell r="B10" t="str">
            <v>Wyo NE</v>
          </cell>
          <cell r="C10">
            <v>43.06</v>
          </cell>
          <cell r="D10">
            <v>-105.83</v>
          </cell>
          <cell r="E10" t="str">
            <v>Glenrock</v>
          </cell>
          <cell r="F10">
            <v>43.062777777777775</v>
          </cell>
        </row>
        <row r="11">
          <cell r="A11" t="str">
            <v>Glenrock Wind</v>
          </cell>
          <cell r="B11" t="str">
            <v>Wyo NE</v>
          </cell>
          <cell r="C11">
            <v>43.06</v>
          </cell>
          <cell r="D11">
            <v>-105.83</v>
          </cell>
          <cell r="E11" t="str">
            <v>Glenrock III</v>
          </cell>
          <cell r="F11">
            <v>43.062777777777775</v>
          </cell>
        </row>
        <row r="12">
          <cell r="A12" t="str">
            <v>Goodnoe Wind</v>
          </cell>
          <cell r="B12" t="str">
            <v>Yakima</v>
          </cell>
          <cell r="C12">
            <v>45.78</v>
          </cell>
          <cell r="D12">
            <v>-120.53</v>
          </cell>
          <cell r="E12" t="str">
            <v>Goodnoe Hills</v>
          </cell>
          <cell r="F12">
            <v>45.783611111111114</v>
          </cell>
        </row>
        <row r="13">
          <cell r="A13" t="str">
            <v>High Plains Wind</v>
          </cell>
          <cell r="B13" t="str">
            <v>Wyo NE</v>
          </cell>
          <cell r="C13">
            <v>41.67</v>
          </cell>
          <cell r="D13">
            <v>-106.03</v>
          </cell>
          <cell r="E13" t="str">
            <v>High Plains</v>
          </cell>
          <cell r="F13">
            <v>41.670833333333334</v>
          </cell>
        </row>
        <row r="14">
          <cell r="A14" t="str">
            <v>Latigo Wind Park QF</v>
          </cell>
          <cell r="B14" t="str">
            <v>Utah South</v>
          </cell>
          <cell r="C14">
            <v>37.9</v>
          </cell>
          <cell r="D14">
            <v>-109.4</v>
          </cell>
        </row>
        <row r="15">
          <cell r="A15" t="str">
            <v>Leaning Juniper 1</v>
          </cell>
          <cell r="B15" t="str">
            <v>Yakima</v>
          </cell>
          <cell r="C15">
            <v>45.67</v>
          </cell>
          <cell r="D15">
            <v>-120.22</v>
          </cell>
          <cell r="E15" t="str">
            <v>Leaning Juniper I</v>
          </cell>
          <cell r="F15">
            <v>45.674444444444447</v>
          </cell>
        </row>
        <row r="16">
          <cell r="A16" t="str">
            <v>Marengo I</v>
          </cell>
          <cell r="B16" t="str">
            <v>Walla Walla</v>
          </cell>
          <cell r="C16">
            <v>46.37</v>
          </cell>
          <cell r="D16">
            <v>-117.78</v>
          </cell>
          <cell r="E16" t="str">
            <v>Marengo I</v>
          </cell>
          <cell r="F16">
            <v>46.37166666666667</v>
          </cell>
        </row>
        <row r="17">
          <cell r="A17" t="str">
            <v>Marengo II</v>
          </cell>
          <cell r="B17" t="str">
            <v>Walla Walla</v>
          </cell>
          <cell r="C17">
            <v>46.37</v>
          </cell>
          <cell r="D17">
            <v>-117.78</v>
          </cell>
          <cell r="E17" t="str">
            <v>Marengo II</v>
          </cell>
          <cell r="F17">
            <v>46.37166666666667</v>
          </cell>
        </row>
        <row r="18">
          <cell r="A18" t="str">
            <v>McFadden Ridge Wind</v>
          </cell>
          <cell r="B18" t="str">
            <v>Wyo NE</v>
          </cell>
          <cell r="C18">
            <v>41.67</v>
          </cell>
          <cell r="D18">
            <v>-106.03</v>
          </cell>
          <cell r="E18" t="str">
            <v>McFadden Ridge</v>
          </cell>
          <cell r="F18">
            <v>41.670833333333334</v>
          </cell>
        </row>
        <row r="19">
          <cell r="A19" t="str">
            <v>Mountain Wind 1 QF</v>
          </cell>
          <cell r="B19" t="str">
            <v>Utah North</v>
          </cell>
          <cell r="C19">
            <v>41.17</v>
          </cell>
          <cell r="D19">
            <v>-110.31</v>
          </cell>
          <cell r="E19" t="str">
            <v>Mountain Wind Power</v>
          </cell>
          <cell r="F19">
            <v>41.278055555555554</v>
          </cell>
        </row>
        <row r="20">
          <cell r="A20" t="str">
            <v>Mountain Wind 2 QF</v>
          </cell>
          <cell r="B20" t="str">
            <v>Utah North</v>
          </cell>
          <cell r="C20">
            <v>41.17</v>
          </cell>
          <cell r="D20">
            <v>-110.31</v>
          </cell>
          <cell r="E20" t="str">
            <v>Mountain Wind Power II</v>
          </cell>
          <cell r="F20">
            <v>41.278055555555554</v>
          </cell>
        </row>
        <row r="21">
          <cell r="A21" t="str">
            <v>North Point Wind QF</v>
          </cell>
          <cell r="B21" t="str">
            <v>Goshen</v>
          </cell>
          <cell r="C21">
            <v>43.329900000000002</v>
          </cell>
          <cell r="D21">
            <v>-112.03083333333333</v>
          </cell>
        </row>
        <row r="22">
          <cell r="A22" t="str">
            <v>Oregon Post-MSP Wind QF</v>
          </cell>
          <cell r="B22" t="str">
            <v>West Main</v>
          </cell>
        </row>
        <row r="23">
          <cell r="A23" t="str">
            <v>Oregon Wind Farm QF</v>
          </cell>
          <cell r="B23" t="str">
            <v>Walla Walla</v>
          </cell>
          <cell r="C23">
            <v>45.7</v>
          </cell>
          <cell r="D23">
            <v>-119.41</v>
          </cell>
          <cell r="E23" t="str">
            <v>Oregon Wind</v>
          </cell>
          <cell r="F23">
            <v>45.840409999999999</v>
          </cell>
        </row>
        <row r="24">
          <cell r="A24" t="str">
            <v>Pioneer Wind Park I QF</v>
          </cell>
          <cell r="B24" t="str">
            <v>Wyo NE</v>
          </cell>
          <cell r="C24">
            <v>42.72</v>
          </cell>
          <cell r="D24">
            <v>-105.86</v>
          </cell>
        </row>
        <row r="25">
          <cell r="A25" t="str">
            <v>Power County North Wind QF</v>
          </cell>
          <cell r="B25" t="str">
            <v>Borah</v>
          </cell>
          <cell r="C25">
            <v>42.43</v>
          </cell>
          <cell r="D25">
            <v>-112.45</v>
          </cell>
        </row>
        <row r="26">
          <cell r="A26" t="str">
            <v>Power County South Wind QF</v>
          </cell>
          <cell r="B26" t="str">
            <v>Borah</v>
          </cell>
          <cell r="C26">
            <v>42.43</v>
          </cell>
          <cell r="D26">
            <v>-112.45</v>
          </cell>
        </row>
        <row r="27">
          <cell r="A27" t="str">
            <v>Rock River I</v>
          </cell>
          <cell r="B27" t="str">
            <v>Wyo NE</v>
          </cell>
          <cell r="C27">
            <v>41.69</v>
          </cell>
          <cell r="D27">
            <v>-106.93</v>
          </cell>
          <cell r="E27" t="str">
            <v>Rock River</v>
          </cell>
          <cell r="F27">
            <v>41.623333333333335</v>
          </cell>
        </row>
        <row r="28">
          <cell r="A28" t="str">
            <v>Rolling Hills Wind</v>
          </cell>
          <cell r="B28" t="str">
            <v>Wyo NE</v>
          </cell>
          <cell r="C28">
            <v>43.06</v>
          </cell>
          <cell r="D28">
            <v>-105.83</v>
          </cell>
          <cell r="E28" t="str">
            <v>Rolling Hills</v>
          </cell>
          <cell r="F28">
            <v>43.062777777777775</v>
          </cell>
        </row>
        <row r="29">
          <cell r="A29" t="str">
            <v>Seven Mile II Wind</v>
          </cell>
          <cell r="B29" t="str">
            <v>Wyo NE</v>
          </cell>
          <cell r="C29">
            <v>41.94</v>
          </cell>
          <cell r="D29">
            <v>-106.37</v>
          </cell>
          <cell r="E29" t="str">
            <v>Seven Mile Hill</v>
          </cell>
          <cell r="F29">
            <v>41.943055555555553</v>
          </cell>
        </row>
        <row r="30">
          <cell r="A30" t="str">
            <v>Seven Mile Wind</v>
          </cell>
          <cell r="B30" t="str">
            <v>Wyo NE</v>
          </cell>
          <cell r="C30">
            <v>41.94</v>
          </cell>
          <cell r="D30">
            <v>-106.37</v>
          </cell>
          <cell r="E30" t="str">
            <v>Seven Mile Hill II</v>
          </cell>
          <cell r="F30">
            <v>41.943055555555553</v>
          </cell>
        </row>
        <row r="31">
          <cell r="A31" t="str">
            <v>Spanish Fork Wind 2 QF</v>
          </cell>
          <cell r="B31" t="str">
            <v>Utah North</v>
          </cell>
          <cell r="C31">
            <v>40.4</v>
          </cell>
          <cell r="D31">
            <v>-111.35</v>
          </cell>
          <cell r="E31" t="str">
            <v>Spanish Fork</v>
          </cell>
          <cell r="F31">
            <v>40.075000000000003</v>
          </cell>
        </row>
        <row r="32">
          <cell r="A32" t="str">
            <v>SCL State Line generation</v>
          </cell>
          <cell r="B32" t="str">
            <v>Walla Walla</v>
          </cell>
          <cell r="C32">
            <v>46.04</v>
          </cell>
          <cell r="D32">
            <v>-118.81</v>
          </cell>
          <cell r="E32" t="str">
            <v>Stateline</v>
          </cell>
          <cell r="F32">
            <v>46.001111111111108</v>
          </cell>
        </row>
        <row r="33">
          <cell r="A33" t="str">
            <v>Three Buttes Wind</v>
          </cell>
          <cell r="B33" t="str">
            <v>Wyo NE</v>
          </cell>
          <cell r="C33">
            <v>43.02</v>
          </cell>
          <cell r="D33">
            <v>-105.99</v>
          </cell>
          <cell r="E33" t="str">
            <v>Three Buttes</v>
          </cell>
          <cell r="F33">
            <v>43.02</v>
          </cell>
        </row>
        <row r="34">
          <cell r="A34" t="str">
            <v>Top of the World Wind</v>
          </cell>
          <cell r="B34" t="str">
            <v>Wyo NE</v>
          </cell>
          <cell r="C34">
            <v>42.59</v>
          </cell>
          <cell r="D34">
            <v>-105.47</v>
          </cell>
          <cell r="E34" t="str">
            <v>Top of the World</v>
          </cell>
          <cell r="F34">
            <v>42.953888888888891</v>
          </cell>
        </row>
        <row r="35">
          <cell r="A35" t="str">
            <v>Wolverine Creek</v>
          </cell>
          <cell r="B35" t="str">
            <v>Goshen</v>
          </cell>
          <cell r="C35">
            <v>43.27</v>
          </cell>
          <cell r="D35">
            <v>-111.98</v>
          </cell>
          <cell r="E35" t="str">
            <v>Wolverine Creek</v>
          </cell>
          <cell r="F35">
            <v>43.361666666666665</v>
          </cell>
        </row>
        <row r="37">
          <cell r="E37" t="str">
            <v>Butter Creek Power</v>
          </cell>
          <cell r="F37">
            <v>45.840409999999999</v>
          </cell>
        </row>
        <row r="38">
          <cell r="A38" t="str">
            <v>Source:</v>
          </cell>
          <cell r="E38" t="str">
            <v>Oregon Trail Windfarm</v>
          </cell>
          <cell r="F38">
            <v>45.840409999999999</v>
          </cell>
        </row>
        <row r="39">
          <cell r="A39" t="str">
            <v xml:space="preserve">    01 - UT 2015.Q4 - 51a - Base Case _2016 02 04 (Screen) </v>
          </cell>
          <cell r="E39" t="str">
            <v>Ward Butte Windfarm</v>
          </cell>
          <cell r="F39">
            <v>45.714444444444446</v>
          </cell>
        </row>
        <row r="40">
          <cell r="E40" t="str">
            <v>Wagon Trail</v>
          </cell>
          <cell r="F40">
            <v>45.840409999999999</v>
          </cell>
        </row>
        <row r="41">
          <cell r="E41" t="str">
            <v>Big Top</v>
          </cell>
          <cell r="F41">
            <v>45.840409999999999</v>
          </cell>
        </row>
        <row r="42">
          <cell r="E42" t="str">
            <v>Sandy Ranch Windfarm</v>
          </cell>
          <cell r="F42">
            <v>45.840409999999999</v>
          </cell>
        </row>
        <row r="43">
          <cell r="E43" t="str">
            <v>Pacific Canyon Windfarm</v>
          </cell>
          <cell r="F43">
            <v>45.840409999999999</v>
          </cell>
        </row>
        <row r="44">
          <cell r="E44" t="str">
            <v>Four Corners Windfarm</v>
          </cell>
          <cell r="F44">
            <v>45.840409999999999</v>
          </cell>
        </row>
        <row r="45">
          <cell r="E45" t="str">
            <v>Fourmile Canyon Windfarm</v>
          </cell>
          <cell r="F45">
            <v>45.634722222222223</v>
          </cell>
        </row>
        <row r="46">
          <cell r="E46" t="str">
            <v>Threemile Canyon Windfarm</v>
          </cell>
          <cell r="F46">
            <v>45.668055555555554</v>
          </cell>
        </row>
      </sheetData>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ue-2016.Q4"/>
      <sheetName val="Queue-UT37-As filed"/>
      <sheetName val="Queue-2017.Q1"/>
      <sheetName val="Capacity Contribution"/>
    </sheetNames>
    <sheetDataSet>
      <sheetData sheetId="0">
        <row r="5">
          <cell r="L5">
            <v>0.14499999999999999</v>
          </cell>
          <cell r="O5">
            <v>0.254</v>
          </cell>
        </row>
        <row r="7">
          <cell r="L7">
            <v>0.39100000000000001</v>
          </cell>
          <cell r="O7">
            <v>0.36699999999999999</v>
          </cell>
        </row>
        <row r="8">
          <cell r="L8">
            <v>1</v>
          </cell>
          <cell r="O8">
            <v>1</v>
          </cell>
        </row>
        <row r="9">
          <cell r="L9">
            <v>1</v>
          </cell>
          <cell r="O9">
            <v>1</v>
          </cell>
        </row>
      </sheetData>
      <sheetData sheetId="1">
        <row r="30">
          <cell r="C30" t="str">
            <v>QF - 245 - WY - Wind</v>
          </cell>
        </row>
      </sheetData>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NPC Version Log"/>
      <sheetName val="Summary"/>
      <sheetName val="Profile"/>
      <sheetName val="Delta"/>
      <sheetName val="L&amp;R"/>
      <sheetName val="Base"/>
      <sheetName val="Check LTC"/>
      <sheetName val="Thermal Derates"/>
      <sheetName val="GRID Hydro Gen Peak"/>
      <sheetName val="GRID Load Peak"/>
      <sheetName val="GRID LTC Availability Min"/>
      <sheetName val="GRID LTC Availability Peak"/>
      <sheetName val="GRID LTC Dispatch Peak"/>
      <sheetName val="GRID Nameplate"/>
      <sheetName val="GRID Plant Outage Peak"/>
      <sheetName val="GRID ResReq Margin Peak"/>
      <sheetName val="GRID ResReq NoSpin Peak"/>
      <sheetName val="GRID ResReq Spin Peak"/>
      <sheetName val="GRID STF Purchases Peak"/>
      <sheetName val="GRID STF Sales Peak"/>
      <sheetName val="GRID Thermal Avail Peak"/>
      <sheetName val="GRID Hydro Generation (MWH)"/>
      <sheetName val="GRID Load (MWH)"/>
      <sheetName val="GRID LTC Availability (MWH)"/>
      <sheetName val="GRID LTC Dispatch (MWH)"/>
      <sheetName val="GRID Plant Outage (MWH)"/>
      <sheetName val="GRID Ready Res (MWH)"/>
      <sheetName val="GRID ResReq Margin (MWH)"/>
      <sheetName val="GRID Spinning Res (MWH)"/>
      <sheetName val="GRID STF Purchases (MWH)"/>
      <sheetName val="GRID STF Sales (MWH)"/>
      <sheetName val="GRID Thermal Availability (MWH)"/>
      <sheetName val="MacroBuilder"/>
      <sheetName val="on off peak hours"/>
    </sheetNames>
    <sheetDataSet>
      <sheetData sheetId="0">
        <row r="7">
          <cell r="D7" t="str">
            <v>Ut Sch 37 - 05a - Base Case _2013 05 10 (Plants) (L&amp;R)</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5">
          <cell r="C15">
            <v>40909</v>
          </cell>
          <cell r="D15">
            <v>40940</v>
          </cell>
          <cell r="E15">
            <v>40969</v>
          </cell>
          <cell r="F15">
            <v>41000</v>
          </cell>
          <cell r="G15">
            <v>41030</v>
          </cell>
          <cell r="H15">
            <v>41061</v>
          </cell>
          <cell r="I15">
            <v>41091</v>
          </cell>
          <cell r="J15">
            <v>41122</v>
          </cell>
          <cell r="K15">
            <v>41153</v>
          </cell>
          <cell r="L15">
            <v>41183</v>
          </cell>
          <cell r="M15">
            <v>41214</v>
          </cell>
          <cell r="N15">
            <v>41244</v>
          </cell>
          <cell r="O15">
            <v>41275</v>
          </cell>
          <cell r="P15">
            <v>41306</v>
          </cell>
          <cell r="Q15">
            <v>41334</v>
          </cell>
          <cell r="R15">
            <v>41365</v>
          </cell>
          <cell r="S15">
            <v>41395</v>
          </cell>
          <cell r="T15">
            <v>41426</v>
          </cell>
          <cell r="U15">
            <v>41456</v>
          </cell>
          <cell r="V15">
            <v>41487</v>
          </cell>
          <cell r="W15">
            <v>41518</v>
          </cell>
          <cell r="X15">
            <v>41548</v>
          </cell>
          <cell r="Y15">
            <v>41579</v>
          </cell>
          <cell r="Z15">
            <v>41609</v>
          </cell>
          <cell r="AA15">
            <v>41640</v>
          </cell>
          <cell r="AB15">
            <v>41671</v>
          </cell>
          <cell r="AC15">
            <v>41699</v>
          </cell>
          <cell r="AD15">
            <v>41730</v>
          </cell>
          <cell r="AE15">
            <v>41760</v>
          </cell>
          <cell r="AF15">
            <v>41791</v>
          </cell>
          <cell r="AG15">
            <v>41821</v>
          </cell>
          <cell r="AH15">
            <v>41852</v>
          </cell>
          <cell r="AI15">
            <v>41883</v>
          </cell>
          <cell r="AJ15">
            <v>41913</v>
          </cell>
          <cell r="AK15">
            <v>41944</v>
          </cell>
          <cell r="AL15">
            <v>41974</v>
          </cell>
          <cell r="AM15">
            <v>42005</v>
          </cell>
          <cell r="AN15">
            <v>42036</v>
          </cell>
          <cell r="AO15">
            <v>42064</v>
          </cell>
          <cell r="AP15">
            <v>42095</v>
          </cell>
          <cell r="AQ15">
            <v>42125</v>
          </cell>
          <cell r="AR15">
            <v>42156</v>
          </cell>
          <cell r="AS15">
            <v>42186</v>
          </cell>
          <cell r="AT15">
            <v>42217</v>
          </cell>
          <cell r="AU15">
            <v>42248</v>
          </cell>
          <cell r="AV15">
            <v>42278</v>
          </cell>
          <cell r="AW15">
            <v>42309</v>
          </cell>
          <cell r="AX15">
            <v>42339</v>
          </cell>
          <cell r="AY15">
            <v>42370</v>
          </cell>
          <cell r="AZ15">
            <v>42401</v>
          </cell>
          <cell r="BA15">
            <v>42430</v>
          </cell>
          <cell r="BB15">
            <v>42461</v>
          </cell>
          <cell r="BC15">
            <v>42491</v>
          </cell>
          <cell r="BD15">
            <v>42522</v>
          </cell>
          <cell r="BE15">
            <v>42552</v>
          </cell>
          <cell r="BF15">
            <v>42583</v>
          </cell>
          <cell r="BG15">
            <v>42614</v>
          </cell>
          <cell r="BH15">
            <v>42644</v>
          </cell>
          <cell r="BI15">
            <v>42675</v>
          </cell>
          <cell r="BJ15">
            <v>42705</v>
          </cell>
          <cell r="BK15">
            <v>42736</v>
          </cell>
          <cell r="BL15">
            <v>42767</v>
          </cell>
          <cell r="BM15">
            <v>42795</v>
          </cell>
          <cell r="BN15">
            <v>42826</v>
          </cell>
          <cell r="BO15">
            <v>42856</v>
          </cell>
          <cell r="BP15">
            <v>42887</v>
          </cell>
          <cell r="BQ15">
            <v>42917</v>
          </cell>
          <cell r="BR15">
            <v>42948</v>
          </cell>
          <cell r="BS15">
            <v>42979</v>
          </cell>
          <cell r="BT15">
            <v>43009</v>
          </cell>
          <cell r="BU15">
            <v>43040</v>
          </cell>
          <cell r="BV15">
            <v>43070</v>
          </cell>
          <cell r="BW15">
            <v>43101</v>
          </cell>
          <cell r="BX15">
            <v>43132</v>
          </cell>
          <cell r="BY15">
            <v>43160</v>
          </cell>
          <cell r="BZ15">
            <v>43191</v>
          </cell>
          <cell r="CA15">
            <v>43221</v>
          </cell>
          <cell r="CB15">
            <v>43252</v>
          </cell>
          <cell r="CC15">
            <v>43282</v>
          </cell>
          <cell r="CD15">
            <v>43313</v>
          </cell>
          <cell r="CE15">
            <v>43344</v>
          </cell>
          <cell r="CF15">
            <v>43374</v>
          </cell>
          <cell r="CG15">
            <v>43405</v>
          </cell>
          <cell r="CH15">
            <v>43435</v>
          </cell>
          <cell r="CI15">
            <v>43466</v>
          </cell>
          <cell r="CJ15">
            <v>43497</v>
          </cell>
          <cell r="CK15">
            <v>43525</v>
          </cell>
          <cell r="CL15">
            <v>43556</v>
          </cell>
          <cell r="CM15">
            <v>43586</v>
          </cell>
          <cell r="CN15">
            <v>43617</v>
          </cell>
          <cell r="CO15">
            <v>43647</v>
          </cell>
          <cell r="CP15">
            <v>43678</v>
          </cell>
          <cell r="CQ15">
            <v>43709</v>
          </cell>
          <cell r="CR15">
            <v>43739</v>
          </cell>
          <cell r="CS15">
            <v>43770</v>
          </cell>
          <cell r="CT15">
            <v>43800</v>
          </cell>
          <cell r="CU15">
            <v>43831</v>
          </cell>
          <cell r="CV15">
            <v>43862</v>
          </cell>
          <cell r="CW15">
            <v>43891</v>
          </cell>
          <cell r="CX15">
            <v>43922</v>
          </cell>
          <cell r="CY15">
            <v>43952</v>
          </cell>
          <cell r="CZ15">
            <v>43983</v>
          </cell>
          <cell r="DA15">
            <v>44013</v>
          </cell>
          <cell r="DB15">
            <v>44044</v>
          </cell>
          <cell r="DC15">
            <v>44075</v>
          </cell>
          <cell r="DD15">
            <v>44105</v>
          </cell>
          <cell r="DE15">
            <v>44136</v>
          </cell>
          <cell r="DF15">
            <v>44166</v>
          </cell>
          <cell r="DG15">
            <v>44197</v>
          </cell>
          <cell r="DH15">
            <v>44228</v>
          </cell>
          <cell r="DI15">
            <v>44256</v>
          </cell>
          <cell r="DJ15">
            <v>44287</v>
          </cell>
          <cell r="DK15">
            <v>44317</v>
          </cell>
          <cell r="DL15">
            <v>44348</v>
          </cell>
          <cell r="DM15">
            <v>44378</v>
          </cell>
          <cell r="DN15">
            <v>44409</v>
          </cell>
          <cell r="DO15">
            <v>44440</v>
          </cell>
          <cell r="DP15">
            <v>44470</v>
          </cell>
          <cell r="DQ15">
            <v>44501</v>
          </cell>
          <cell r="DR15">
            <v>44531</v>
          </cell>
          <cell r="DS15">
            <v>44562</v>
          </cell>
          <cell r="DT15">
            <v>44593</v>
          </cell>
          <cell r="DU15">
            <v>44621</v>
          </cell>
          <cell r="DV15">
            <v>44652</v>
          </cell>
          <cell r="DW15">
            <v>44682</v>
          </cell>
          <cell r="DX15">
            <v>44713</v>
          </cell>
          <cell r="DY15">
            <v>44743</v>
          </cell>
          <cell r="DZ15">
            <v>44774</v>
          </cell>
          <cell r="EA15">
            <v>44805</v>
          </cell>
          <cell r="EB15">
            <v>44835</v>
          </cell>
          <cell r="EC15">
            <v>44866</v>
          </cell>
          <cell r="ED15">
            <v>44896</v>
          </cell>
        </row>
        <row r="16">
          <cell r="C16">
            <v>400</v>
          </cell>
          <cell r="D16">
            <v>400</v>
          </cell>
          <cell r="E16">
            <v>432</v>
          </cell>
          <cell r="F16">
            <v>400</v>
          </cell>
          <cell r="G16">
            <v>416</v>
          </cell>
          <cell r="H16">
            <v>416</v>
          </cell>
          <cell r="I16">
            <v>400</v>
          </cell>
          <cell r="J16">
            <v>432</v>
          </cell>
          <cell r="K16">
            <v>384</v>
          </cell>
          <cell r="L16">
            <v>432</v>
          </cell>
          <cell r="M16">
            <v>400</v>
          </cell>
          <cell r="N16">
            <v>400</v>
          </cell>
          <cell r="O16">
            <v>416</v>
          </cell>
          <cell r="P16">
            <v>384</v>
          </cell>
          <cell r="Q16">
            <v>416</v>
          </cell>
          <cell r="R16">
            <v>416</v>
          </cell>
          <cell r="S16">
            <v>416</v>
          </cell>
          <cell r="T16">
            <v>400</v>
          </cell>
          <cell r="U16">
            <v>416</v>
          </cell>
          <cell r="V16">
            <v>432</v>
          </cell>
          <cell r="W16">
            <v>384</v>
          </cell>
          <cell r="X16">
            <v>432</v>
          </cell>
          <cell r="Y16">
            <v>400</v>
          </cell>
          <cell r="Z16">
            <v>400</v>
          </cell>
          <cell r="AA16">
            <v>416</v>
          </cell>
          <cell r="AB16">
            <v>384</v>
          </cell>
          <cell r="AC16">
            <v>416</v>
          </cell>
          <cell r="AD16">
            <v>416</v>
          </cell>
          <cell r="AE16">
            <v>416</v>
          </cell>
          <cell r="AF16">
            <v>400</v>
          </cell>
          <cell r="AG16">
            <v>416</v>
          </cell>
          <cell r="AH16">
            <v>416</v>
          </cell>
          <cell r="AI16">
            <v>400</v>
          </cell>
          <cell r="AJ16">
            <v>432</v>
          </cell>
          <cell r="AK16">
            <v>384</v>
          </cell>
          <cell r="AL16">
            <v>416</v>
          </cell>
          <cell r="AM16">
            <v>416</v>
          </cell>
          <cell r="AN16">
            <v>384</v>
          </cell>
          <cell r="AO16">
            <v>416</v>
          </cell>
          <cell r="AP16">
            <v>416</v>
          </cell>
          <cell r="AQ16">
            <v>400</v>
          </cell>
          <cell r="AR16">
            <v>416</v>
          </cell>
          <cell r="AS16">
            <v>416</v>
          </cell>
          <cell r="AT16">
            <v>416</v>
          </cell>
          <cell r="AU16">
            <v>400</v>
          </cell>
          <cell r="AV16">
            <v>432</v>
          </cell>
          <cell r="AW16">
            <v>384</v>
          </cell>
          <cell r="AX16">
            <v>416</v>
          </cell>
          <cell r="AY16">
            <v>400</v>
          </cell>
          <cell r="AZ16">
            <v>400</v>
          </cell>
          <cell r="BA16">
            <v>432</v>
          </cell>
          <cell r="BB16">
            <v>416</v>
          </cell>
          <cell r="BC16">
            <v>400</v>
          </cell>
          <cell r="BD16">
            <v>416</v>
          </cell>
          <cell r="BE16">
            <v>400</v>
          </cell>
          <cell r="BF16">
            <v>432</v>
          </cell>
          <cell r="BG16">
            <v>400</v>
          </cell>
          <cell r="BH16">
            <v>416</v>
          </cell>
          <cell r="BI16">
            <v>400</v>
          </cell>
          <cell r="BJ16">
            <v>416</v>
          </cell>
          <cell r="BK16">
            <v>400</v>
          </cell>
          <cell r="BL16">
            <v>384</v>
          </cell>
          <cell r="BM16">
            <v>432</v>
          </cell>
          <cell r="BN16">
            <v>400</v>
          </cell>
          <cell r="BO16">
            <v>416</v>
          </cell>
          <cell r="BP16">
            <v>416</v>
          </cell>
          <cell r="BQ16">
            <v>400</v>
          </cell>
          <cell r="BR16">
            <v>432</v>
          </cell>
          <cell r="BS16">
            <v>400</v>
          </cell>
          <cell r="BT16">
            <v>416</v>
          </cell>
          <cell r="BU16">
            <v>400</v>
          </cell>
          <cell r="BV16">
            <v>400</v>
          </cell>
          <cell r="BW16">
            <v>416</v>
          </cell>
          <cell r="BX16">
            <v>384</v>
          </cell>
          <cell r="BY16">
            <v>432</v>
          </cell>
          <cell r="BZ16">
            <v>400</v>
          </cell>
          <cell r="CA16">
            <v>416</v>
          </cell>
          <cell r="CB16">
            <v>416</v>
          </cell>
          <cell r="CC16">
            <v>400</v>
          </cell>
          <cell r="CD16">
            <v>432</v>
          </cell>
          <cell r="CE16">
            <v>384</v>
          </cell>
          <cell r="CF16">
            <v>432</v>
          </cell>
          <cell r="CG16">
            <v>400</v>
          </cell>
          <cell r="CH16">
            <v>400</v>
          </cell>
          <cell r="CI16">
            <v>416</v>
          </cell>
          <cell r="CJ16">
            <v>384</v>
          </cell>
          <cell r="CK16">
            <v>416</v>
          </cell>
          <cell r="CL16">
            <v>416</v>
          </cell>
          <cell r="CM16">
            <v>416</v>
          </cell>
          <cell r="CN16">
            <v>400</v>
          </cell>
          <cell r="CO16">
            <v>416</v>
          </cell>
          <cell r="CP16">
            <v>432</v>
          </cell>
          <cell r="CQ16">
            <v>384</v>
          </cell>
          <cell r="CR16">
            <v>432</v>
          </cell>
          <cell r="CS16">
            <v>400</v>
          </cell>
          <cell r="CT16">
            <v>400</v>
          </cell>
          <cell r="CU16">
            <v>416</v>
          </cell>
          <cell r="CV16">
            <v>400</v>
          </cell>
          <cell r="CW16">
            <v>416</v>
          </cell>
          <cell r="CX16">
            <v>416</v>
          </cell>
          <cell r="CY16">
            <v>400</v>
          </cell>
          <cell r="CZ16">
            <v>416</v>
          </cell>
          <cell r="DA16">
            <v>416</v>
          </cell>
          <cell r="DB16">
            <v>416</v>
          </cell>
          <cell r="DC16">
            <v>400</v>
          </cell>
          <cell r="DD16">
            <v>432</v>
          </cell>
          <cell r="DE16">
            <v>384</v>
          </cell>
          <cell r="DF16">
            <v>416</v>
          </cell>
          <cell r="DG16">
            <v>400</v>
          </cell>
          <cell r="DH16">
            <v>384</v>
          </cell>
          <cell r="DI16">
            <v>432</v>
          </cell>
          <cell r="DJ16">
            <v>416</v>
          </cell>
          <cell r="DK16">
            <v>400</v>
          </cell>
          <cell r="DL16">
            <v>416</v>
          </cell>
          <cell r="DM16">
            <v>416</v>
          </cell>
          <cell r="DN16">
            <v>416</v>
          </cell>
          <cell r="DO16">
            <v>400</v>
          </cell>
          <cell r="DP16">
            <v>416</v>
          </cell>
          <cell r="DQ16">
            <v>400</v>
          </cell>
          <cell r="DR16">
            <v>416</v>
          </cell>
          <cell r="DS16">
            <v>400</v>
          </cell>
          <cell r="DT16">
            <v>384</v>
          </cell>
          <cell r="DU16">
            <v>432</v>
          </cell>
          <cell r="DV16">
            <v>416</v>
          </cell>
          <cell r="DW16">
            <v>400</v>
          </cell>
          <cell r="DX16">
            <v>416</v>
          </cell>
          <cell r="DY16">
            <v>400</v>
          </cell>
          <cell r="DZ16">
            <v>432</v>
          </cell>
          <cell r="EA16">
            <v>400</v>
          </cell>
          <cell r="EB16">
            <v>416</v>
          </cell>
          <cell r="EC16">
            <v>400</v>
          </cell>
          <cell r="ED16">
            <v>416</v>
          </cell>
        </row>
        <row r="17">
          <cell r="C17">
            <v>344</v>
          </cell>
          <cell r="D17">
            <v>296</v>
          </cell>
          <cell r="E17">
            <v>312</v>
          </cell>
          <cell r="F17">
            <v>320</v>
          </cell>
          <cell r="G17">
            <v>328</v>
          </cell>
          <cell r="H17">
            <v>304</v>
          </cell>
          <cell r="I17">
            <v>344</v>
          </cell>
          <cell r="J17">
            <v>312</v>
          </cell>
          <cell r="K17">
            <v>336</v>
          </cell>
          <cell r="L17">
            <v>312</v>
          </cell>
          <cell r="M17">
            <v>320</v>
          </cell>
          <cell r="N17">
            <v>344</v>
          </cell>
          <cell r="O17">
            <v>328</v>
          </cell>
          <cell r="P17">
            <v>288</v>
          </cell>
          <cell r="Q17">
            <v>328</v>
          </cell>
          <cell r="R17">
            <v>304</v>
          </cell>
          <cell r="S17">
            <v>328</v>
          </cell>
          <cell r="T17">
            <v>320</v>
          </cell>
          <cell r="U17">
            <v>328</v>
          </cell>
          <cell r="V17">
            <v>312</v>
          </cell>
          <cell r="W17">
            <v>336</v>
          </cell>
          <cell r="X17">
            <v>312</v>
          </cell>
          <cell r="Y17">
            <v>320</v>
          </cell>
          <cell r="Z17">
            <v>344</v>
          </cell>
          <cell r="AA17">
            <v>328</v>
          </cell>
          <cell r="AB17">
            <v>288</v>
          </cell>
          <cell r="AC17">
            <v>328</v>
          </cell>
          <cell r="AD17">
            <v>304</v>
          </cell>
          <cell r="AE17">
            <v>328</v>
          </cell>
          <cell r="AF17">
            <v>320</v>
          </cell>
          <cell r="AG17">
            <v>328</v>
          </cell>
          <cell r="AH17">
            <v>328</v>
          </cell>
          <cell r="AI17">
            <v>320</v>
          </cell>
          <cell r="AJ17">
            <v>312</v>
          </cell>
          <cell r="AK17">
            <v>336</v>
          </cell>
          <cell r="AL17">
            <v>328</v>
          </cell>
          <cell r="AM17">
            <v>328</v>
          </cell>
          <cell r="AN17">
            <v>288</v>
          </cell>
          <cell r="AO17">
            <v>328</v>
          </cell>
          <cell r="AP17">
            <v>304</v>
          </cell>
          <cell r="AQ17">
            <v>344</v>
          </cell>
          <cell r="AR17">
            <v>304</v>
          </cell>
          <cell r="AS17">
            <v>328</v>
          </cell>
          <cell r="AT17">
            <v>328</v>
          </cell>
          <cell r="AU17">
            <v>320</v>
          </cell>
          <cell r="AV17">
            <v>312</v>
          </cell>
          <cell r="AW17">
            <v>336</v>
          </cell>
          <cell r="AX17">
            <v>328</v>
          </cell>
          <cell r="AY17">
            <v>344</v>
          </cell>
          <cell r="AZ17">
            <v>296</v>
          </cell>
          <cell r="BA17">
            <v>312</v>
          </cell>
          <cell r="BB17">
            <v>304</v>
          </cell>
          <cell r="BC17">
            <v>344</v>
          </cell>
          <cell r="BD17">
            <v>304</v>
          </cell>
          <cell r="BE17">
            <v>344</v>
          </cell>
          <cell r="BF17">
            <v>312</v>
          </cell>
          <cell r="BG17">
            <v>320</v>
          </cell>
          <cell r="BH17">
            <v>328</v>
          </cell>
          <cell r="BI17">
            <v>320</v>
          </cell>
          <cell r="BJ17">
            <v>328</v>
          </cell>
          <cell r="BK17">
            <v>344</v>
          </cell>
          <cell r="BL17">
            <v>288</v>
          </cell>
          <cell r="BM17">
            <v>312</v>
          </cell>
          <cell r="BN17">
            <v>320</v>
          </cell>
          <cell r="BO17">
            <v>328</v>
          </cell>
          <cell r="BP17">
            <v>304</v>
          </cell>
          <cell r="BQ17">
            <v>344</v>
          </cell>
          <cell r="BR17">
            <v>312</v>
          </cell>
          <cell r="BS17">
            <v>320</v>
          </cell>
          <cell r="BT17">
            <v>328</v>
          </cell>
          <cell r="BU17">
            <v>320</v>
          </cell>
          <cell r="BV17">
            <v>344</v>
          </cell>
          <cell r="BW17">
            <v>328</v>
          </cell>
          <cell r="BX17">
            <v>288</v>
          </cell>
          <cell r="BY17">
            <v>312</v>
          </cell>
          <cell r="BZ17">
            <v>320</v>
          </cell>
          <cell r="CA17">
            <v>328</v>
          </cell>
          <cell r="CB17">
            <v>304</v>
          </cell>
          <cell r="CC17">
            <v>344</v>
          </cell>
          <cell r="CD17">
            <v>312</v>
          </cell>
          <cell r="CE17">
            <v>336</v>
          </cell>
          <cell r="CF17">
            <v>312</v>
          </cell>
          <cell r="CG17">
            <v>320</v>
          </cell>
          <cell r="CH17">
            <v>344</v>
          </cell>
          <cell r="CI17">
            <v>328</v>
          </cell>
          <cell r="CJ17">
            <v>288</v>
          </cell>
          <cell r="CK17">
            <v>328</v>
          </cell>
          <cell r="CL17">
            <v>304</v>
          </cell>
          <cell r="CM17">
            <v>328</v>
          </cell>
          <cell r="CN17">
            <v>320</v>
          </cell>
          <cell r="CO17">
            <v>328</v>
          </cell>
          <cell r="CP17">
            <v>312</v>
          </cell>
          <cell r="CQ17">
            <v>336</v>
          </cell>
          <cell r="CR17">
            <v>312</v>
          </cell>
          <cell r="CS17">
            <v>320</v>
          </cell>
          <cell r="CT17">
            <v>344</v>
          </cell>
          <cell r="CU17">
            <v>328</v>
          </cell>
          <cell r="CV17">
            <v>296</v>
          </cell>
          <cell r="CW17">
            <v>328</v>
          </cell>
          <cell r="CX17">
            <v>304</v>
          </cell>
          <cell r="CY17">
            <v>344</v>
          </cell>
          <cell r="CZ17">
            <v>304</v>
          </cell>
          <cell r="DA17">
            <v>328</v>
          </cell>
          <cell r="DB17">
            <v>328</v>
          </cell>
          <cell r="DC17">
            <v>320</v>
          </cell>
          <cell r="DD17">
            <v>312</v>
          </cell>
          <cell r="DE17">
            <v>336</v>
          </cell>
          <cell r="DF17">
            <v>328</v>
          </cell>
          <cell r="DG17">
            <v>344</v>
          </cell>
          <cell r="DH17">
            <v>288</v>
          </cell>
          <cell r="DI17">
            <v>312</v>
          </cell>
          <cell r="DJ17">
            <v>304</v>
          </cell>
          <cell r="DK17">
            <v>344</v>
          </cell>
          <cell r="DL17">
            <v>304</v>
          </cell>
          <cell r="DM17">
            <v>328</v>
          </cell>
          <cell r="DN17">
            <v>328</v>
          </cell>
          <cell r="DO17">
            <v>320</v>
          </cell>
          <cell r="DP17">
            <v>328</v>
          </cell>
          <cell r="DQ17">
            <v>320</v>
          </cell>
          <cell r="DR17">
            <v>328</v>
          </cell>
          <cell r="DS17">
            <v>344</v>
          </cell>
          <cell r="DT17">
            <v>288</v>
          </cell>
          <cell r="DU17">
            <v>312</v>
          </cell>
          <cell r="DV17">
            <v>304</v>
          </cell>
          <cell r="DW17">
            <v>344</v>
          </cell>
          <cell r="DX17">
            <v>304</v>
          </cell>
          <cell r="DY17">
            <v>344</v>
          </cell>
          <cell r="DZ17">
            <v>312</v>
          </cell>
          <cell r="EA17">
            <v>320</v>
          </cell>
          <cell r="EB17">
            <v>328</v>
          </cell>
          <cell r="EC17">
            <v>320</v>
          </cell>
          <cell r="ED17">
            <v>328</v>
          </cell>
        </row>
        <row r="18">
          <cell r="C18">
            <v>744</v>
          </cell>
          <cell r="D18">
            <v>696</v>
          </cell>
          <cell r="E18">
            <v>744</v>
          </cell>
          <cell r="F18">
            <v>720</v>
          </cell>
          <cell r="G18">
            <v>744</v>
          </cell>
          <cell r="H18">
            <v>720</v>
          </cell>
          <cell r="I18">
            <v>744</v>
          </cell>
          <cell r="J18">
            <v>744</v>
          </cell>
          <cell r="K18">
            <v>720</v>
          </cell>
          <cell r="L18">
            <v>744</v>
          </cell>
          <cell r="M18">
            <v>720</v>
          </cell>
          <cell r="N18">
            <v>744</v>
          </cell>
          <cell r="O18">
            <v>744</v>
          </cell>
          <cell r="P18">
            <v>672</v>
          </cell>
          <cell r="Q18">
            <v>744</v>
          </cell>
          <cell r="R18">
            <v>720</v>
          </cell>
          <cell r="S18">
            <v>744</v>
          </cell>
          <cell r="T18">
            <v>720</v>
          </cell>
          <cell r="U18">
            <v>744</v>
          </cell>
          <cell r="V18">
            <v>744</v>
          </cell>
          <cell r="W18">
            <v>720</v>
          </cell>
          <cell r="X18">
            <v>744</v>
          </cell>
          <cell r="Y18">
            <v>720</v>
          </cell>
          <cell r="Z18">
            <v>744</v>
          </cell>
          <cell r="AA18">
            <v>744</v>
          </cell>
          <cell r="AB18">
            <v>672</v>
          </cell>
          <cell r="AC18">
            <v>744</v>
          </cell>
          <cell r="AD18">
            <v>720</v>
          </cell>
          <cell r="AE18">
            <v>744</v>
          </cell>
          <cell r="AF18">
            <v>720</v>
          </cell>
          <cell r="AG18">
            <v>744</v>
          </cell>
          <cell r="AH18">
            <v>744</v>
          </cell>
          <cell r="AI18">
            <v>720</v>
          </cell>
          <cell r="AJ18">
            <v>744</v>
          </cell>
          <cell r="AK18">
            <v>720</v>
          </cell>
          <cell r="AL18">
            <v>744</v>
          </cell>
          <cell r="AM18">
            <v>744</v>
          </cell>
          <cell r="AN18">
            <v>672</v>
          </cell>
          <cell r="AO18">
            <v>744</v>
          </cell>
          <cell r="AP18">
            <v>720</v>
          </cell>
          <cell r="AQ18">
            <v>744</v>
          </cell>
          <cell r="AR18">
            <v>720</v>
          </cell>
          <cell r="AS18">
            <v>744</v>
          </cell>
          <cell r="AT18">
            <v>744</v>
          </cell>
          <cell r="AU18">
            <v>720</v>
          </cell>
          <cell r="AV18">
            <v>744</v>
          </cell>
          <cell r="AW18">
            <v>720</v>
          </cell>
          <cell r="AX18">
            <v>744</v>
          </cell>
          <cell r="AY18">
            <v>744</v>
          </cell>
          <cell r="AZ18">
            <v>696</v>
          </cell>
          <cell r="BA18">
            <v>744</v>
          </cell>
          <cell r="BB18">
            <v>720</v>
          </cell>
          <cell r="BC18">
            <v>744</v>
          </cell>
          <cell r="BD18">
            <v>720</v>
          </cell>
          <cell r="BE18">
            <v>744</v>
          </cell>
          <cell r="BF18">
            <v>744</v>
          </cell>
          <cell r="BG18">
            <v>720</v>
          </cell>
          <cell r="BH18">
            <v>744</v>
          </cell>
          <cell r="BI18">
            <v>720</v>
          </cell>
          <cell r="BJ18">
            <v>744</v>
          </cell>
          <cell r="BK18">
            <v>744</v>
          </cell>
          <cell r="BL18">
            <v>672</v>
          </cell>
          <cell r="BM18">
            <v>744</v>
          </cell>
          <cell r="BN18">
            <v>720</v>
          </cell>
          <cell r="BO18">
            <v>744</v>
          </cell>
          <cell r="BP18">
            <v>720</v>
          </cell>
          <cell r="BQ18">
            <v>744</v>
          </cell>
          <cell r="BR18">
            <v>744</v>
          </cell>
          <cell r="BS18">
            <v>720</v>
          </cell>
          <cell r="BT18">
            <v>744</v>
          </cell>
          <cell r="BU18">
            <v>720</v>
          </cell>
          <cell r="BV18">
            <v>744</v>
          </cell>
          <cell r="BW18">
            <v>744</v>
          </cell>
          <cell r="BX18">
            <v>672</v>
          </cell>
          <cell r="BY18">
            <v>744</v>
          </cell>
          <cell r="BZ18">
            <v>720</v>
          </cell>
          <cell r="CA18">
            <v>744</v>
          </cell>
          <cell r="CB18">
            <v>720</v>
          </cell>
          <cell r="CC18">
            <v>744</v>
          </cell>
          <cell r="CD18">
            <v>744</v>
          </cell>
          <cell r="CE18">
            <v>720</v>
          </cell>
          <cell r="CF18">
            <v>744</v>
          </cell>
          <cell r="CG18">
            <v>720</v>
          </cell>
          <cell r="CH18">
            <v>744</v>
          </cell>
          <cell r="CI18">
            <v>744</v>
          </cell>
          <cell r="CJ18">
            <v>672</v>
          </cell>
          <cell r="CK18">
            <v>744</v>
          </cell>
          <cell r="CL18">
            <v>720</v>
          </cell>
          <cell r="CM18">
            <v>744</v>
          </cell>
          <cell r="CN18">
            <v>720</v>
          </cell>
          <cell r="CO18">
            <v>744</v>
          </cell>
          <cell r="CP18">
            <v>744</v>
          </cell>
          <cell r="CQ18">
            <v>720</v>
          </cell>
          <cell r="CR18">
            <v>744</v>
          </cell>
          <cell r="CS18">
            <v>720</v>
          </cell>
          <cell r="CT18">
            <v>744</v>
          </cell>
          <cell r="CU18">
            <v>744</v>
          </cell>
          <cell r="CV18">
            <v>696</v>
          </cell>
          <cell r="CW18">
            <v>744</v>
          </cell>
          <cell r="CX18">
            <v>720</v>
          </cell>
          <cell r="CY18">
            <v>744</v>
          </cell>
          <cell r="CZ18">
            <v>720</v>
          </cell>
          <cell r="DA18">
            <v>744</v>
          </cell>
          <cell r="DB18">
            <v>744</v>
          </cell>
          <cell r="DC18">
            <v>720</v>
          </cell>
          <cell r="DD18">
            <v>744</v>
          </cell>
          <cell r="DE18">
            <v>720</v>
          </cell>
          <cell r="DF18">
            <v>744</v>
          </cell>
          <cell r="DG18">
            <v>744</v>
          </cell>
          <cell r="DH18">
            <v>672</v>
          </cell>
          <cell r="DI18">
            <v>744</v>
          </cell>
          <cell r="DJ18">
            <v>720</v>
          </cell>
          <cell r="DK18">
            <v>744</v>
          </cell>
          <cell r="DL18">
            <v>720</v>
          </cell>
          <cell r="DM18">
            <v>744</v>
          </cell>
          <cell r="DN18">
            <v>744</v>
          </cell>
          <cell r="DO18">
            <v>720</v>
          </cell>
          <cell r="DP18">
            <v>744</v>
          </cell>
          <cell r="DQ18">
            <v>720</v>
          </cell>
          <cell r="DR18">
            <v>744</v>
          </cell>
          <cell r="DS18">
            <v>744</v>
          </cell>
          <cell r="DT18">
            <v>672</v>
          </cell>
          <cell r="DU18">
            <v>744</v>
          </cell>
          <cell r="DV18">
            <v>720</v>
          </cell>
          <cell r="DW18">
            <v>744</v>
          </cell>
          <cell r="DX18">
            <v>720</v>
          </cell>
          <cell r="DY18">
            <v>744</v>
          </cell>
          <cell r="DZ18">
            <v>744</v>
          </cell>
          <cell r="EA18">
            <v>720</v>
          </cell>
          <cell r="EB18">
            <v>744</v>
          </cell>
          <cell r="EC18">
            <v>720</v>
          </cell>
          <cell r="ED18">
            <v>744</v>
          </cell>
        </row>
        <row r="19">
          <cell r="C19">
            <v>344</v>
          </cell>
          <cell r="D19">
            <v>296</v>
          </cell>
          <cell r="E19">
            <v>311</v>
          </cell>
          <cell r="F19">
            <v>320</v>
          </cell>
          <cell r="G19">
            <v>328</v>
          </cell>
          <cell r="H19">
            <v>304</v>
          </cell>
          <cell r="I19">
            <v>344</v>
          </cell>
          <cell r="J19">
            <v>312</v>
          </cell>
          <cell r="K19">
            <v>336</v>
          </cell>
          <cell r="L19">
            <v>312</v>
          </cell>
          <cell r="M19">
            <v>321</v>
          </cell>
          <cell r="N19">
            <v>344</v>
          </cell>
          <cell r="O19">
            <v>328</v>
          </cell>
          <cell r="P19">
            <v>288</v>
          </cell>
          <cell r="Q19">
            <v>327</v>
          </cell>
          <cell r="R19">
            <v>304</v>
          </cell>
          <cell r="S19">
            <v>328</v>
          </cell>
          <cell r="T19">
            <v>320</v>
          </cell>
          <cell r="U19">
            <v>328</v>
          </cell>
          <cell r="V19">
            <v>312</v>
          </cell>
          <cell r="W19">
            <v>336</v>
          </cell>
          <cell r="X19">
            <v>312</v>
          </cell>
          <cell r="Y19">
            <v>321</v>
          </cell>
          <cell r="Z19">
            <v>344</v>
          </cell>
          <cell r="AA19">
            <v>328</v>
          </cell>
          <cell r="AB19">
            <v>288</v>
          </cell>
          <cell r="AC19">
            <v>327</v>
          </cell>
          <cell r="AD19">
            <v>304</v>
          </cell>
          <cell r="AE19">
            <v>328</v>
          </cell>
          <cell r="AF19">
            <v>320</v>
          </cell>
          <cell r="AG19">
            <v>328</v>
          </cell>
          <cell r="AH19">
            <v>328</v>
          </cell>
          <cell r="AI19">
            <v>320</v>
          </cell>
          <cell r="AJ19">
            <v>312</v>
          </cell>
          <cell r="AK19">
            <v>337</v>
          </cell>
          <cell r="AL19">
            <v>328</v>
          </cell>
          <cell r="AM19">
            <v>328</v>
          </cell>
          <cell r="AN19">
            <v>288</v>
          </cell>
          <cell r="AO19">
            <v>327</v>
          </cell>
          <cell r="AP19">
            <v>304</v>
          </cell>
          <cell r="AQ19">
            <v>344</v>
          </cell>
          <cell r="AR19">
            <v>304</v>
          </cell>
          <cell r="AS19">
            <v>328</v>
          </cell>
          <cell r="AT19">
            <v>328</v>
          </cell>
          <cell r="AU19">
            <v>320</v>
          </cell>
          <cell r="AV19">
            <v>312</v>
          </cell>
          <cell r="AW19">
            <v>337</v>
          </cell>
          <cell r="AX19">
            <v>328</v>
          </cell>
          <cell r="AY19">
            <v>344</v>
          </cell>
          <cell r="AZ19">
            <v>296</v>
          </cell>
          <cell r="BA19">
            <v>311</v>
          </cell>
          <cell r="BB19">
            <v>304</v>
          </cell>
          <cell r="BC19">
            <v>344</v>
          </cell>
          <cell r="BD19">
            <v>304</v>
          </cell>
          <cell r="BE19">
            <v>344</v>
          </cell>
          <cell r="BF19">
            <v>312</v>
          </cell>
          <cell r="BG19">
            <v>320</v>
          </cell>
          <cell r="BH19">
            <v>328</v>
          </cell>
          <cell r="BI19">
            <v>321</v>
          </cell>
          <cell r="BJ19">
            <v>328</v>
          </cell>
          <cell r="BK19">
            <v>344</v>
          </cell>
          <cell r="BL19">
            <v>288</v>
          </cell>
          <cell r="BM19">
            <v>311</v>
          </cell>
          <cell r="BN19">
            <v>320</v>
          </cell>
          <cell r="BO19">
            <v>328</v>
          </cell>
          <cell r="BP19">
            <v>304</v>
          </cell>
          <cell r="BQ19">
            <v>344</v>
          </cell>
          <cell r="BR19">
            <v>312</v>
          </cell>
          <cell r="BS19">
            <v>320</v>
          </cell>
          <cell r="BT19">
            <v>328</v>
          </cell>
          <cell r="BU19">
            <v>321</v>
          </cell>
          <cell r="BV19">
            <v>344</v>
          </cell>
          <cell r="BW19">
            <v>328</v>
          </cell>
          <cell r="BX19">
            <v>288</v>
          </cell>
          <cell r="BY19">
            <v>311</v>
          </cell>
          <cell r="BZ19">
            <v>320</v>
          </cell>
          <cell r="CA19">
            <v>328</v>
          </cell>
          <cell r="CB19">
            <v>304</v>
          </cell>
          <cell r="CC19">
            <v>344</v>
          </cell>
          <cell r="CD19">
            <v>312</v>
          </cell>
          <cell r="CE19">
            <v>336</v>
          </cell>
          <cell r="CF19">
            <v>312</v>
          </cell>
          <cell r="CG19">
            <v>321</v>
          </cell>
          <cell r="CH19">
            <v>344</v>
          </cell>
          <cell r="CI19">
            <v>328</v>
          </cell>
          <cell r="CJ19">
            <v>288</v>
          </cell>
          <cell r="CK19">
            <v>327</v>
          </cell>
          <cell r="CL19">
            <v>304</v>
          </cell>
          <cell r="CM19">
            <v>328</v>
          </cell>
          <cell r="CN19">
            <v>320</v>
          </cell>
          <cell r="CO19">
            <v>328</v>
          </cell>
          <cell r="CP19">
            <v>312</v>
          </cell>
          <cell r="CQ19">
            <v>336</v>
          </cell>
          <cell r="CR19">
            <v>312</v>
          </cell>
          <cell r="CS19">
            <v>321</v>
          </cell>
          <cell r="CT19">
            <v>344</v>
          </cell>
          <cell r="CU19">
            <v>328</v>
          </cell>
          <cell r="CV19">
            <v>296</v>
          </cell>
          <cell r="CW19">
            <v>327</v>
          </cell>
          <cell r="CX19">
            <v>304</v>
          </cell>
          <cell r="CY19">
            <v>344</v>
          </cell>
          <cell r="CZ19">
            <v>304</v>
          </cell>
          <cell r="DA19">
            <v>328</v>
          </cell>
          <cell r="DB19">
            <v>328</v>
          </cell>
          <cell r="DC19">
            <v>320</v>
          </cell>
          <cell r="DD19">
            <v>312</v>
          </cell>
          <cell r="DE19">
            <v>337</v>
          </cell>
          <cell r="DF19">
            <v>328</v>
          </cell>
          <cell r="DG19">
            <v>344</v>
          </cell>
          <cell r="DH19">
            <v>288</v>
          </cell>
          <cell r="DI19">
            <v>311</v>
          </cell>
          <cell r="DJ19">
            <v>304</v>
          </cell>
          <cell r="DK19">
            <v>344</v>
          </cell>
          <cell r="DL19">
            <v>304</v>
          </cell>
          <cell r="DM19">
            <v>328</v>
          </cell>
          <cell r="DN19">
            <v>328</v>
          </cell>
          <cell r="DO19">
            <v>320</v>
          </cell>
          <cell r="DP19">
            <v>328</v>
          </cell>
          <cell r="DQ19">
            <v>321</v>
          </cell>
          <cell r="DR19">
            <v>328</v>
          </cell>
          <cell r="DS19">
            <v>344</v>
          </cell>
          <cell r="DT19">
            <v>288</v>
          </cell>
          <cell r="DU19">
            <v>311</v>
          </cell>
          <cell r="DV19">
            <v>304</v>
          </cell>
          <cell r="DW19">
            <v>344</v>
          </cell>
          <cell r="DX19">
            <v>304</v>
          </cell>
          <cell r="DY19">
            <v>344</v>
          </cell>
          <cell r="DZ19">
            <v>312</v>
          </cell>
          <cell r="EA19">
            <v>320</v>
          </cell>
          <cell r="EB19">
            <v>328</v>
          </cell>
          <cell r="EC19">
            <v>321</v>
          </cell>
          <cell r="ED19">
            <v>328</v>
          </cell>
        </row>
        <row r="20">
          <cell r="C20">
            <v>744</v>
          </cell>
          <cell r="D20">
            <v>696</v>
          </cell>
          <cell r="E20">
            <v>743</v>
          </cell>
          <cell r="F20">
            <v>720</v>
          </cell>
          <cell r="G20">
            <v>744</v>
          </cell>
          <cell r="H20">
            <v>720</v>
          </cell>
          <cell r="I20">
            <v>744</v>
          </cell>
          <cell r="J20">
            <v>744</v>
          </cell>
          <cell r="K20">
            <v>720</v>
          </cell>
          <cell r="L20">
            <v>744</v>
          </cell>
          <cell r="M20">
            <v>721</v>
          </cell>
          <cell r="N20">
            <v>744</v>
          </cell>
          <cell r="O20">
            <v>744</v>
          </cell>
          <cell r="P20">
            <v>672</v>
          </cell>
          <cell r="Q20">
            <v>743</v>
          </cell>
          <cell r="R20">
            <v>720</v>
          </cell>
          <cell r="S20">
            <v>744</v>
          </cell>
          <cell r="T20">
            <v>720</v>
          </cell>
          <cell r="U20">
            <v>744</v>
          </cell>
          <cell r="V20">
            <v>744</v>
          </cell>
          <cell r="W20">
            <v>720</v>
          </cell>
          <cell r="X20">
            <v>744</v>
          </cell>
          <cell r="Y20">
            <v>721</v>
          </cell>
          <cell r="Z20">
            <v>744</v>
          </cell>
          <cell r="AA20">
            <v>744</v>
          </cell>
          <cell r="AB20">
            <v>672</v>
          </cell>
          <cell r="AC20">
            <v>743</v>
          </cell>
          <cell r="AD20">
            <v>720</v>
          </cell>
          <cell r="AE20">
            <v>744</v>
          </cell>
          <cell r="AF20">
            <v>720</v>
          </cell>
          <cell r="AG20">
            <v>744</v>
          </cell>
          <cell r="AH20">
            <v>744</v>
          </cell>
          <cell r="AI20">
            <v>720</v>
          </cell>
          <cell r="AJ20">
            <v>744</v>
          </cell>
          <cell r="AK20">
            <v>721</v>
          </cell>
          <cell r="AL20">
            <v>744</v>
          </cell>
          <cell r="AM20">
            <v>744</v>
          </cell>
          <cell r="AN20">
            <v>672</v>
          </cell>
          <cell r="AO20">
            <v>743</v>
          </cell>
          <cell r="AP20">
            <v>720</v>
          </cell>
          <cell r="AQ20">
            <v>744</v>
          </cell>
          <cell r="AR20">
            <v>720</v>
          </cell>
          <cell r="AS20">
            <v>744</v>
          </cell>
          <cell r="AT20">
            <v>744</v>
          </cell>
          <cell r="AU20">
            <v>720</v>
          </cell>
          <cell r="AV20">
            <v>744</v>
          </cell>
          <cell r="AW20">
            <v>721</v>
          </cell>
          <cell r="AX20">
            <v>744</v>
          </cell>
          <cell r="AY20">
            <v>744</v>
          </cell>
          <cell r="AZ20">
            <v>696</v>
          </cell>
          <cell r="BA20">
            <v>743</v>
          </cell>
          <cell r="BB20">
            <v>720</v>
          </cell>
          <cell r="BC20">
            <v>744</v>
          </cell>
          <cell r="BD20">
            <v>720</v>
          </cell>
          <cell r="BE20">
            <v>744</v>
          </cell>
          <cell r="BF20">
            <v>744</v>
          </cell>
          <cell r="BG20">
            <v>720</v>
          </cell>
          <cell r="BH20">
            <v>744</v>
          </cell>
          <cell r="BI20">
            <v>721</v>
          </cell>
          <cell r="BJ20">
            <v>744</v>
          </cell>
          <cell r="BK20">
            <v>744</v>
          </cell>
          <cell r="BL20">
            <v>672</v>
          </cell>
          <cell r="BM20">
            <v>743</v>
          </cell>
          <cell r="BN20">
            <v>720</v>
          </cell>
          <cell r="BO20">
            <v>744</v>
          </cell>
          <cell r="BP20">
            <v>720</v>
          </cell>
          <cell r="BQ20">
            <v>744</v>
          </cell>
          <cell r="BR20">
            <v>744</v>
          </cell>
          <cell r="BS20">
            <v>720</v>
          </cell>
          <cell r="BT20">
            <v>744</v>
          </cell>
          <cell r="BU20">
            <v>721</v>
          </cell>
          <cell r="BV20">
            <v>744</v>
          </cell>
          <cell r="BW20">
            <v>744</v>
          </cell>
          <cell r="BX20">
            <v>672</v>
          </cell>
          <cell r="BY20">
            <v>743</v>
          </cell>
          <cell r="BZ20">
            <v>720</v>
          </cell>
          <cell r="CA20">
            <v>744</v>
          </cell>
          <cell r="CB20">
            <v>720</v>
          </cell>
          <cell r="CC20">
            <v>744</v>
          </cell>
          <cell r="CD20">
            <v>744</v>
          </cell>
          <cell r="CE20">
            <v>720</v>
          </cell>
          <cell r="CF20">
            <v>744</v>
          </cell>
          <cell r="CG20">
            <v>721</v>
          </cell>
          <cell r="CH20">
            <v>744</v>
          </cell>
          <cell r="CI20">
            <v>744</v>
          </cell>
          <cell r="CJ20">
            <v>672</v>
          </cell>
          <cell r="CK20">
            <v>743</v>
          </cell>
          <cell r="CL20">
            <v>720</v>
          </cell>
          <cell r="CM20">
            <v>744</v>
          </cell>
          <cell r="CN20">
            <v>720</v>
          </cell>
          <cell r="CO20">
            <v>744</v>
          </cell>
          <cell r="CP20">
            <v>744</v>
          </cell>
          <cell r="CQ20">
            <v>720</v>
          </cell>
          <cell r="CR20">
            <v>744</v>
          </cell>
          <cell r="CS20">
            <v>721</v>
          </cell>
          <cell r="CT20">
            <v>744</v>
          </cell>
          <cell r="CU20">
            <v>744</v>
          </cell>
          <cell r="CV20">
            <v>696</v>
          </cell>
          <cell r="CW20">
            <v>743</v>
          </cell>
          <cell r="CX20">
            <v>720</v>
          </cell>
          <cell r="CY20">
            <v>744</v>
          </cell>
          <cell r="CZ20">
            <v>720</v>
          </cell>
          <cell r="DA20">
            <v>744</v>
          </cell>
          <cell r="DB20">
            <v>744</v>
          </cell>
          <cell r="DC20">
            <v>720</v>
          </cell>
          <cell r="DD20">
            <v>744</v>
          </cell>
          <cell r="DE20">
            <v>721</v>
          </cell>
          <cell r="DF20">
            <v>744</v>
          </cell>
          <cell r="DG20">
            <v>744</v>
          </cell>
          <cell r="DH20">
            <v>672</v>
          </cell>
          <cell r="DI20">
            <v>743</v>
          </cell>
          <cell r="DJ20">
            <v>720</v>
          </cell>
          <cell r="DK20">
            <v>744</v>
          </cell>
          <cell r="DL20">
            <v>720</v>
          </cell>
          <cell r="DM20">
            <v>744</v>
          </cell>
          <cell r="DN20">
            <v>744</v>
          </cell>
          <cell r="DO20">
            <v>720</v>
          </cell>
          <cell r="DP20">
            <v>744</v>
          </cell>
          <cell r="DQ20">
            <v>721</v>
          </cell>
          <cell r="DR20">
            <v>744</v>
          </cell>
          <cell r="DS20">
            <v>744</v>
          </cell>
          <cell r="DT20">
            <v>672</v>
          </cell>
          <cell r="DU20">
            <v>743</v>
          </cell>
          <cell r="DV20">
            <v>720</v>
          </cell>
          <cell r="DW20">
            <v>744</v>
          </cell>
          <cell r="DX20">
            <v>720</v>
          </cell>
          <cell r="DY20">
            <v>744</v>
          </cell>
          <cell r="DZ20">
            <v>744</v>
          </cell>
          <cell r="EA20">
            <v>720</v>
          </cell>
          <cell r="EB20">
            <v>744</v>
          </cell>
          <cell r="EC20">
            <v>721</v>
          </cell>
          <cell r="ED20">
            <v>744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rtPPA_2015"/>
      <sheetName val="Scenario Desc"/>
      <sheetName val="Exhibit 1- Std Base Load"/>
      <sheetName val="Exhibit 2- Std Wind "/>
      <sheetName val="Exhibit 3- Std FixedSolar"/>
      <sheetName val="Exhibit 4- Std TrackingSolar"/>
      <sheetName val="Exhibit 5 - Renewable BaseLoad"/>
      <sheetName val="Exhibit 6- Renewable Wind"/>
      <sheetName val="Exhibit 7- Renewable FixedS"/>
      <sheetName val="Exhibit 8- Renewable TrackingS"/>
      <sheetName val="Exhibit 9 - Blending"/>
      <sheetName val="Table 1"/>
      <sheetName val="Table 2"/>
      <sheetName val="Tables 3 to 6"/>
      <sheetName val="Table 7 to 8"/>
      <sheetName val="Table 9"/>
      <sheetName val="Table 10"/>
      <sheetName val="Table 11"/>
      <sheetName val="Table 12"/>
      <sheetName val="XX Support Pages - Do Not Print"/>
      <sheetName val="Tariff Page 1"/>
      <sheetName val="OFPC Source"/>
    </sheetNames>
    <sheetDataSet>
      <sheetData sheetId="0"/>
      <sheetData sheetId="1">
        <row r="6">
          <cell r="B6">
            <v>2.2999999999999998</v>
          </cell>
        </row>
      </sheetData>
      <sheetData sheetId="2"/>
      <sheetData sheetId="3">
        <row r="45">
          <cell r="L45">
            <v>3.06</v>
          </cell>
        </row>
      </sheetData>
      <sheetData sheetId="4">
        <row r="53">
          <cell r="G53">
            <v>0.32200000000000001</v>
          </cell>
        </row>
      </sheetData>
      <sheetData sheetId="5"/>
      <sheetData sheetId="6"/>
      <sheetData sheetId="7"/>
      <sheetData sheetId="8"/>
      <sheetData sheetId="9"/>
      <sheetData sheetId="10"/>
      <sheetData sheetId="11"/>
      <sheetData sheetId="12"/>
      <sheetData sheetId="13"/>
      <sheetData sheetId="14">
        <row r="43">
          <cell r="AE43">
            <v>6.6600000000000006E-2</v>
          </cell>
        </row>
      </sheetData>
      <sheetData sheetId="15"/>
      <sheetData sheetId="16"/>
      <sheetData sheetId="17"/>
      <sheetData sheetId="18"/>
      <sheetData sheetId="19"/>
      <sheetData sheetId="20"/>
      <sheetData sheetId="21">
        <row r="8">
          <cell r="J8">
            <v>42370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Exhibit 1- Std Base Load QF"/>
      <sheetName val="Exhibit 2- Std Wind QF "/>
      <sheetName val="Exhibit 3- Std FixedSolar QF"/>
      <sheetName val="Exhibit 4- Std TrackingSolar"/>
      <sheetName val="Exhibit 5- Renewable BaseLoad"/>
      <sheetName val="Exhibit 6- Renewable Wind"/>
      <sheetName val="Exhibit 7- Renewable FixedS"/>
      <sheetName val="Exhibit 8- Renewable TrackingS"/>
      <sheetName val="Exhibit 9 - Blending"/>
      <sheetName val="Table 1"/>
      <sheetName val="Table 2"/>
      <sheetName val="Tables 3 to 6"/>
      <sheetName val="Tables 3 to 6_Renewable"/>
      <sheetName val="Table 7 to 8"/>
      <sheetName val="Table 9"/>
      <sheetName val="Table 10"/>
      <sheetName val="Table 11"/>
      <sheetName val="Table 12"/>
      <sheetName val="Table 13"/>
      <sheetName val="XX Support Pages - Do Not Print"/>
      <sheetName val="Tariff Page 1"/>
      <sheetName val="OFPC Source"/>
    </sheetNames>
    <sheetDataSet>
      <sheetData sheetId="0" refreshError="1"/>
      <sheetData sheetId="1" refreshError="1"/>
      <sheetData sheetId="2">
        <row r="45">
          <cell r="E45">
            <v>3.06</v>
          </cell>
        </row>
        <row r="57">
          <cell r="E57">
            <v>0.254</v>
          </cell>
        </row>
      </sheetData>
      <sheetData sheetId="3">
        <row r="53">
          <cell r="G53">
            <v>0.32200000000000001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3">
          <cell r="AE43">
            <v>6.6600000000000006E-2</v>
          </cell>
        </row>
      </sheetData>
      <sheetData sheetId="15" refreshError="1"/>
      <sheetData sheetId="16" refreshError="1"/>
      <sheetData sheetId="17"/>
      <sheetData sheetId="18"/>
      <sheetData sheetId="19" refreshError="1"/>
      <sheetData sheetId="20" refreshError="1"/>
      <sheetData sheetId="21" refreshError="1"/>
      <sheetData sheetId="22">
        <row r="5">
          <cell r="P5" t="str">
            <v>Annual Price</v>
          </cell>
          <cell r="Q5">
            <v>0</v>
          </cell>
          <cell r="R5">
            <v>0</v>
          </cell>
          <cell r="S5">
            <v>0</v>
          </cell>
          <cell r="T5" t="str">
            <v>HLH/LLH Factors</v>
          </cell>
          <cell r="U5">
            <v>0</v>
          </cell>
        </row>
        <row r="6">
          <cell r="P6" t="str">
            <v>Year</v>
          </cell>
          <cell r="Q6" t="str">
            <v>HLH</v>
          </cell>
          <cell r="R6" t="str">
            <v>LLH</v>
          </cell>
          <cell r="S6" t="str">
            <v>Flat</v>
          </cell>
          <cell r="T6" t="str">
            <v>HLH</v>
          </cell>
          <cell r="U6" t="str">
            <v>LLH</v>
          </cell>
        </row>
        <row r="7">
          <cell r="P7">
            <v>0</v>
          </cell>
          <cell r="Q7" t="str">
            <v>(a)</v>
          </cell>
          <cell r="R7" t="str">
            <v>(b)</v>
          </cell>
          <cell r="S7" t="str">
            <v>(c)</v>
          </cell>
          <cell r="T7" t="str">
            <v>(d)</v>
          </cell>
          <cell r="U7" t="str">
            <v>(e)</v>
          </cell>
        </row>
        <row r="8">
          <cell r="J8">
            <v>42370</v>
          </cell>
          <cell r="K8">
            <v>21.983621291358247</v>
          </cell>
          <cell r="L8">
            <v>19.984276199823373</v>
          </cell>
          <cell r="M8">
            <v>21.12390290199825</v>
          </cell>
          <cell r="P8">
            <v>0</v>
          </cell>
          <cell r="Q8">
            <v>0</v>
          </cell>
          <cell r="R8">
            <v>0</v>
          </cell>
          <cell r="S8">
            <v>0</v>
          </cell>
          <cell r="T8" t="str">
            <v>(a)/(c)</v>
          </cell>
          <cell r="U8" t="str">
            <v>(b)/(c)</v>
          </cell>
        </row>
        <row r="9">
          <cell r="J9">
            <v>42401</v>
          </cell>
          <cell r="K9">
            <v>17.913635057147197</v>
          </cell>
          <cell r="L9">
            <v>16.13795382458575</v>
          </cell>
          <cell r="M9">
            <v>17.150092127145772</v>
          </cell>
          <cell r="P9">
            <v>0</v>
          </cell>
          <cell r="Q9">
            <v>0</v>
          </cell>
          <cell r="R9">
            <v>0</v>
          </cell>
          <cell r="S9">
            <v>0</v>
          </cell>
          <cell r="T9">
            <v>0</v>
          </cell>
          <cell r="U9">
            <v>0</v>
          </cell>
        </row>
        <row r="10">
          <cell r="J10">
            <v>42430</v>
          </cell>
          <cell r="K10">
            <v>13.906503576482843</v>
          </cell>
          <cell r="L10">
            <v>9.6373288864912094</v>
          </cell>
          <cell r="M10">
            <v>12.07075845978644</v>
          </cell>
          <cell r="P10">
            <v>2017</v>
          </cell>
          <cell r="Q10">
            <v>23.947500000000002</v>
          </cell>
          <cell r="R10">
            <v>19.177500000000002</v>
          </cell>
          <cell r="S10">
            <v>21.847641692793079</v>
          </cell>
          <cell r="T10">
            <v>1.0961137287371208</v>
          </cell>
          <cell r="U10">
            <v>0.8777835278361471</v>
          </cell>
        </row>
        <row r="11">
          <cell r="J11">
            <v>42461</v>
          </cell>
          <cell r="K11">
            <v>13.742406123522002</v>
          </cell>
          <cell r="L11">
            <v>8.7709593859455577</v>
          </cell>
          <cell r="M11">
            <v>11.604684026364129</v>
          </cell>
          <cell r="P11">
            <v>2018</v>
          </cell>
          <cell r="Q11">
            <v>26.275000000000002</v>
          </cell>
          <cell r="R11">
            <v>20.528333333333332</v>
          </cell>
          <cell r="S11">
            <v>23.748232019451319</v>
          </cell>
          <cell r="T11">
            <v>1.1063981511751737</v>
          </cell>
          <cell r="U11">
            <v>0.86441522537422222</v>
          </cell>
        </row>
        <row r="12">
          <cell r="J12">
            <v>42491</v>
          </cell>
          <cell r="K12">
            <v>12.999133305431073</v>
          </cell>
          <cell r="L12">
            <v>5.3189258396273855</v>
          </cell>
          <cell r="M12">
            <v>9.6966440951354862</v>
          </cell>
          <cell r="P12">
            <v>2019</v>
          </cell>
          <cell r="Q12">
            <v>27.537500000000005</v>
          </cell>
          <cell r="R12">
            <v>21.512499999999999</v>
          </cell>
          <cell r="S12">
            <v>24.905232209910523</v>
          </cell>
          <cell r="T12">
            <v>1.105691357057174</v>
          </cell>
          <cell r="U12">
            <v>0.86377431933517745</v>
          </cell>
        </row>
        <row r="13">
          <cell r="J13">
            <v>42522</v>
          </cell>
          <cell r="K13">
            <v>14.452684459540254</v>
          </cell>
          <cell r="L13">
            <v>7.7277226711721898</v>
          </cell>
          <cell r="M13">
            <v>11.560950890541985</v>
          </cell>
          <cell r="P13">
            <v>2020</v>
          </cell>
          <cell r="Q13">
            <v>28.837500000000002</v>
          </cell>
          <cell r="R13">
            <v>23.169999999999998</v>
          </cell>
          <cell r="S13">
            <v>26.356703147494059</v>
          </cell>
          <cell r="T13">
            <v>1.0941239440541262</v>
          </cell>
          <cell r="U13">
            <v>0.87909325647972603</v>
          </cell>
        </row>
        <row r="14">
          <cell r="J14">
            <v>42552</v>
          </cell>
          <cell r="K14">
            <v>21.07082254282243</v>
          </cell>
          <cell r="L14">
            <v>13.093401789894903</v>
          </cell>
          <cell r="M14">
            <v>17.640531619063594</v>
          </cell>
          <cell r="P14">
            <v>2021</v>
          </cell>
          <cell r="Q14">
            <v>30.25</v>
          </cell>
          <cell r="R14">
            <v>24.757500000000004</v>
          </cell>
          <cell r="S14">
            <v>27.841350847663552</v>
          </cell>
          <cell r="T14">
            <v>1.0865133723401421</v>
          </cell>
          <cell r="U14">
            <v>0.88923486994086187</v>
          </cell>
        </row>
        <row r="15">
          <cell r="J15">
            <v>42583</v>
          </cell>
          <cell r="K15">
            <v>24.127774821092128</v>
          </cell>
          <cell r="L15">
            <v>18.498596563819937</v>
          </cell>
          <cell r="M15">
            <v>21.707228170465086</v>
          </cell>
          <cell r="P15">
            <v>2022</v>
          </cell>
          <cell r="Q15">
            <v>33.373780833333335</v>
          </cell>
          <cell r="R15">
            <v>26.994724166666668</v>
          </cell>
          <cell r="S15">
            <v>30.576130941519466</v>
          </cell>
          <cell r="T15">
            <v>1.0914978385317853</v>
          </cell>
          <cell r="U15">
            <v>0.88286919683518261</v>
          </cell>
        </row>
        <row r="16">
          <cell r="J16">
            <v>42614</v>
          </cell>
          <cell r="K16">
            <v>22.76162437313263</v>
          </cell>
          <cell r="L16">
            <v>18.95</v>
          </cell>
          <cell r="M16">
            <v>21.122625892685598</v>
          </cell>
          <cell r="P16">
            <v>2023</v>
          </cell>
          <cell r="Q16">
            <v>37.615015000000007</v>
          </cell>
          <cell r="R16">
            <v>30.191510833333336</v>
          </cell>
          <cell r="S16">
            <v>34.341261512259017</v>
          </cell>
          <cell r="T16">
            <v>1.0953300299283513</v>
          </cell>
          <cell r="U16">
            <v>0.8791613791635372</v>
          </cell>
        </row>
        <row r="17">
          <cell r="J17">
            <v>42644</v>
          </cell>
          <cell r="K17">
            <v>21.7</v>
          </cell>
          <cell r="L17">
            <v>19.878899992173199</v>
          </cell>
          <cell r="M17">
            <v>20.916926996634473</v>
          </cell>
          <cell r="P17">
            <v>2024</v>
          </cell>
          <cell r="Q17">
            <v>41.471919166666659</v>
          </cell>
          <cell r="R17">
            <v>33.477644999999995</v>
          </cell>
          <cell r="S17">
            <v>37.960120933796439</v>
          </cell>
          <cell r="T17">
            <v>1.092512830477935</v>
          </cell>
          <cell r="U17">
            <v>0.88191618404972916</v>
          </cell>
        </row>
        <row r="18">
          <cell r="J18">
            <v>42675</v>
          </cell>
          <cell r="K18">
            <v>24.356777295042487</v>
          </cell>
          <cell r="L18">
            <v>22.063697118173007</v>
          </cell>
          <cell r="M18">
            <v>23.37075281898861</v>
          </cell>
          <cell r="P18">
            <v>2025</v>
          </cell>
          <cell r="Q18">
            <v>43.59779666666666</v>
          </cell>
          <cell r="R18">
            <v>35.397160833333338</v>
          </cell>
          <cell r="S18">
            <v>39.990214803924012</v>
          </cell>
          <cell r="T18">
            <v>1.0902116150271004</v>
          </cell>
          <cell r="U18">
            <v>0.88514555390335181</v>
          </cell>
        </row>
        <row r="19">
          <cell r="J19">
            <v>42705</v>
          </cell>
          <cell r="K19">
            <v>27.516404693602158</v>
          </cell>
          <cell r="L19">
            <v>23.031083086216086</v>
          </cell>
          <cell r="M19">
            <v>25.587716402426146</v>
          </cell>
          <cell r="P19">
            <v>2026</v>
          </cell>
          <cell r="Q19">
            <v>45.439878333333333</v>
          </cell>
          <cell r="R19">
            <v>36.976436666666665</v>
          </cell>
          <cell r="S19">
            <v>41.722589955446999</v>
          </cell>
          <cell r="T19">
            <v>1.0890953409617139</v>
          </cell>
          <cell r="U19">
            <v>0.88624499836063719</v>
          </cell>
        </row>
        <row r="20">
          <cell r="J20">
            <v>42736</v>
          </cell>
          <cell r="K20">
            <v>26.512499999999999</v>
          </cell>
          <cell r="L20">
            <v>23.369615931925345</v>
          </cell>
          <cell r="M20">
            <v>25.161059850727895</v>
          </cell>
          <cell r="P20">
            <v>2027</v>
          </cell>
          <cell r="Q20">
            <v>47.694152500000001</v>
          </cell>
          <cell r="R20">
            <v>38.99106166666666</v>
          </cell>
          <cell r="S20">
            <v>43.868946538759737</v>
          </cell>
          <cell r="T20">
            <v>1.0871962119687684</v>
          </cell>
          <cell r="U20">
            <v>0.88880779556027645</v>
          </cell>
        </row>
        <row r="21">
          <cell r="J21">
            <v>42767</v>
          </cell>
          <cell r="K21">
            <v>25.816940455213651</v>
          </cell>
          <cell r="L21">
            <v>22.793794054212004</v>
          </cell>
          <cell r="M21">
            <v>24.516987502782939</v>
          </cell>
          <cell r="P21">
            <v>2028</v>
          </cell>
          <cell r="Q21">
            <v>48.91536</v>
          </cell>
          <cell r="R21">
            <v>39.861495833333343</v>
          </cell>
          <cell r="S21">
            <v>44.929089872644511</v>
          </cell>
          <cell r="T21">
            <v>1.0887235895197283</v>
          </cell>
          <cell r="U21">
            <v>0.88720906535886412</v>
          </cell>
        </row>
        <row r="22">
          <cell r="J22">
            <v>42795</v>
          </cell>
          <cell r="K22">
            <v>23.114644416803152</v>
          </cell>
          <cell r="L22">
            <v>20.228401408340073</v>
          </cell>
          <cell r="M22">
            <v>21.873559923164027</v>
          </cell>
          <cell r="P22">
            <v>2029</v>
          </cell>
          <cell r="Q22">
            <v>50.265955833333329</v>
          </cell>
          <cell r="R22">
            <v>41.034064166666674</v>
          </cell>
          <cell r="S22">
            <v>46.213470067714304</v>
          </cell>
          <cell r="T22">
            <v>1.0876905750570367</v>
          </cell>
          <cell r="U22">
            <v>0.88792432393718745</v>
          </cell>
        </row>
        <row r="23">
          <cell r="J23">
            <v>42826</v>
          </cell>
          <cell r="K23">
            <v>19.631449563390138</v>
          </cell>
          <cell r="L23">
            <v>15.169286215442858</v>
          </cell>
          <cell r="M23">
            <v>17.712719323772806</v>
          </cell>
          <cell r="P23">
            <v>2030</v>
          </cell>
          <cell r="Q23">
            <v>52.490934166666669</v>
          </cell>
          <cell r="R23">
            <v>42.648744166666667</v>
          </cell>
          <cell r="S23">
            <v>48.163522948517681</v>
          </cell>
          <cell r="T23">
            <v>1.0898483116107305</v>
          </cell>
          <cell r="U23">
            <v>0.88549884966376324</v>
          </cell>
        </row>
        <row r="24">
          <cell r="J24">
            <v>42856</v>
          </cell>
          <cell r="K24">
            <v>17.946306514167055</v>
          </cell>
          <cell r="L24">
            <v>11.133726018371117</v>
          </cell>
          <cell r="M24">
            <v>15.016896900974801</v>
          </cell>
          <cell r="P24">
            <v>2031</v>
          </cell>
          <cell r="Q24">
            <v>54.414976666666661</v>
          </cell>
          <cell r="R24">
            <v>44.332940000000001</v>
          </cell>
          <cell r="S24">
            <v>50.018286593306748</v>
          </cell>
          <cell r="T24">
            <v>1.0879016530315986</v>
          </cell>
          <cell r="U24">
            <v>0.88633463917839328</v>
          </cell>
        </row>
        <row r="25">
          <cell r="J25">
            <v>42887</v>
          </cell>
          <cell r="K25">
            <v>17.263649943215452</v>
          </cell>
          <cell r="L25">
            <v>10.646622023123673</v>
          </cell>
          <cell r="M25">
            <v>14.418327937575986</v>
          </cell>
          <cell r="P25">
            <v>2032</v>
          </cell>
          <cell r="Q25">
            <v>55.419961666666666</v>
          </cell>
          <cell r="R25">
            <v>45.326558333333331</v>
          </cell>
          <cell r="S25">
            <v>50.981797749060483</v>
          </cell>
          <cell r="T25">
            <v>1.0870538920469506</v>
          </cell>
          <cell r="U25">
            <v>0.88907336215244848</v>
          </cell>
        </row>
        <row r="26">
          <cell r="J26">
            <v>42917</v>
          </cell>
          <cell r="K26">
            <v>24.08557421264841</v>
          </cell>
          <cell r="L26">
            <v>17.227119331207238</v>
          </cell>
          <cell r="M26">
            <v>21.136438613628705</v>
          </cell>
          <cell r="P26">
            <v>2033</v>
          </cell>
          <cell r="Q26">
            <v>56.975466666666669</v>
          </cell>
          <cell r="R26">
            <v>46.760736666666666</v>
          </cell>
          <cell r="S26">
            <v>52.489045366750027</v>
          </cell>
          <cell r="T26">
            <v>1.0854734786767266</v>
          </cell>
          <cell r="U26">
            <v>0.89086658635037697</v>
          </cell>
        </row>
        <row r="27">
          <cell r="J27">
            <v>42948</v>
          </cell>
          <cell r="K27">
            <v>28.751045306520751</v>
          </cell>
          <cell r="L27">
            <v>21.298004984739237</v>
          </cell>
          <cell r="M27">
            <v>25.546237968154699</v>
          </cell>
          <cell r="P27">
            <v>2034</v>
          </cell>
          <cell r="Q27">
            <v>58.652556666666662</v>
          </cell>
          <cell r="R27">
            <v>48.254604166666667</v>
          </cell>
          <cell r="S27">
            <v>54.069080614346809</v>
          </cell>
          <cell r="T27">
            <v>1.0847707414337588</v>
          </cell>
          <cell r="U27">
            <v>0.89246208033104013</v>
          </cell>
        </row>
        <row r="28">
          <cell r="J28">
            <v>42979</v>
          </cell>
          <cell r="K28">
            <v>26.535213803492198</v>
          </cell>
          <cell r="L28">
            <v>23.996174265007472</v>
          </cell>
          <cell r="M28">
            <v>25.443426801943765</v>
          </cell>
          <cell r="P28">
            <v>2035</v>
          </cell>
          <cell r="Q28">
            <v>58.891550833333326</v>
          </cell>
          <cell r="R28">
            <v>48.923639166666668</v>
          </cell>
          <cell r="S28">
            <v>54.513001418765413</v>
          </cell>
          <cell r="T28">
            <v>1.0803211949555331</v>
          </cell>
          <cell r="U28">
            <v>0.8974673544543692</v>
          </cell>
        </row>
        <row r="29">
          <cell r="J29">
            <v>43009</v>
          </cell>
          <cell r="K29">
            <v>25.710164481023089</v>
          </cell>
          <cell r="L29">
            <v>21.269705964897064</v>
          </cell>
          <cell r="M29">
            <v>23.800767319088898</v>
          </cell>
          <cell r="P29">
            <v>2036</v>
          </cell>
          <cell r="Q29">
            <v>61.015539166666677</v>
          </cell>
          <cell r="R29">
            <v>50.492087500000004</v>
          </cell>
          <cell r="S29">
            <v>56.388583043072323</v>
          </cell>
          <cell r="T29">
            <v>1.0820548393645584</v>
          </cell>
          <cell r="U29">
            <v>0.8954310389646023</v>
          </cell>
        </row>
        <row r="30">
          <cell r="J30">
            <v>43040</v>
          </cell>
          <cell r="K30">
            <v>26.640026280423847</v>
          </cell>
          <cell r="L30">
            <v>24.106327004752977</v>
          </cell>
          <cell r="M30">
            <v>25.550535591885371</v>
          </cell>
          <cell r="P30">
            <v>2037</v>
          </cell>
          <cell r="Q30">
            <v>62.571659166666656</v>
          </cell>
          <cell r="R30">
            <v>52.025760833333344</v>
          </cell>
          <cell r="S30">
            <v>57.93256762464457</v>
          </cell>
          <cell r="T30">
            <v>1.0800774371348356</v>
          </cell>
          <cell r="U30">
            <v>0.89803996208863934</v>
          </cell>
        </row>
        <row r="31">
          <cell r="J31">
            <v>43070</v>
          </cell>
          <cell r="K31">
            <v>28.283778401137312</v>
          </cell>
          <cell r="L31">
            <v>25.245000000000001</v>
          </cell>
          <cell r="M31">
            <v>26.977103688648263</v>
          </cell>
          <cell r="P31">
            <v>2038</v>
          </cell>
          <cell r="Q31">
            <v>65.967674166666654</v>
          </cell>
          <cell r="R31">
            <v>55.11894916666666</v>
          </cell>
          <cell r="S31">
            <v>61.196705134968845</v>
          </cell>
          <cell r="T31">
            <v>1.0779612075711507</v>
          </cell>
          <cell r="U31">
            <v>0.90068491506368287</v>
          </cell>
        </row>
        <row r="32">
          <cell r="J32">
            <v>43101</v>
          </cell>
          <cell r="K32">
            <v>28.370196476515503</v>
          </cell>
          <cell r="L32">
            <v>26.017614207686009</v>
          </cell>
          <cell r="M32">
            <v>27.358586100918821</v>
          </cell>
          <cell r="P32">
            <v>0</v>
          </cell>
        </row>
        <row r="33">
          <cell r="J33">
            <v>43132</v>
          </cell>
          <cell r="K33">
            <v>28.022273440098356</v>
          </cell>
          <cell r="L33">
            <v>25.036683800606152</v>
          </cell>
          <cell r="M33">
            <v>26.738469895116708</v>
          </cell>
          <cell r="Q33">
            <v>0</v>
          </cell>
          <cell r="R33">
            <v>0</v>
          </cell>
          <cell r="S33">
            <v>0</v>
          </cell>
          <cell r="T33">
            <v>0</v>
          </cell>
          <cell r="U33">
            <v>0</v>
          </cell>
        </row>
        <row r="34">
          <cell r="J34">
            <v>43160</v>
          </cell>
          <cell r="K34">
            <v>25.715404781146269</v>
          </cell>
          <cell r="L34">
            <v>23.538198174823435</v>
          </cell>
          <cell r="M34">
            <v>24.779205940427449</v>
          </cell>
        </row>
        <row r="35">
          <cell r="J35">
            <v>43191</v>
          </cell>
          <cell r="K35">
            <v>22.234836160229261</v>
          </cell>
          <cell r="L35">
            <v>15.889428656539973</v>
          </cell>
          <cell r="M35">
            <v>19.506310933642865</v>
          </cell>
        </row>
        <row r="36">
          <cell r="J36">
            <v>43221</v>
          </cell>
          <cell r="K36">
            <v>18.757405910996749</v>
          </cell>
          <cell r="L36">
            <v>12.891880349649275</v>
          </cell>
          <cell r="M36">
            <v>16.235229919617336</v>
          </cell>
        </row>
        <row r="37">
          <cell r="J37">
            <v>43252</v>
          </cell>
          <cell r="K37">
            <v>17.113191708415595</v>
          </cell>
          <cell r="L37">
            <v>13.026956036014669</v>
          </cell>
          <cell r="M37">
            <v>15.356110369283195</v>
          </cell>
        </row>
        <row r="38">
          <cell r="J38">
            <v>43282</v>
          </cell>
          <cell r="K38">
            <v>26.555384203874869</v>
          </cell>
          <cell r="L38">
            <v>16.006244800447529</v>
          </cell>
          <cell r="M38">
            <v>22.019254260401112</v>
          </cell>
        </row>
        <row r="39">
          <cell r="J39">
            <v>43313</v>
          </cell>
          <cell r="K39">
            <v>31.181257593450532</v>
          </cell>
          <cell r="L39">
            <v>20.361527908798021</v>
          </cell>
          <cell r="M39">
            <v>26.52877382904995</v>
          </cell>
        </row>
        <row r="40">
          <cell r="J40">
            <v>43344</v>
          </cell>
          <cell r="K40">
            <v>29.524429356805761</v>
          </cell>
          <cell r="L40">
            <v>26.042822353893634</v>
          </cell>
          <cell r="M40">
            <v>28.027338345553545</v>
          </cell>
        </row>
        <row r="41">
          <cell r="J41">
            <v>43374</v>
          </cell>
          <cell r="K41">
            <v>29.311356777414211</v>
          </cell>
          <cell r="L41">
            <v>24.19455475370399</v>
          </cell>
          <cell r="M41">
            <v>27.111131907218812</v>
          </cell>
        </row>
        <row r="42">
          <cell r="J42">
            <v>43405</v>
          </cell>
          <cell r="K42">
            <v>29.11017261128864</v>
          </cell>
          <cell r="L42">
            <v>26.03063632546224</v>
          </cell>
          <cell r="M42">
            <v>27.785972008383286</v>
          </cell>
        </row>
        <row r="43">
          <cell r="J43">
            <v>43435</v>
          </cell>
          <cell r="K43">
            <v>30.844069461613614</v>
          </cell>
          <cell r="L43">
            <v>26.984928595556305</v>
          </cell>
          <cell r="M43">
            <v>29.184638889208969</v>
          </cell>
        </row>
        <row r="44">
          <cell r="J44">
            <v>43466</v>
          </cell>
          <cell r="K44">
            <v>29.573550363013595</v>
          </cell>
          <cell r="L44">
            <v>27.328658242896235</v>
          </cell>
          <cell r="M44">
            <v>28.608246751363129</v>
          </cell>
        </row>
        <row r="45">
          <cell r="J45">
            <v>43497</v>
          </cell>
          <cell r="K45">
            <v>29.124709450361088</v>
          </cell>
          <cell r="L45">
            <v>26.353207533003431</v>
          </cell>
          <cell r="M45">
            <v>27.932963625897294</v>
          </cell>
        </row>
        <row r="46">
          <cell r="J46">
            <v>43525</v>
          </cell>
          <cell r="K46">
            <v>26.952352077629257</v>
          </cell>
          <cell r="L46">
            <v>25.07774996098253</v>
          </cell>
          <cell r="M46">
            <v>26.146273167471165</v>
          </cell>
        </row>
        <row r="47">
          <cell r="J47">
            <v>43556</v>
          </cell>
          <cell r="K47">
            <v>24.114310911810307</v>
          </cell>
          <cell r="L47">
            <v>16.555649054195648</v>
          </cell>
          <cell r="M47">
            <v>20.864086313036005</v>
          </cell>
        </row>
        <row r="48">
          <cell r="J48">
            <v>43586</v>
          </cell>
          <cell r="K48">
            <v>21.783388750262979</v>
          </cell>
          <cell r="L48">
            <v>13.839071737995361</v>
          </cell>
          <cell r="M48">
            <v>18.367332434987901</v>
          </cell>
          <cell r="U48">
            <v>0.84603740708183717</v>
          </cell>
          <cell r="V48">
            <v>0.15396259291816258</v>
          </cell>
        </row>
        <row r="49">
          <cell r="J49">
            <v>43617</v>
          </cell>
          <cell r="K49">
            <v>18.766142586840417</v>
          </cell>
          <cell r="L49">
            <v>14.091970256777238</v>
          </cell>
          <cell r="M49">
            <v>16.756248484913247</v>
          </cell>
        </row>
        <row r="50">
          <cell r="J50">
            <v>43647</v>
          </cell>
          <cell r="K50">
            <v>28.156847961338194</v>
          </cell>
          <cell r="L50">
            <v>16.583391230690143</v>
          </cell>
          <cell r="M50">
            <v>23.18026156715953</v>
          </cell>
        </row>
        <row r="51">
          <cell r="J51">
            <v>43678</v>
          </cell>
          <cell r="K51">
            <v>32.662312588523626</v>
          </cell>
          <cell r="L51">
            <v>20.612492997608811</v>
          </cell>
          <cell r="M51">
            <v>27.480890164430253</v>
          </cell>
        </row>
        <row r="52">
          <cell r="J52">
            <v>43709</v>
          </cell>
          <cell r="K52">
            <v>30.657173021178274</v>
          </cell>
          <cell r="L52">
            <v>27.040380334422128</v>
          </cell>
          <cell r="M52">
            <v>29.101952165873129</v>
          </cell>
        </row>
        <row r="53">
          <cell r="J53">
            <v>43739</v>
          </cell>
          <cell r="K53">
            <v>29.929716151768428</v>
          </cell>
          <cell r="L53">
            <v>26.706347644052912</v>
          </cell>
          <cell r="M53">
            <v>28.54366769345075</v>
          </cell>
        </row>
        <row r="54">
          <cell r="J54">
            <v>43770</v>
          </cell>
          <cell r="K54">
            <v>29.842889335961026</v>
          </cell>
          <cell r="L54">
            <v>27.184032679572248</v>
          </cell>
          <cell r="M54">
            <v>28.69958097371385</v>
          </cell>
        </row>
        <row r="55">
          <cell r="J55">
            <v>43800</v>
          </cell>
          <cell r="K55">
            <v>31.541877927216731</v>
          </cell>
          <cell r="L55">
            <v>28.120797083713406</v>
          </cell>
          <cell r="M55">
            <v>30.070813164510298</v>
          </cell>
        </row>
        <row r="56">
          <cell r="J56">
            <v>43831</v>
          </cell>
          <cell r="K56">
            <v>30.862077259882998</v>
          </cell>
          <cell r="L56">
            <v>28.619831310573488</v>
          </cell>
          <cell r="M56">
            <v>29.897911501679907</v>
          </cell>
        </row>
        <row r="57">
          <cell r="J57">
            <v>43862</v>
          </cell>
          <cell r="K57">
            <v>30.660883097476148</v>
          </cell>
          <cell r="L57">
            <v>27.88547165233469</v>
          </cell>
          <cell r="M57">
            <v>29.467456176065319</v>
          </cell>
        </row>
        <row r="58">
          <cell r="J58">
            <v>43891</v>
          </cell>
          <cell r="K58">
            <v>28.231794593420354</v>
          </cell>
          <cell r="L58">
            <v>26.445856740740258</v>
          </cell>
          <cell r="M58">
            <v>27.463841316767912</v>
          </cell>
        </row>
        <row r="59">
          <cell r="J59">
            <v>43922</v>
          </cell>
          <cell r="K59">
            <v>25.362244231471813</v>
          </cell>
          <cell r="L59">
            <v>17.479805500749745</v>
          </cell>
          <cell r="M59">
            <v>21.972795577261323</v>
          </cell>
        </row>
        <row r="60">
          <cell r="J60">
            <v>43952</v>
          </cell>
          <cell r="K60">
            <v>22.878020041644106</v>
          </cell>
          <cell r="L60">
            <v>14.40060066043824</v>
          </cell>
          <cell r="M60">
            <v>19.232729707725582</v>
          </cell>
        </row>
        <row r="61">
          <cell r="J61">
            <v>43983</v>
          </cell>
          <cell r="K61">
            <v>20.579630834437804</v>
          </cell>
          <cell r="L61">
            <v>13.942993784243583</v>
          </cell>
          <cell r="M61">
            <v>17.725876902854289</v>
          </cell>
        </row>
        <row r="62">
          <cell r="J62">
            <v>44013</v>
          </cell>
          <cell r="K62">
            <v>29.473686050306409</v>
          </cell>
          <cell r="L62">
            <v>18.955055568155</v>
          </cell>
          <cell r="M62">
            <v>24.950674942981301</v>
          </cell>
        </row>
        <row r="63">
          <cell r="J63">
            <v>44044</v>
          </cell>
          <cell r="K63">
            <v>33.862677050700441</v>
          </cell>
          <cell r="L63">
            <v>22.885690956802229</v>
          </cell>
          <cell r="M63">
            <v>29.142573030324208</v>
          </cell>
        </row>
        <row r="64">
          <cell r="J64">
            <v>44075</v>
          </cell>
          <cell r="K64">
            <v>31.951742191218759</v>
          </cell>
          <cell r="L64">
            <v>27.580914182923671</v>
          </cell>
          <cell r="M64">
            <v>30.072286147651869</v>
          </cell>
        </row>
        <row r="65">
          <cell r="J65">
            <v>44105</v>
          </cell>
          <cell r="K65">
            <v>31.49120433929599</v>
          </cell>
          <cell r="L65">
            <v>26.630407148323638</v>
          </cell>
          <cell r="M65">
            <v>29.401061547177875</v>
          </cell>
        </row>
        <row r="66">
          <cell r="J66">
            <v>44136</v>
          </cell>
          <cell r="K66">
            <v>30.99255516157195</v>
          </cell>
          <cell r="L66">
            <v>28.115100713157727</v>
          </cell>
          <cell r="M66">
            <v>29.755249748753833</v>
          </cell>
        </row>
        <row r="67">
          <cell r="J67">
            <v>44166</v>
          </cell>
          <cell r="K67">
            <v>32.593685458769087</v>
          </cell>
          <cell r="L67">
            <v>29.017685796496</v>
          </cell>
          <cell r="M67">
            <v>31.056005603991657</v>
          </cell>
        </row>
        <row r="68">
          <cell r="J68">
            <v>44197</v>
          </cell>
          <cell r="K68">
            <v>32.351076680335083</v>
          </cell>
          <cell r="L68">
            <v>28.476445343519156</v>
          </cell>
          <cell r="M68">
            <v>30.684985205504233</v>
          </cell>
        </row>
        <row r="69">
          <cell r="J69">
            <v>44228</v>
          </cell>
          <cell r="K69">
            <v>31.83513543884369</v>
          </cell>
          <cell r="L69">
            <v>28.017383144244874</v>
          </cell>
          <cell r="M69">
            <v>30.193501952166201</v>
          </cell>
        </row>
        <row r="70">
          <cell r="J70">
            <v>44256</v>
          </cell>
          <cell r="K70">
            <v>30.15279431195739</v>
          </cell>
          <cell r="L70">
            <v>26.53200766385077</v>
          </cell>
          <cell r="M70">
            <v>28.595856053271543</v>
          </cell>
        </row>
        <row r="71">
          <cell r="J71">
            <v>44287</v>
          </cell>
          <cell r="K71">
            <v>26.595733477106776</v>
          </cell>
          <cell r="L71">
            <v>19.390738933537303</v>
          </cell>
          <cell r="M71">
            <v>23.497585823371899</v>
          </cell>
        </row>
        <row r="72">
          <cell r="J72">
            <v>44317</v>
          </cell>
          <cell r="K72">
            <v>23.770897936265449</v>
          </cell>
          <cell r="L72">
            <v>17.125502767535693</v>
          </cell>
          <cell r="M72">
            <v>20.91337801371165</v>
          </cell>
        </row>
        <row r="73">
          <cell r="J73">
            <v>44348</v>
          </cell>
          <cell r="K73">
            <v>20.781486516277194</v>
          </cell>
          <cell r="L73">
            <v>17.575517919390837</v>
          </cell>
          <cell r="M73">
            <v>19.402920019616058</v>
          </cell>
        </row>
        <row r="74">
          <cell r="J74">
            <v>44378</v>
          </cell>
          <cell r="K74">
            <v>30.738544514445369</v>
          </cell>
          <cell r="L74">
            <v>22.865914163656768</v>
          </cell>
          <cell r="M74">
            <v>27.35331346360627</v>
          </cell>
        </row>
        <row r="75">
          <cell r="J75">
            <v>44409</v>
          </cell>
          <cell r="K75">
            <v>35.424344576353676</v>
          </cell>
          <cell r="L75">
            <v>26.615342001387955</v>
          </cell>
          <cell r="M75">
            <v>31.636473469118414</v>
          </cell>
        </row>
        <row r="76">
          <cell r="J76">
            <v>44440</v>
          </cell>
          <cell r="K76">
            <v>33.645474906945836</v>
          </cell>
          <cell r="L76">
            <v>29.521803930079585</v>
          </cell>
          <cell r="M76">
            <v>31.872296386893346</v>
          </cell>
        </row>
        <row r="77">
          <cell r="J77">
            <v>44470</v>
          </cell>
          <cell r="K77">
            <v>33.321625783616454</v>
          </cell>
          <cell r="L77">
            <v>27.247782072888498</v>
          </cell>
          <cell r="M77">
            <v>30.709872988003433</v>
          </cell>
        </row>
        <row r="78">
          <cell r="J78">
            <v>44501</v>
          </cell>
          <cell r="K78">
            <v>33.392698288915028</v>
          </cell>
          <cell r="L78">
            <v>29.128986053079807</v>
          </cell>
          <cell r="M78">
            <v>31.559302027505879</v>
          </cell>
        </row>
        <row r="79">
          <cell r="J79">
            <v>44531</v>
          </cell>
          <cell r="K79">
            <v>35.686344522575013</v>
          </cell>
          <cell r="L79">
            <v>30.190631797570397</v>
          </cell>
          <cell r="M79">
            <v>33.323188050823028</v>
          </cell>
        </row>
        <row r="80">
          <cell r="J80">
            <v>44562</v>
          </cell>
          <cell r="K80">
            <v>33.909414948180185</v>
          </cell>
          <cell r="L80">
            <v>29.814560277347006</v>
          </cell>
          <cell r="M80">
            <v>32.14862743972192</v>
          </cell>
        </row>
        <row r="81">
          <cell r="J81">
            <v>44593</v>
          </cell>
          <cell r="K81">
            <v>33.780972220025554</v>
          </cell>
          <cell r="L81">
            <v>29.149613478223177</v>
          </cell>
          <cell r="M81">
            <v>31.789487961050529</v>
          </cell>
        </row>
        <row r="82">
          <cell r="J82">
            <v>44621</v>
          </cell>
          <cell r="K82">
            <v>31.820464900302021</v>
          </cell>
          <cell r="L82">
            <v>27.542219687864051</v>
          </cell>
          <cell r="M82">
            <v>29.980819458953693</v>
          </cell>
        </row>
        <row r="83">
          <cell r="J83">
            <v>44652</v>
          </cell>
          <cell r="K83">
            <v>28.242361468585571</v>
          </cell>
          <cell r="L83">
            <v>20.938376879800604</v>
          </cell>
          <cell r="M83">
            <v>25.101648095408031</v>
          </cell>
        </row>
        <row r="84">
          <cell r="J84">
            <v>44682</v>
          </cell>
          <cell r="K84">
            <v>26.106327461722664</v>
          </cell>
          <cell r="L84">
            <v>20.673550360706571</v>
          </cell>
          <cell r="M84">
            <v>23.770233308285743</v>
          </cell>
        </row>
        <row r="85">
          <cell r="J85">
            <v>44713</v>
          </cell>
          <cell r="K85">
            <v>27.457289492372841</v>
          </cell>
          <cell r="L85">
            <v>22.734538022752201</v>
          </cell>
          <cell r="M85">
            <v>25.426506360435965</v>
          </cell>
        </row>
        <row r="86">
          <cell r="J86">
            <v>44743</v>
          </cell>
          <cell r="K86">
            <v>34.502239045955974</v>
          </cell>
          <cell r="L86">
            <v>26.549710999200162</v>
          </cell>
          <cell r="M86">
            <v>31.082651985850973</v>
          </cell>
        </row>
        <row r="87">
          <cell r="J87">
            <v>44774</v>
          </cell>
          <cell r="K87">
            <v>38.815773860423526</v>
          </cell>
          <cell r="L87">
            <v>28.690870643587161</v>
          </cell>
          <cell r="M87">
            <v>34.462065477183884</v>
          </cell>
        </row>
        <row r="88">
          <cell r="J88">
            <v>44805</v>
          </cell>
          <cell r="K88">
            <v>38.048738714156848</v>
          </cell>
          <cell r="L88">
            <v>32.363865348096631</v>
          </cell>
          <cell r="M88">
            <v>35.604243166750955</v>
          </cell>
        </row>
        <row r="89">
          <cell r="J89">
            <v>44835</v>
          </cell>
          <cell r="K89">
            <v>35.969447567676362</v>
          </cell>
          <cell r="L89">
            <v>29.366313099132292</v>
          </cell>
          <cell r="M89">
            <v>33.130099746202411</v>
          </cell>
        </row>
        <row r="90">
          <cell r="J90">
            <v>44866</v>
          </cell>
          <cell r="K90">
            <v>37.719132240648271</v>
          </cell>
          <cell r="L90">
            <v>32.472656173301871</v>
          </cell>
          <cell r="M90">
            <v>35.463147531689316</v>
          </cell>
        </row>
        <row r="91">
          <cell r="J91">
            <v>44896</v>
          </cell>
          <cell r="K91">
            <v>39.309926329276294</v>
          </cell>
          <cell r="L91">
            <v>33.778192847987938</v>
          </cell>
          <cell r="M91">
            <v>36.931280932322302</v>
          </cell>
        </row>
        <row r="92">
          <cell r="J92">
            <v>44927</v>
          </cell>
          <cell r="K92">
            <v>38.839300000000001</v>
          </cell>
          <cell r="L92">
            <v>32.454149999999998</v>
          </cell>
          <cell r="M92">
            <v>36.093685499999999</v>
          </cell>
        </row>
        <row r="93">
          <cell r="J93">
            <v>44958</v>
          </cell>
          <cell r="K93">
            <v>39.823665012575262</v>
          </cell>
          <cell r="L93">
            <v>33.329624279289717</v>
          </cell>
          <cell r="M93">
            <v>37.031227497262478</v>
          </cell>
        </row>
        <row r="94">
          <cell r="J94">
            <v>44986</v>
          </cell>
          <cell r="K94">
            <v>35.65099948002927</v>
          </cell>
          <cell r="L94">
            <v>30.494258706310443</v>
          </cell>
          <cell r="M94">
            <v>33.433600947330177</v>
          </cell>
        </row>
        <row r="95">
          <cell r="J95">
            <v>45017</v>
          </cell>
          <cell r="K95">
            <v>32.812560873833647</v>
          </cell>
          <cell r="L95">
            <v>26.038169813757104</v>
          </cell>
          <cell r="M95">
            <v>29.899572718000734</v>
          </cell>
        </row>
        <row r="96">
          <cell r="J96">
            <v>45047</v>
          </cell>
          <cell r="K96">
            <v>29.376951248569767</v>
          </cell>
          <cell r="L96">
            <v>23.954196605579735</v>
          </cell>
          <cell r="M96">
            <v>27.04516675208405</v>
          </cell>
        </row>
        <row r="97">
          <cell r="J97">
            <v>45078</v>
          </cell>
          <cell r="K97">
            <v>34.498015359686946</v>
          </cell>
          <cell r="L97">
            <v>26.632963242854373</v>
          </cell>
          <cell r="M97">
            <v>31.116042949448939</v>
          </cell>
        </row>
        <row r="98">
          <cell r="J98">
            <v>45108</v>
          </cell>
          <cell r="K98">
            <v>38.051570833982097</v>
          </cell>
          <cell r="L98">
            <v>30.181879024783019</v>
          </cell>
          <cell r="M98">
            <v>34.66760335602649</v>
          </cell>
        </row>
        <row r="99">
          <cell r="J99">
            <v>45139</v>
          </cell>
          <cell r="K99">
            <v>41.945018870196122</v>
          </cell>
          <cell r="L99">
            <v>30.739474001794068</v>
          </cell>
          <cell r="M99">
            <v>37.126634576783239</v>
          </cell>
        </row>
        <row r="100">
          <cell r="J100">
            <v>45170</v>
          </cell>
          <cell r="K100">
            <v>42.537447508213177</v>
          </cell>
          <cell r="L100">
            <v>35.096304792867933</v>
          </cell>
          <cell r="M100">
            <v>39.337756140614715</v>
          </cell>
        </row>
        <row r="101">
          <cell r="J101">
            <v>45200</v>
          </cell>
          <cell r="K101">
            <v>38.790383420471649</v>
          </cell>
          <cell r="L101">
            <v>31.316633772310595</v>
          </cell>
          <cell r="M101">
            <v>35.576671071762391</v>
          </cell>
        </row>
        <row r="102">
          <cell r="J102">
            <v>45231</v>
          </cell>
          <cell r="K102">
            <v>41.559746118093521</v>
          </cell>
          <cell r="L102">
            <v>33.841319568510983</v>
          </cell>
          <cell r="M102">
            <v>38.240822701773027</v>
          </cell>
        </row>
        <row r="103">
          <cell r="J103">
            <v>45261</v>
          </cell>
          <cell r="K103">
            <v>43.37411324592766</v>
          </cell>
          <cell r="L103">
            <v>36.185987240182797</v>
          </cell>
          <cell r="M103">
            <v>40.283219063457366</v>
          </cell>
        </row>
        <row r="104">
          <cell r="J104">
            <v>45292</v>
          </cell>
          <cell r="K104">
            <v>44.016098507489197</v>
          </cell>
          <cell r="L104">
            <v>35.668309999999998</v>
          </cell>
          <cell r="M104">
            <v>40.42654944926884</v>
          </cell>
        </row>
        <row r="105">
          <cell r="J105">
            <v>45323</v>
          </cell>
          <cell r="K105">
            <v>46.501495022137838</v>
          </cell>
          <cell r="L105">
            <v>38.071638019323288</v>
          </cell>
          <cell r="M105">
            <v>42.876656510927582</v>
          </cell>
        </row>
        <row r="106">
          <cell r="J106">
            <v>45352</v>
          </cell>
          <cell r="K106">
            <v>39.584318608747061</v>
          </cell>
          <cell r="L106">
            <v>33.591373272340803</v>
          </cell>
          <cell r="M106">
            <v>37.00735211409237</v>
          </cell>
        </row>
        <row r="107">
          <cell r="J107">
            <v>45383</v>
          </cell>
          <cell r="K107">
            <v>37.304765604996319</v>
          </cell>
          <cell r="L107">
            <v>32.564153119809269</v>
          </cell>
          <cell r="M107">
            <v>35.266302236365888</v>
          </cell>
        </row>
        <row r="108">
          <cell r="J108">
            <v>45413</v>
          </cell>
          <cell r="K108">
            <v>31.143902803683616</v>
          </cell>
          <cell r="L108">
            <v>25.293339372187766</v>
          </cell>
          <cell r="M108">
            <v>28.628160528140398</v>
          </cell>
        </row>
        <row r="109">
          <cell r="J109">
            <v>45444</v>
          </cell>
          <cell r="K109">
            <v>35.436619293625611</v>
          </cell>
          <cell r="L109">
            <v>29.098100543118395</v>
          </cell>
          <cell r="M109">
            <v>32.711056230907502</v>
          </cell>
        </row>
        <row r="110">
          <cell r="J110">
            <v>45474</v>
          </cell>
          <cell r="K110">
            <v>41.579554678460511</v>
          </cell>
          <cell r="L110">
            <v>33.071542111134036</v>
          </cell>
          <cell r="M110">
            <v>37.921109274510123</v>
          </cell>
        </row>
        <row r="111">
          <cell r="J111">
            <v>45505</v>
          </cell>
          <cell r="K111">
            <v>46.078261526502878</v>
          </cell>
          <cell r="L111">
            <v>34.152371230279762</v>
          </cell>
          <cell r="M111">
            <v>40.950128699126935</v>
          </cell>
        </row>
        <row r="112">
          <cell r="J112">
            <v>45536</v>
          </cell>
          <cell r="K112">
            <v>47.409299647711279</v>
          </cell>
          <cell r="L112">
            <v>38.656189546906617</v>
          </cell>
          <cell r="M112">
            <v>43.645462304365267</v>
          </cell>
        </row>
        <row r="113">
          <cell r="J113">
            <v>45566</v>
          </cell>
          <cell r="K113">
            <v>43.476124543901463</v>
          </cell>
          <cell r="L113">
            <v>34.638234892380815</v>
          </cell>
          <cell r="M113">
            <v>39.675831993747579</v>
          </cell>
        </row>
        <row r="114">
          <cell r="J114">
            <v>45597</v>
          </cell>
          <cell r="K114">
            <v>46.736819671897166</v>
          </cell>
          <cell r="L114">
            <v>37.3446058505751</v>
          </cell>
          <cell r="M114">
            <v>42.698167728728677</v>
          </cell>
        </row>
        <row r="115">
          <cell r="J115">
            <v>45627</v>
          </cell>
          <cell r="K115">
            <v>46.283949604808633</v>
          </cell>
          <cell r="L115">
            <v>39.129534410403664</v>
          </cell>
          <cell r="M115">
            <v>43.207551071214496</v>
          </cell>
        </row>
        <row r="116">
          <cell r="J116">
            <v>45658</v>
          </cell>
          <cell r="K116">
            <v>46.470406459272333</v>
          </cell>
          <cell r="L116">
            <v>37.81476</v>
          </cell>
          <cell r="M116">
            <v>42.748478481785227</v>
          </cell>
        </row>
        <row r="117">
          <cell r="J117">
            <v>45689</v>
          </cell>
          <cell r="K117">
            <v>49.373502882320381</v>
          </cell>
          <cell r="L117">
            <v>41.246487853973434</v>
          </cell>
          <cell r="M117">
            <v>45.878886420131195</v>
          </cell>
        </row>
        <row r="118">
          <cell r="J118">
            <v>45717</v>
          </cell>
          <cell r="K118">
            <v>42.847235812019534</v>
          </cell>
          <cell r="L118">
            <v>36.617293273186256</v>
          </cell>
          <cell r="M118">
            <v>40.168360520321222</v>
          </cell>
        </row>
        <row r="119">
          <cell r="J119">
            <v>45748</v>
          </cell>
          <cell r="K119">
            <v>41.096437811710516</v>
          </cell>
          <cell r="L119">
            <v>35.346104339975881</v>
          </cell>
          <cell r="M119">
            <v>38.62379441886462</v>
          </cell>
        </row>
        <row r="120">
          <cell r="J120">
            <v>45778</v>
          </cell>
          <cell r="K120">
            <v>32.922851152180058</v>
          </cell>
          <cell r="L120">
            <v>27.015939072298409</v>
          </cell>
          <cell r="M120">
            <v>30.382878957830947</v>
          </cell>
        </row>
        <row r="121">
          <cell r="J121">
            <v>45809</v>
          </cell>
          <cell r="K121">
            <v>38.91532657364192</v>
          </cell>
          <cell r="L121">
            <v>30.673674589968197</v>
          </cell>
          <cell r="M121">
            <v>35.371416220662219</v>
          </cell>
        </row>
        <row r="122">
          <cell r="J122">
            <v>45839</v>
          </cell>
          <cell r="K122">
            <v>44.556760416661788</v>
          </cell>
          <cell r="L122">
            <v>35.512068953029463</v>
          </cell>
          <cell r="M122">
            <v>40.667543087299883</v>
          </cell>
        </row>
        <row r="123">
          <cell r="J123">
            <v>45870</v>
          </cell>
          <cell r="K123">
            <v>50.049413914749003</v>
          </cell>
          <cell r="L123">
            <v>37.368902804978219</v>
          </cell>
          <cell r="M123">
            <v>44.596794137547562</v>
          </cell>
        </row>
        <row r="124">
          <cell r="J124">
            <v>45901</v>
          </cell>
          <cell r="K124">
            <v>50.294362727058555</v>
          </cell>
          <cell r="L124">
            <v>40.787882448212315</v>
          </cell>
          <cell r="M124">
            <v>46.206576207154669</v>
          </cell>
        </row>
        <row r="125">
          <cell r="J125">
            <v>45931</v>
          </cell>
          <cell r="K125">
            <v>43.703257626572451</v>
          </cell>
          <cell r="L125">
            <v>35.098786708475437</v>
          </cell>
          <cell r="M125">
            <v>40.003335131790735</v>
          </cell>
        </row>
        <row r="126">
          <cell r="J126">
            <v>45962</v>
          </cell>
          <cell r="K126">
            <v>45.232729417160556</v>
          </cell>
          <cell r="L126">
            <v>36.907991397286978</v>
          </cell>
          <cell r="M126">
            <v>41.65309206861491</v>
          </cell>
        </row>
        <row r="127">
          <cell r="J127">
            <v>45992</v>
          </cell>
          <cell r="K127">
            <v>48.28031360059088</v>
          </cell>
          <cell r="L127">
            <v>40.408217981328811</v>
          </cell>
          <cell r="M127">
            <v>44.895312484308185</v>
          </cell>
        </row>
        <row r="128">
          <cell r="J128">
            <v>46023</v>
          </cell>
          <cell r="K128">
            <v>48.140925955898432</v>
          </cell>
          <cell r="L128">
            <v>39.285417608127531</v>
          </cell>
          <cell r="M128">
            <v>44.33305736635694</v>
          </cell>
        </row>
        <row r="129">
          <cell r="J129">
            <v>46054</v>
          </cell>
          <cell r="K129">
            <v>51.115393440019979</v>
          </cell>
          <cell r="L129">
            <v>41.566166363066515</v>
          </cell>
          <cell r="M129">
            <v>47.009225796929982</v>
          </cell>
        </row>
        <row r="130">
          <cell r="J130">
            <v>46082</v>
          </cell>
          <cell r="K130">
            <v>44.333059728472932</v>
          </cell>
          <cell r="L130">
            <v>38.15136394367471</v>
          </cell>
          <cell r="M130">
            <v>41.674930541009694</v>
          </cell>
        </row>
        <row r="131">
          <cell r="J131">
            <v>46113</v>
          </cell>
          <cell r="K131">
            <v>42.391578015438967</v>
          </cell>
          <cell r="L131">
            <v>36.972776057184753</v>
          </cell>
          <cell r="M131">
            <v>40.06149317338965</v>
          </cell>
        </row>
        <row r="132">
          <cell r="J132">
            <v>46143</v>
          </cell>
          <cell r="K132">
            <v>35.507920316284846</v>
          </cell>
          <cell r="L132">
            <v>29.842943559024679</v>
          </cell>
          <cell r="M132">
            <v>33.071980310662973</v>
          </cell>
        </row>
        <row r="133">
          <cell r="J133">
            <v>46174</v>
          </cell>
          <cell r="K133">
            <v>40.860492891010701</v>
          </cell>
          <cell r="L133">
            <v>32.118703674677917</v>
          </cell>
          <cell r="M133">
            <v>37.101523527987602</v>
          </cell>
        </row>
        <row r="134">
          <cell r="J134">
            <v>46204</v>
          </cell>
          <cell r="K134">
            <v>46.268081770946822</v>
          </cell>
          <cell r="L134">
            <v>36.896207981596753</v>
          </cell>
          <cell r="M134">
            <v>42.238176041526287</v>
          </cell>
        </row>
        <row r="135">
          <cell r="J135">
            <v>46235</v>
          </cell>
          <cell r="K135">
            <v>51.695684909203564</v>
          </cell>
          <cell r="L135">
            <v>39.052011427100204</v>
          </cell>
          <cell r="M135">
            <v>46.258905311899113</v>
          </cell>
        </row>
        <row r="136">
          <cell r="J136">
            <v>46266</v>
          </cell>
          <cell r="K136">
            <v>51.840473113174284</v>
          </cell>
          <cell r="L136">
            <v>42.715606623055166</v>
          </cell>
          <cell r="M136">
            <v>47.916780522423061</v>
          </cell>
        </row>
        <row r="137">
          <cell r="J137">
            <v>46296</v>
          </cell>
          <cell r="K137">
            <v>45.587909110365423</v>
          </cell>
          <cell r="L137">
            <v>36.656967656633107</v>
          </cell>
          <cell r="M137">
            <v>41.747604285260522</v>
          </cell>
        </row>
        <row r="138">
          <cell r="J138">
            <v>46327</v>
          </cell>
          <cell r="K138">
            <v>47.689317787717272</v>
          </cell>
          <cell r="L138">
            <v>38.853319780064588</v>
          </cell>
          <cell r="M138">
            <v>43.889838644426618</v>
          </cell>
        </row>
        <row r="139">
          <cell r="J139">
            <v>46357</v>
          </cell>
          <cell r="K139">
            <v>50.065482618816944</v>
          </cell>
          <cell r="L139">
            <v>41.600981852749541</v>
          </cell>
          <cell r="M139">
            <v>46.425747289407958</v>
          </cell>
        </row>
        <row r="140">
          <cell r="J140">
            <v>46388</v>
          </cell>
          <cell r="K140">
            <v>49.874085422778258</v>
          </cell>
          <cell r="L140">
            <v>41.353005127856669</v>
          </cell>
          <cell r="M140">
            <v>46.210020895961975</v>
          </cell>
        </row>
        <row r="141">
          <cell r="J141">
            <v>46419</v>
          </cell>
          <cell r="K141">
            <v>53.089020619880287</v>
          </cell>
          <cell r="L141">
            <v>43.727088253490841</v>
          </cell>
          <cell r="M141">
            <v>49.063389702332827</v>
          </cell>
        </row>
        <row r="142">
          <cell r="J142">
            <v>46447</v>
          </cell>
          <cell r="K142">
            <v>46.631665933518669</v>
          </cell>
          <cell r="L142">
            <v>39.568490242990038</v>
          </cell>
          <cell r="M142">
            <v>43.594500386591349</v>
          </cell>
        </row>
        <row r="143">
          <cell r="J143">
            <v>46478</v>
          </cell>
          <cell r="K143">
            <v>43.713280529370905</v>
          </cell>
          <cell r="L143">
            <v>38.11929513016149</v>
          </cell>
          <cell r="M143">
            <v>41.307866807710852</v>
          </cell>
        </row>
        <row r="144">
          <cell r="J144">
            <v>46508</v>
          </cell>
          <cell r="K144">
            <v>36.565368457921714</v>
          </cell>
          <cell r="L144">
            <v>30.57543637682074</v>
          </cell>
          <cell r="M144">
            <v>33.98969766304829</v>
          </cell>
        </row>
        <row r="145">
          <cell r="J145">
            <v>46539</v>
          </cell>
          <cell r="K145">
            <v>42.931237933910822</v>
          </cell>
          <cell r="L145">
            <v>33.722230975262349</v>
          </cell>
          <cell r="M145">
            <v>38.971364941691974</v>
          </cell>
        </row>
        <row r="146">
          <cell r="J146">
            <v>46569</v>
          </cell>
          <cell r="K146">
            <v>47.889451020809844</v>
          </cell>
          <cell r="L146">
            <v>38.796525477445734</v>
          </cell>
          <cell r="M146">
            <v>43.979493037163273</v>
          </cell>
        </row>
        <row r="147">
          <cell r="J147">
            <v>46600</v>
          </cell>
          <cell r="K147">
            <v>53.630394887511386</v>
          </cell>
          <cell r="L147">
            <v>40.682333045960377</v>
          </cell>
          <cell r="M147">
            <v>48.062728295644447</v>
          </cell>
        </row>
        <row r="148">
          <cell r="J148">
            <v>46631</v>
          </cell>
          <cell r="K148">
            <v>54.065577308330383</v>
          </cell>
          <cell r="L148">
            <v>45.127638042730993</v>
          </cell>
          <cell r="M148">
            <v>50.222263424122644</v>
          </cell>
        </row>
        <row r="149">
          <cell r="J149">
            <v>46661</v>
          </cell>
          <cell r="K149">
            <v>48.755895597067337</v>
          </cell>
          <cell r="L149">
            <v>39.819709083547444</v>
          </cell>
          <cell r="M149">
            <v>44.913335396253785</v>
          </cell>
        </row>
        <row r="150">
          <cell r="J150">
            <v>46692</v>
          </cell>
          <cell r="K150">
            <v>52.619911761518473</v>
          </cell>
          <cell r="L150">
            <v>42.974513484012199</v>
          </cell>
          <cell r="M150">
            <v>48.47239050219077</v>
          </cell>
        </row>
        <row r="151">
          <cell r="J151">
            <v>46722</v>
          </cell>
          <cell r="K151">
            <v>53.916010730119723</v>
          </cell>
          <cell r="L151">
            <v>45.578770744920448</v>
          </cell>
          <cell r="M151">
            <v>50.330997536484034</v>
          </cell>
        </row>
        <row r="152">
          <cell r="J152">
            <v>46753</v>
          </cell>
          <cell r="K152">
            <v>50.284267742864081</v>
          </cell>
          <cell r="L152">
            <v>41.417104181617368</v>
          </cell>
          <cell r="M152">
            <v>46.471387411527992</v>
          </cell>
        </row>
        <row r="153">
          <cell r="J153">
            <v>46784</v>
          </cell>
          <cell r="K153">
            <v>53.363420478053257</v>
          </cell>
          <cell r="L153">
            <v>44.222249371471975</v>
          </cell>
          <cell r="M153">
            <v>49.432716902223305</v>
          </cell>
        </row>
        <row r="154">
          <cell r="J154">
            <v>46813</v>
          </cell>
          <cell r="K154">
            <v>46.527773572189048</v>
          </cell>
          <cell r="L154">
            <v>39.318552054045753</v>
          </cell>
          <cell r="M154">
            <v>43.427808319387431</v>
          </cell>
        </row>
        <row r="155">
          <cell r="J155">
            <v>46844</v>
          </cell>
          <cell r="K155">
            <v>44.259854175550956</v>
          </cell>
          <cell r="L155">
            <v>38.668780086129573</v>
          </cell>
          <cell r="M155">
            <v>41.855692317099759</v>
          </cell>
        </row>
        <row r="156">
          <cell r="J156">
            <v>46874</v>
          </cell>
          <cell r="K156">
            <v>40.207148490819961</v>
          </cell>
          <cell r="L156">
            <v>31.819156477389004</v>
          </cell>
          <cell r="M156">
            <v>36.60031192504465</v>
          </cell>
        </row>
        <row r="157">
          <cell r="J157">
            <v>46905</v>
          </cell>
          <cell r="K157">
            <v>45.175658992003243</v>
          </cell>
          <cell r="L157">
            <v>35.304099955168915</v>
          </cell>
          <cell r="M157">
            <v>40.93088860616448</v>
          </cell>
        </row>
        <row r="158">
          <cell r="J158">
            <v>46935</v>
          </cell>
          <cell r="K158">
            <v>50.309605213158264</v>
          </cell>
          <cell r="L158">
            <v>41.877714441414284</v>
          </cell>
          <cell r="M158">
            <v>46.683892181308352</v>
          </cell>
        </row>
        <row r="159">
          <cell r="J159">
            <v>46966</v>
          </cell>
          <cell r="K159">
            <v>55.435636100928228</v>
          </cell>
          <cell r="L159">
            <v>41.956026878810356</v>
          </cell>
          <cell r="M159">
            <v>49.639404135417536</v>
          </cell>
        </row>
        <row r="160">
          <cell r="J160">
            <v>46997</v>
          </cell>
          <cell r="K160">
            <v>55.320409441768284</v>
          </cell>
          <cell r="L160">
            <v>46.310237792347365</v>
          </cell>
          <cell r="M160">
            <v>51.446035632517287</v>
          </cell>
        </row>
        <row r="161">
          <cell r="J161">
            <v>47027</v>
          </cell>
          <cell r="K161">
            <v>50.590372295285867</v>
          </cell>
          <cell r="L161">
            <v>41.228333953740076</v>
          </cell>
          <cell r="M161">
            <v>46.564695808421178</v>
          </cell>
        </row>
        <row r="162">
          <cell r="J162">
            <v>47058</v>
          </cell>
          <cell r="K162">
            <v>53.266304302024459</v>
          </cell>
          <cell r="L162">
            <v>43.4918905663069</v>
          </cell>
          <cell r="M162">
            <v>49.063306395665904</v>
          </cell>
        </row>
        <row r="163">
          <cell r="J163">
            <v>47088</v>
          </cell>
          <cell r="K163">
            <v>55.281535352552623</v>
          </cell>
          <cell r="L163">
            <v>46.696377648933897</v>
          </cell>
          <cell r="M163">
            <v>51.589917539996563</v>
          </cell>
        </row>
        <row r="164">
          <cell r="J164">
            <v>47119</v>
          </cell>
          <cell r="K164">
            <v>53.525858666578728</v>
          </cell>
          <cell r="L164">
            <v>43.403618755764278</v>
          </cell>
          <cell r="M164">
            <v>49.173295504928511</v>
          </cell>
        </row>
        <row r="165">
          <cell r="J165">
            <v>47150</v>
          </cell>
          <cell r="K165">
            <v>56.652654279658407</v>
          </cell>
          <cell r="L165">
            <v>47.13279230906457</v>
          </cell>
          <cell r="M165">
            <v>52.559113632303053</v>
          </cell>
        </row>
        <row r="166">
          <cell r="J166">
            <v>47178</v>
          </cell>
          <cell r="K166">
            <v>49.885501301521828</v>
          </cell>
          <cell r="L166">
            <v>42.432130820712217</v>
          </cell>
          <cell r="M166">
            <v>46.680551994773694</v>
          </cell>
        </row>
        <row r="167">
          <cell r="J167">
            <v>47209</v>
          </cell>
          <cell r="K167">
            <v>47.510819484527552</v>
          </cell>
          <cell r="L167">
            <v>41.072261999913401</v>
          </cell>
          <cell r="M167">
            <v>44.74223976614347</v>
          </cell>
        </row>
        <row r="168">
          <cell r="J168">
            <v>47239</v>
          </cell>
          <cell r="K168">
            <v>41.86086276917996</v>
          </cell>
          <cell r="L168">
            <v>33.763747843695356</v>
          </cell>
          <cell r="M168">
            <v>38.379103351221573</v>
          </cell>
        </row>
        <row r="169">
          <cell r="J169">
            <v>47270</v>
          </cell>
          <cell r="K169">
            <v>44.700553784709221</v>
          </cell>
          <cell r="L169">
            <v>36.187679597100761</v>
          </cell>
          <cell r="M169">
            <v>41.040017884037582</v>
          </cell>
        </row>
        <row r="170">
          <cell r="J170">
            <v>47300</v>
          </cell>
          <cell r="K170">
            <v>51.086735726101146</v>
          </cell>
          <cell r="L170">
            <v>42.645361611346956</v>
          </cell>
          <cell r="M170">
            <v>47.456944856756841</v>
          </cell>
        </row>
        <row r="171">
          <cell r="J171">
            <v>47331</v>
          </cell>
          <cell r="K171">
            <v>57.142495725970207</v>
          </cell>
          <cell r="L171">
            <v>43.099500005413965</v>
          </cell>
          <cell r="M171">
            <v>51.104007566131017</v>
          </cell>
        </row>
        <row r="172">
          <cell r="J172">
            <v>47362</v>
          </cell>
          <cell r="K172">
            <v>56.702697345413277</v>
          </cell>
          <cell r="L172">
            <v>47.121340359393777</v>
          </cell>
          <cell r="M172">
            <v>52.582713841424891</v>
          </cell>
        </row>
        <row r="173">
          <cell r="J173">
            <v>47392</v>
          </cell>
          <cell r="K173">
            <v>50.024641952318653</v>
          </cell>
          <cell r="L173">
            <v>40.555654059438353</v>
          </cell>
          <cell r="M173">
            <v>45.952977158380122</v>
          </cell>
        </row>
        <row r="174">
          <cell r="J174">
            <v>47423</v>
          </cell>
          <cell r="K174">
            <v>52.222414838423532</v>
          </cell>
          <cell r="L174">
            <v>42.409861657974652</v>
          </cell>
          <cell r="M174">
            <v>48.003016970830515</v>
          </cell>
        </row>
        <row r="175">
          <cell r="J175">
            <v>47453</v>
          </cell>
          <cell r="K175">
            <v>55.351038976297723</v>
          </cell>
          <cell r="L175">
            <v>47.237292996404477</v>
          </cell>
          <cell r="M175">
            <v>51.862128204943623</v>
          </cell>
        </row>
        <row r="176">
          <cell r="J176">
            <v>47484</v>
          </cell>
          <cell r="K176">
            <v>53.557960103022779</v>
          </cell>
          <cell r="L176">
            <v>43.735589771025332</v>
          </cell>
          <cell r="M176">
            <v>49.334340860263879</v>
          </cell>
        </row>
        <row r="177">
          <cell r="J177">
            <v>47515</v>
          </cell>
          <cell r="K177">
            <v>57.728520248068037</v>
          </cell>
          <cell r="L177">
            <v>47.514929029146387</v>
          </cell>
          <cell r="M177">
            <v>53.336676023931723</v>
          </cell>
        </row>
        <row r="178">
          <cell r="J178">
            <v>47543</v>
          </cell>
          <cell r="K178">
            <v>50.040581182837158</v>
          </cell>
          <cell r="L178">
            <v>43.257269985424713</v>
          </cell>
          <cell r="M178">
            <v>47.123757367949807</v>
          </cell>
        </row>
        <row r="179">
          <cell r="J179">
            <v>47574</v>
          </cell>
          <cell r="K179">
            <v>47.70105063175945</v>
          </cell>
          <cell r="L179">
            <v>41.942600002336711</v>
          </cell>
          <cell r="M179">
            <v>45.224916861107673</v>
          </cell>
        </row>
        <row r="180">
          <cell r="J180">
            <v>47604</v>
          </cell>
          <cell r="K180">
            <v>40.489496208041892</v>
          </cell>
          <cell r="L180">
            <v>33.845202346628597</v>
          </cell>
          <cell r="M180">
            <v>37.63244984763417</v>
          </cell>
        </row>
        <row r="181">
          <cell r="J181">
            <v>47635</v>
          </cell>
          <cell r="K181">
            <v>46.267166321188171</v>
          </cell>
          <cell r="L181">
            <v>37.71959682626278</v>
          </cell>
          <cell r="M181">
            <v>42.591711438370254</v>
          </cell>
        </row>
        <row r="182">
          <cell r="J182">
            <v>47665</v>
          </cell>
          <cell r="K182">
            <v>53.62671467209907</v>
          </cell>
          <cell r="L182">
            <v>42.436754348747748</v>
          </cell>
          <cell r="M182">
            <v>48.815031733057999</v>
          </cell>
        </row>
        <row r="183">
          <cell r="J183">
            <v>47696</v>
          </cell>
          <cell r="K183">
            <v>59.59512497688025</v>
          </cell>
          <cell r="L183">
            <v>44.806565925566467</v>
          </cell>
          <cell r="M183">
            <v>53.236044584815318</v>
          </cell>
        </row>
        <row r="184">
          <cell r="J184">
            <v>47727</v>
          </cell>
          <cell r="K184">
            <v>59.917975810791589</v>
          </cell>
          <cell r="L184">
            <v>49.148134747004228</v>
          </cell>
          <cell r="M184">
            <v>55.286944153363024</v>
          </cell>
        </row>
        <row r="185">
          <cell r="J185">
            <v>47757</v>
          </cell>
          <cell r="K185">
            <v>53.619155138350109</v>
          </cell>
          <cell r="L185">
            <v>44.00882983514731</v>
          </cell>
          <cell r="M185">
            <v>49.486715257972904</v>
          </cell>
        </row>
        <row r="186">
          <cell r="J186">
            <v>47788</v>
          </cell>
          <cell r="K186">
            <v>56.193561599587362</v>
          </cell>
          <cell r="L186">
            <v>45.40604516370076</v>
          </cell>
          <cell r="M186">
            <v>51.554929532156116</v>
          </cell>
        </row>
        <row r="187">
          <cell r="J187">
            <v>47818</v>
          </cell>
          <cell r="K187">
            <v>58.840111662881505</v>
          </cell>
          <cell r="L187">
            <v>49.41738393253533</v>
          </cell>
          <cell r="M187">
            <v>54.78833873883265</v>
          </cell>
        </row>
        <row r="188">
          <cell r="J188">
            <v>47849</v>
          </cell>
          <cell r="K188">
            <v>56.632269529352612</v>
          </cell>
          <cell r="L188">
            <v>45.914938935297364</v>
          </cell>
          <cell r="M188">
            <v>52.023817373908855</v>
          </cell>
        </row>
        <row r="189">
          <cell r="J189">
            <v>47880</v>
          </cell>
          <cell r="K189">
            <v>59.445930966881058</v>
          </cell>
          <cell r="L189">
            <v>50.058619530279678</v>
          </cell>
          <cell r="M189">
            <v>55.409387049142467</v>
          </cell>
        </row>
        <row r="190">
          <cell r="J190">
            <v>47908</v>
          </cell>
          <cell r="K190">
            <v>51.559197958611264</v>
          </cell>
          <cell r="L190">
            <v>44.928705112373379</v>
          </cell>
          <cell r="M190">
            <v>48.708086034728971</v>
          </cell>
        </row>
        <row r="191">
          <cell r="J191">
            <v>47939</v>
          </cell>
          <cell r="K191">
            <v>49.338096105095495</v>
          </cell>
          <cell r="L191">
            <v>43.529251510882432</v>
          </cell>
          <cell r="M191">
            <v>46.840292929583882</v>
          </cell>
        </row>
        <row r="192">
          <cell r="J192">
            <v>47969</v>
          </cell>
          <cell r="K192">
            <v>42.028169015410391</v>
          </cell>
          <cell r="L192">
            <v>34.720388262456289</v>
          </cell>
          <cell r="M192">
            <v>38.885823291640122</v>
          </cell>
        </row>
        <row r="193">
          <cell r="J193">
            <v>48000</v>
          </cell>
          <cell r="K193">
            <v>48.578151811927825</v>
          </cell>
          <cell r="L193">
            <v>39.47863810161288</v>
          </cell>
          <cell r="M193">
            <v>44.665360916492396</v>
          </cell>
        </row>
        <row r="194">
          <cell r="J194">
            <v>48030</v>
          </cell>
          <cell r="K194">
            <v>55.766909213528933</v>
          </cell>
          <cell r="L194">
            <v>45.12854318524505</v>
          </cell>
          <cell r="M194">
            <v>51.192411821366861</v>
          </cell>
        </row>
        <row r="195">
          <cell r="J195">
            <v>48061</v>
          </cell>
          <cell r="K195">
            <v>61.51445326107568</v>
          </cell>
          <cell r="L195">
            <v>47.014636938064513</v>
          </cell>
          <cell r="M195">
            <v>55.279532242180878</v>
          </cell>
        </row>
        <row r="196">
          <cell r="J196">
            <v>48092</v>
          </cell>
          <cell r="K196">
            <v>61.206249598991441</v>
          </cell>
          <cell r="L196">
            <v>49.844723426331704</v>
          </cell>
          <cell r="M196">
            <v>56.320793344747749</v>
          </cell>
        </row>
        <row r="197">
          <cell r="J197">
            <v>48122</v>
          </cell>
          <cell r="K197">
            <v>54.397291725905589</v>
          </cell>
          <cell r="L197">
            <v>45.385373744312069</v>
          </cell>
          <cell r="M197">
            <v>50.522166993820377</v>
          </cell>
        </row>
        <row r="198">
          <cell r="J198">
            <v>48153</v>
          </cell>
          <cell r="K198">
            <v>56.22134191177571</v>
          </cell>
          <cell r="L198">
            <v>46.532415840790321</v>
          </cell>
          <cell r="M198">
            <v>52.055103701251994</v>
          </cell>
        </row>
        <row r="199">
          <cell r="J199">
            <v>48183</v>
          </cell>
          <cell r="K199">
            <v>60.678854484303443</v>
          </cell>
          <cell r="L199">
            <v>50.474985475286957</v>
          </cell>
          <cell r="M199">
            <v>56.291190810426343</v>
          </cell>
        </row>
        <row r="200">
          <cell r="J200">
            <v>48214</v>
          </cell>
          <cell r="K200">
            <v>58.766204228865853</v>
          </cell>
          <cell r="L200">
            <v>48.035510548961113</v>
          </cell>
          <cell r="M200">
            <v>54.152005946506819</v>
          </cell>
        </row>
        <row r="201">
          <cell r="J201">
            <v>48245</v>
          </cell>
          <cell r="K201">
            <v>60.895732768683771</v>
          </cell>
          <cell r="L201">
            <v>51.921575322661788</v>
          </cell>
          <cell r="M201">
            <v>57.036845066894315</v>
          </cell>
        </row>
        <row r="202">
          <cell r="J202">
            <v>48274</v>
          </cell>
          <cell r="K202">
            <v>52.877523922678009</v>
          </cell>
          <cell r="L202">
            <v>46.49555628631451</v>
          </cell>
          <cell r="M202">
            <v>50.133277839041703</v>
          </cell>
        </row>
        <row r="203">
          <cell r="J203">
            <v>48305</v>
          </cell>
          <cell r="K203">
            <v>50.968017912132026</v>
          </cell>
          <cell r="L203">
            <v>45.394357754746451</v>
          </cell>
          <cell r="M203">
            <v>48.571344044456225</v>
          </cell>
        </row>
        <row r="204">
          <cell r="J204">
            <v>48335</v>
          </cell>
          <cell r="K204">
            <v>43.533310979840984</v>
          </cell>
          <cell r="L204">
            <v>37.381979938542159</v>
          </cell>
          <cell r="M204">
            <v>40.888238632082484</v>
          </cell>
        </row>
        <row r="205">
          <cell r="J205">
            <v>48366</v>
          </cell>
          <cell r="K205">
            <v>49.268085092162003</v>
          </cell>
          <cell r="L205">
            <v>40.355032912469419</v>
          </cell>
          <cell r="M205">
            <v>45.435472654894191</v>
          </cell>
        </row>
        <row r="206">
          <cell r="J206">
            <v>48396</v>
          </cell>
          <cell r="K206">
            <v>55.626537493639944</v>
          </cell>
          <cell r="L206">
            <v>44.796918876839371</v>
          </cell>
          <cell r="M206">
            <v>50.969801488415698</v>
          </cell>
        </row>
        <row r="207">
          <cell r="J207">
            <v>48427</v>
          </cell>
          <cell r="K207">
            <v>62.713284305493623</v>
          </cell>
          <cell r="L207">
            <v>47.468817942555845</v>
          </cell>
          <cell r="M207">
            <v>56.158163769430374</v>
          </cell>
        </row>
        <row r="208">
          <cell r="J208">
            <v>48458</v>
          </cell>
          <cell r="K208">
            <v>61.299003341064044</v>
          </cell>
          <cell r="L208">
            <v>50.274170476314559</v>
          </cell>
          <cell r="M208">
            <v>56.558325209221763</v>
          </cell>
        </row>
        <row r="209">
          <cell r="J209">
            <v>48488</v>
          </cell>
          <cell r="K209">
            <v>54.682758316669663</v>
          </cell>
          <cell r="L209">
            <v>46.042315164955781</v>
          </cell>
          <cell r="M209">
            <v>50.967367761432691</v>
          </cell>
        </row>
        <row r="210">
          <cell r="J210">
            <v>48519</v>
          </cell>
          <cell r="K210">
            <v>58.043741205306247</v>
          </cell>
          <cell r="L210">
            <v>47.766040660018461</v>
          </cell>
          <cell r="M210">
            <v>53.624329970832498</v>
          </cell>
        </row>
        <row r="211">
          <cell r="J211">
            <v>48549</v>
          </cell>
          <cell r="K211">
            <v>61.426433592032424</v>
          </cell>
          <cell r="L211">
            <v>52.094343435872545</v>
          </cell>
          <cell r="M211">
            <v>57.413634824883673</v>
          </cell>
        </row>
        <row r="212">
          <cell r="J212">
            <v>48580</v>
          </cell>
          <cell r="K212">
            <v>59.736834010134366</v>
          </cell>
          <cell r="L212">
            <v>49.599579136122642</v>
          </cell>
          <cell r="M212">
            <v>55.37781441430932</v>
          </cell>
        </row>
        <row r="213">
          <cell r="J213">
            <v>48611</v>
          </cell>
          <cell r="K213">
            <v>62.833529532078884</v>
          </cell>
          <cell r="L213">
            <v>52.760198102011685</v>
          </cell>
          <cell r="M213">
            <v>58.501997017149982</v>
          </cell>
        </row>
        <row r="214">
          <cell r="J214">
            <v>48639</v>
          </cell>
          <cell r="K214">
            <v>53.619110001621038</v>
          </cell>
          <cell r="L214">
            <v>47.40131570668386</v>
          </cell>
          <cell r="M214">
            <v>50.945458454798043</v>
          </cell>
        </row>
        <row r="215">
          <cell r="J215">
            <v>48670</v>
          </cell>
          <cell r="K215">
            <v>51.733186304036444</v>
          </cell>
          <cell r="L215">
            <v>46.2366074029689</v>
          </cell>
          <cell r="M215">
            <v>49.369657376577393</v>
          </cell>
        </row>
        <row r="216">
          <cell r="J216">
            <v>48700</v>
          </cell>
          <cell r="K216">
            <v>43.918045696574616</v>
          </cell>
          <cell r="L216">
            <v>37.703038460273859</v>
          </cell>
          <cell r="M216">
            <v>41.245592584965287</v>
          </cell>
        </row>
        <row r="217">
          <cell r="J217">
            <v>48731</v>
          </cell>
          <cell r="K217">
            <v>50.435244852084153</v>
          </cell>
          <cell r="L217">
            <v>41.219604619713166</v>
          </cell>
          <cell r="M217">
            <v>46.472519552164627</v>
          </cell>
        </row>
        <row r="218">
          <cell r="J218">
            <v>48761</v>
          </cell>
          <cell r="K218">
            <v>57.362704250761929</v>
          </cell>
          <cell r="L218">
            <v>45.875693124542472</v>
          </cell>
          <cell r="M218">
            <v>52.42328946648756</v>
          </cell>
        </row>
        <row r="219">
          <cell r="J219">
            <v>48792</v>
          </cell>
          <cell r="K219">
            <v>64.034959643313641</v>
          </cell>
          <cell r="L219">
            <v>48.549475390823609</v>
          </cell>
          <cell r="M219">
            <v>57.376201414742923</v>
          </cell>
        </row>
        <row r="220">
          <cell r="J220">
            <v>48823</v>
          </cell>
          <cell r="K220">
            <v>62.315847715300514</v>
          </cell>
          <cell r="L220">
            <v>51.65015014933855</v>
          </cell>
          <cell r="M220">
            <v>57.729597761936866</v>
          </cell>
        </row>
        <row r="221">
          <cell r="J221">
            <v>48853</v>
          </cell>
          <cell r="K221">
            <v>56.820014446370578</v>
          </cell>
          <cell r="L221">
            <v>48.021675947587539</v>
          </cell>
          <cell r="M221">
            <v>53.036728891893873</v>
          </cell>
        </row>
        <row r="222">
          <cell r="J222">
            <v>48884</v>
          </cell>
          <cell r="K222">
            <v>61.298780910145069</v>
          </cell>
          <cell r="L222">
            <v>49.721542799780963</v>
          </cell>
          <cell r="M222">
            <v>56.320568522688504</v>
          </cell>
        </row>
        <row r="223">
          <cell r="J223">
            <v>48914</v>
          </cell>
          <cell r="K223">
            <v>63.391271282241512</v>
          </cell>
          <cell r="L223">
            <v>54.45208256935264</v>
          </cell>
          <cell r="M223">
            <v>59.547420135699291</v>
          </cell>
        </row>
        <row r="224">
          <cell r="J224">
            <v>48945</v>
          </cell>
          <cell r="K224">
            <v>62.605622978283328</v>
          </cell>
          <cell r="L224">
            <v>56.69746</v>
          </cell>
          <cell r="M224">
            <v>60.065112897621489</v>
          </cell>
        </row>
        <row r="225">
          <cell r="J225">
            <v>48976</v>
          </cell>
          <cell r="K225">
            <v>65.577901958277536</v>
          </cell>
          <cell r="L225">
            <v>54.830052154369071</v>
          </cell>
          <cell r="M225">
            <v>60.956326542596891</v>
          </cell>
        </row>
        <row r="226">
          <cell r="J226">
            <v>49004</v>
          </cell>
          <cell r="K226">
            <v>55.438512562371663</v>
          </cell>
          <cell r="L226">
            <v>49.203246255742968</v>
          </cell>
          <cell r="M226">
            <v>52.757348050521315</v>
          </cell>
        </row>
        <row r="227">
          <cell r="J227">
            <v>49035</v>
          </cell>
          <cell r="K227">
            <v>53.078281803554418</v>
          </cell>
          <cell r="L227">
            <v>47.366859645919071</v>
          </cell>
          <cell r="M227">
            <v>50.622370275771218</v>
          </cell>
        </row>
        <row r="228">
          <cell r="J228">
            <v>49065</v>
          </cell>
          <cell r="K228">
            <v>45.887095754857135</v>
          </cell>
          <cell r="L228">
            <v>39.058957134754991</v>
          </cell>
          <cell r="M228">
            <v>42.950996148213207</v>
          </cell>
        </row>
        <row r="229">
          <cell r="J229">
            <v>49096</v>
          </cell>
          <cell r="K229">
            <v>52.797276090452634</v>
          </cell>
          <cell r="L229">
            <v>43.323963733655596</v>
          </cell>
          <cell r="M229">
            <v>48.723751777029904</v>
          </cell>
        </row>
        <row r="230">
          <cell r="J230">
            <v>49126</v>
          </cell>
          <cell r="K230">
            <v>58.552716698465673</v>
          </cell>
          <cell r="L230">
            <v>47.317360500859117</v>
          </cell>
          <cell r="M230">
            <v>53.721513533494857</v>
          </cell>
        </row>
        <row r="231">
          <cell r="J231">
            <v>49157</v>
          </cell>
          <cell r="K231">
            <v>65.753107825175505</v>
          </cell>
          <cell r="L231">
            <v>49.980436572614352</v>
          </cell>
          <cell r="M231">
            <v>58.970859186574202</v>
          </cell>
        </row>
        <row r="232">
          <cell r="J232">
            <v>49188</v>
          </cell>
          <cell r="K232">
            <v>63.98905889528497</v>
          </cell>
          <cell r="L232">
            <v>52.545177334173147</v>
          </cell>
          <cell r="M232">
            <v>59.068189824006879</v>
          </cell>
        </row>
        <row r="233">
          <cell r="J233">
            <v>49218</v>
          </cell>
          <cell r="K233">
            <v>57.687279534964958</v>
          </cell>
          <cell r="L233">
            <v>48.920922266364045</v>
          </cell>
          <cell r="M233">
            <v>53.917745909466561</v>
          </cell>
        </row>
        <row r="234">
          <cell r="J234">
            <v>49249</v>
          </cell>
          <cell r="K234">
            <v>61.036932327875</v>
          </cell>
          <cell r="L234">
            <v>50.352167216516946</v>
          </cell>
          <cell r="M234">
            <v>56.442483329991035</v>
          </cell>
        </row>
        <row r="235">
          <cell r="J235">
            <v>49279</v>
          </cell>
          <cell r="K235">
            <v>64.386787072032121</v>
          </cell>
          <cell r="L235">
            <v>54.602984396253198</v>
          </cell>
          <cell r="M235">
            <v>60.179751921447178</v>
          </cell>
        </row>
        <row r="236">
          <cell r="J236">
            <v>49310</v>
          </cell>
          <cell r="K236">
            <v>61.636735163529906</v>
          </cell>
          <cell r="L236">
            <v>51.29504</v>
          </cell>
          <cell r="M236">
            <v>57.18980624321204</v>
          </cell>
        </row>
        <row r="237">
          <cell r="J237">
            <v>49341</v>
          </cell>
          <cell r="K237">
            <v>65.555015644778621</v>
          </cell>
          <cell r="L237">
            <v>55.765751964332807</v>
          </cell>
          <cell r="M237">
            <v>61.345632262186918</v>
          </cell>
        </row>
        <row r="238">
          <cell r="J238">
            <v>49369</v>
          </cell>
          <cell r="K238">
            <v>56.070656605306432</v>
          </cell>
          <cell r="L238">
            <v>49.759729914248027</v>
          </cell>
          <cell r="M238">
            <v>53.356958128151312</v>
          </cell>
        </row>
        <row r="239">
          <cell r="J239">
            <v>49400</v>
          </cell>
          <cell r="K239">
            <v>54.232953353339468</v>
          </cell>
          <cell r="L239">
            <v>48.05858357723131</v>
          </cell>
          <cell r="M239">
            <v>51.577974349612958</v>
          </cell>
        </row>
        <row r="240">
          <cell r="J240">
            <v>49430</v>
          </cell>
          <cell r="K240">
            <v>47.532946165131698</v>
          </cell>
          <cell r="L240">
            <v>41.34593671761759</v>
          </cell>
          <cell r="M240">
            <v>44.872532102700632</v>
          </cell>
        </row>
        <row r="241">
          <cell r="J241">
            <v>49461</v>
          </cell>
          <cell r="K241">
            <v>52.415407484039818</v>
          </cell>
          <cell r="L241">
            <v>43.370610498563586</v>
          </cell>
          <cell r="M241">
            <v>48.526144780285037</v>
          </cell>
        </row>
        <row r="242">
          <cell r="J242">
            <v>49491</v>
          </cell>
          <cell r="K242">
            <v>59.619164285647159</v>
          </cell>
          <cell r="L242">
            <v>48.942749976991841</v>
          </cell>
          <cell r="M242">
            <v>55.028306132925366</v>
          </cell>
        </row>
        <row r="243">
          <cell r="J243">
            <v>49522</v>
          </cell>
          <cell r="K243">
            <v>66.82626452951142</v>
          </cell>
          <cell r="L243">
            <v>51.42627752557712</v>
          </cell>
          <cell r="M243">
            <v>60.204270117819661</v>
          </cell>
        </row>
        <row r="244">
          <cell r="J244">
            <v>49553</v>
          </cell>
          <cell r="K244">
            <v>65.007038608785621</v>
          </cell>
          <cell r="L244">
            <v>54.211204250258632</v>
          </cell>
          <cell r="M244">
            <v>60.364829834619009</v>
          </cell>
        </row>
        <row r="245">
          <cell r="J245">
            <v>49583</v>
          </cell>
          <cell r="K245">
            <v>57.440620176873018</v>
          </cell>
          <cell r="L245">
            <v>48.743040000000001</v>
          </cell>
          <cell r="M245">
            <v>53.700660700817622</v>
          </cell>
        </row>
        <row r="246">
          <cell r="J246">
            <v>49614</v>
          </cell>
          <cell r="K246">
            <v>59.044964883238727</v>
          </cell>
          <cell r="L246">
            <v>49.885510076471014</v>
          </cell>
          <cell r="M246">
            <v>55.106399316328606</v>
          </cell>
        </row>
        <row r="247">
          <cell r="J247">
            <v>49644</v>
          </cell>
          <cell r="K247">
            <v>65.281999847030477</v>
          </cell>
          <cell r="L247">
            <v>55.147105458351206</v>
          </cell>
          <cell r="M247">
            <v>60.92399525989839</v>
          </cell>
        </row>
        <row r="248">
          <cell r="J248">
            <v>49675</v>
          </cell>
          <cell r="K248">
            <v>63.903992079769218</v>
          </cell>
          <cell r="L248">
            <v>53.603452845248448</v>
          </cell>
          <cell r="M248">
            <v>59.474760208925289</v>
          </cell>
        </row>
        <row r="249">
          <cell r="J249">
            <v>49706</v>
          </cell>
          <cell r="K249">
            <v>67.120365925574475</v>
          </cell>
          <cell r="L249">
            <v>54.776707017559289</v>
          </cell>
          <cell r="M249">
            <v>61.812592595127938</v>
          </cell>
        </row>
        <row r="250">
          <cell r="J250">
            <v>49735</v>
          </cell>
          <cell r="K250">
            <v>57.626091248134983</v>
          </cell>
          <cell r="L250">
            <v>51.956317976854365</v>
          </cell>
          <cell r="M250">
            <v>55.188088741484314</v>
          </cell>
        </row>
        <row r="251">
          <cell r="J251">
            <v>49766</v>
          </cell>
          <cell r="K251">
            <v>55.735731129102462</v>
          </cell>
          <cell r="L251">
            <v>48.872466046738992</v>
          </cell>
          <cell r="M251">
            <v>52.784527143686162</v>
          </cell>
        </row>
        <row r="252">
          <cell r="J252">
            <v>49796</v>
          </cell>
          <cell r="K252">
            <v>48.91201077382361</v>
          </cell>
          <cell r="L252">
            <v>42.369559511300949</v>
          </cell>
          <cell r="M252">
            <v>46.09875673093886</v>
          </cell>
        </row>
        <row r="253">
          <cell r="J253">
            <v>49827</v>
          </cell>
          <cell r="K253">
            <v>54.075017851420441</v>
          </cell>
          <cell r="L253">
            <v>45.896204527745866</v>
          </cell>
          <cell r="M253">
            <v>50.558128122240376</v>
          </cell>
        </row>
        <row r="254">
          <cell r="J254">
            <v>49857</v>
          </cell>
          <cell r="K254">
            <v>62.403336086355104</v>
          </cell>
          <cell r="L254">
            <v>49.735745917103188</v>
          </cell>
          <cell r="M254">
            <v>56.956272313576775</v>
          </cell>
        </row>
        <row r="255">
          <cell r="J255">
            <v>49888</v>
          </cell>
          <cell r="K255">
            <v>68.873570278611993</v>
          </cell>
          <cell r="L255">
            <v>53.473076104054087</v>
          </cell>
          <cell r="M255">
            <v>62.251357783552095</v>
          </cell>
        </row>
        <row r="256">
          <cell r="J256">
            <v>49919</v>
          </cell>
          <cell r="K256">
            <v>67.961060732816051</v>
          </cell>
          <cell r="L256">
            <v>55.612318248011178</v>
          </cell>
          <cell r="M256">
            <v>62.651101464349949</v>
          </cell>
        </row>
        <row r="257">
          <cell r="J257">
            <v>49949</v>
          </cell>
          <cell r="K257">
            <v>60.644875290182355</v>
          </cell>
          <cell r="L257">
            <v>50.542336744088786</v>
          </cell>
          <cell r="M257">
            <v>56.300783715362115</v>
          </cell>
        </row>
        <row r="258">
          <cell r="J258">
            <v>49980</v>
          </cell>
          <cell r="K258">
            <v>63.262875545045361</v>
          </cell>
          <cell r="L258">
            <v>52.884826835882585</v>
          </cell>
          <cell r="M258">
            <v>58.800314600105366</v>
          </cell>
        </row>
        <row r="259">
          <cell r="J259">
            <v>50010</v>
          </cell>
          <cell r="K259">
            <v>67.475973111555049</v>
          </cell>
          <cell r="L259">
            <v>56.065212754997575</v>
          </cell>
          <cell r="M259">
            <v>62.569346158235334</v>
          </cell>
        </row>
        <row r="260">
          <cell r="J260">
            <v>50041</v>
          </cell>
          <cell r="K260">
            <v>66.505485541096192</v>
          </cell>
          <cell r="L260">
            <v>56.235302144417162</v>
          </cell>
          <cell r="M260">
            <v>62.089306680524203</v>
          </cell>
        </row>
        <row r="261">
          <cell r="J261">
            <v>50072</v>
          </cell>
          <cell r="K261">
            <v>68.507779497560406</v>
          </cell>
          <cell r="L261">
            <v>59.08146986655516</v>
          </cell>
          <cell r="M261">
            <v>64.454466356228153</v>
          </cell>
        </row>
        <row r="262">
          <cell r="J262">
            <v>50100</v>
          </cell>
          <cell r="K262">
            <v>58.780391537223302</v>
          </cell>
          <cell r="L262">
            <v>53.823880528522061</v>
          </cell>
          <cell r="M262">
            <v>56.649091803481767</v>
          </cell>
        </row>
        <row r="263">
          <cell r="J263">
            <v>50131</v>
          </cell>
          <cell r="K263">
            <v>56.848377011151698</v>
          </cell>
          <cell r="L263">
            <v>51.077772762377897</v>
          </cell>
          <cell r="M263">
            <v>54.367017184178962</v>
          </cell>
        </row>
        <row r="264">
          <cell r="J264">
            <v>50161</v>
          </cell>
          <cell r="K264">
            <v>51.444842518089295</v>
          </cell>
          <cell r="L264">
            <v>44.512852670284651</v>
          </cell>
          <cell r="M264">
            <v>48.464086883533298</v>
          </cell>
        </row>
        <row r="265">
          <cell r="J265">
            <v>50192</v>
          </cell>
          <cell r="K265">
            <v>56.588897660624077</v>
          </cell>
          <cell r="L265">
            <v>47.501124968918248</v>
          </cell>
          <cell r="M265">
            <v>52.681155403190566</v>
          </cell>
        </row>
        <row r="266">
          <cell r="J266">
            <v>50222</v>
          </cell>
          <cell r="K266">
            <v>65.410865552352178</v>
          </cell>
          <cell r="L266">
            <v>52.144715366911178</v>
          </cell>
          <cell r="M266">
            <v>59.706420972612548</v>
          </cell>
        </row>
        <row r="267">
          <cell r="J267">
            <v>50253</v>
          </cell>
          <cell r="K267">
            <v>70.671429469859021</v>
          </cell>
          <cell r="L267">
            <v>54.956669876209801</v>
          </cell>
          <cell r="M267">
            <v>63.914082844589849</v>
          </cell>
        </row>
        <row r="268">
          <cell r="J268">
            <v>50284</v>
          </cell>
          <cell r="K268">
            <v>68.466620849135225</v>
          </cell>
          <cell r="L268">
            <v>56.647577082999241</v>
          </cell>
          <cell r="M268">
            <v>63.384432029696747</v>
          </cell>
        </row>
        <row r="269">
          <cell r="J269">
            <v>50314</v>
          </cell>
          <cell r="K269">
            <v>60.79419962737699</v>
          </cell>
          <cell r="L269">
            <v>51.4503561040733</v>
          </cell>
          <cell r="M269">
            <v>56.776346912356402</v>
          </cell>
        </row>
        <row r="270">
          <cell r="J270">
            <v>50345</v>
          </cell>
          <cell r="K270">
            <v>65.148416989295001</v>
          </cell>
          <cell r="L270">
            <v>54.12919614070212</v>
          </cell>
          <cell r="M270">
            <v>60.410152024400062</v>
          </cell>
        </row>
        <row r="271">
          <cell r="J271">
            <v>50375</v>
          </cell>
          <cell r="K271">
            <v>70.243518282058915</v>
          </cell>
          <cell r="L271">
            <v>59.603867317016437</v>
          </cell>
          <cell r="M271">
            <v>65.66846836709064</v>
          </cell>
        </row>
        <row r="272">
          <cell r="J272">
            <v>50406</v>
          </cell>
          <cell r="K272">
            <v>69.612738213193211</v>
          </cell>
          <cell r="L272">
            <v>60.012957862200487</v>
          </cell>
          <cell r="M272">
            <v>65.484832662266342</v>
          </cell>
        </row>
        <row r="273">
          <cell r="J273">
            <v>50437</v>
          </cell>
          <cell r="K273">
            <v>73.258658152167854</v>
          </cell>
          <cell r="L273">
            <v>62.114678625943178</v>
          </cell>
          <cell r="M273">
            <v>68.466746955891239</v>
          </cell>
        </row>
        <row r="274">
          <cell r="J274">
            <v>50465</v>
          </cell>
          <cell r="K274">
            <v>61.544663524941328</v>
          </cell>
          <cell r="L274">
            <v>55.682163865806245</v>
          </cell>
          <cell r="M274">
            <v>59.023788671513238</v>
          </cell>
        </row>
        <row r="275">
          <cell r="J275">
            <v>50496</v>
          </cell>
          <cell r="K275">
            <v>59.91902606256906</v>
          </cell>
          <cell r="L275">
            <v>54.240010173427002</v>
          </cell>
          <cell r="M275">
            <v>57.477049230237967</v>
          </cell>
        </row>
        <row r="276">
          <cell r="J276">
            <v>50526</v>
          </cell>
          <cell r="K276">
            <v>54.30079057790104</v>
          </cell>
          <cell r="L276">
            <v>48.075841381244658</v>
          </cell>
          <cell r="M276">
            <v>51.624062423338799</v>
          </cell>
        </row>
        <row r="277">
          <cell r="J277">
            <v>50557</v>
          </cell>
          <cell r="K277">
            <v>59.548702651687137</v>
          </cell>
          <cell r="L277">
            <v>50.094934827902186</v>
          </cell>
          <cell r="M277">
            <v>55.4835824874596</v>
          </cell>
        </row>
        <row r="278">
          <cell r="J278">
            <v>50587</v>
          </cell>
          <cell r="K278">
            <v>68.313597979855075</v>
          </cell>
          <cell r="L278">
            <v>54.492962278467232</v>
          </cell>
          <cell r="M278">
            <v>62.370724628258294</v>
          </cell>
        </row>
        <row r="279">
          <cell r="J279">
            <v>50618</v>
          </cell>
          <cell r="K279">
            <v>74.397007067451142</v>
          </cell>
          <cell r="L279">
            <v>57.468040198697842</v>
          </cell>
          <cell r="M279">
            <v>67.117551313887219</v>
          </cell>
        </row>
        <row r="280">
          <cell r="J280">
            <v>50649</v>
          </cell>
          <cell r="K280">
            <v>71.144245182997309</v>
          </cell>
          <cell r="L280">
            <v>59.370635700678051</v>
          </cell>
          <cell r="M280">
            <v>66.081593105600021</v>
          </cell>
        </row>
        <row r="281">
          <cell r="J281">
            <v>50679</v>
          </cell>
          <cell r="K281">
            <v>63.730823727896386</v>
          </cell>
          <cell r="L281">
            <v>54.418934085278558</v>
          </cell>
          <cell r="M281">
            <v>59.726711181570721</v>
          </cell>
        </row>
        <row r="282">
          <cell r="J282">
            <v>50710</v>
          </cell>
          <cell r="K282">
            <v>69.782369081020164</v>
          </cell>
          <cell r="L282">
            <v>56.851564460541539</v>
          </cell>
          <cell r="M282">
            <v>64.222123094214354</v>
          </cell>
        </row>
        <row r="283">
          <cell r="J283">
            <v>50740</v>
          </cell>
          <cell r="K283">
            <v>73.95508119156024</v>
          </cell>
          <cell r="L283">
            <v>62.843497508639764</v>
          </cell>
          <cell r="M283">
            <v>69.177100207904431</v>
          </cell>
        </row>
        <row r="284">
          <cell r="J284">
            <v>0</v>
          </cell>
          <cell r="K284">
            <v>0</v>
          </cell>
          <cell r="L284">
            <v>0</v>
          </cell>
          <cell r="M284">
            <v>0</v>
          </cell>
        </row>
        <row r="285">
          <cell r="J285">
            <v>0</v>
          </cell>
          <cell r="K285">
            <v>0</v>
          </cell>
          <cell r="L285">
            <v>0</v>
          </cell>
          <cell r="M285">
            <v>0</v>
          </cell>
        </row>
        <row r="286">
          <cell r="J286">
            <v>0</v>
          </cell>
          <cell r="K286">
            <v>0</v>
          </cell>
          <cell r="L286">
            <v>0</v>
          </cell>
          <cell r="M286">
            <v>0</v>
          </cell>
        </row>
        <row r="287">
          <cell r="J287">
            <v>0</v>
          </cell>
          <cell r="K287">
            <v>0</v>
          </cell>
          <cell r="L287">
            <v>0</v>
          </cell>
          <cell r="M287">
            <v>0</v>
          </cell>
        </row>
        <row r="288">
          <cell r="J288">
            <v>0</v>
          </cell>
          <cell r="K288">
            <v>0</v>
          </cell>
          <cell r="L288">
            <v>0</v>
          </cell>
          <cell r="M288">
            <v>0</v>
          </cell>
        </row>
        <row r="289">
          <cell r="J289">
            <v>0</v>
          </cell>
          <cell r="K289">
            <v>0</v>
          </cell>
          <cell r="L289">
            <v>0</v>
          </cell>
          <cell r="M289">
            <v>0</v>
          </cell>
        </row>
        <row r="290">
          <cell r="J290">
            <v>0</v>
          </cell>
          <cell r="K290">
            <v>0</v>
          </cell>
          <cell r="L290">
            <v>0</v>
          </cell>
          <cell r="M290">
            <v>0</v>
          </cell>
        </row>
        <row r="291">
          <cell r="J291">
            <v>0</v>
          </cell>
          <cell r="K291">
            <v>0</v>
          </cell>
          <cell r="L291">
            <v>0</v>
          </cell>
          <cell r="M291">
            <v>0</v>
          </cell>
        </row>
        <row r="292">
          <cell r="J292">
            <v>0</v>
          </cell>
          <cell r="K292">
            <v>0</v>
          </cell>
          <cell r="L292">
            <v>0</v>
          </cell>
          <cell r="M292">
            <v>0</v>
          </cell>
        </row>
        <row r="293">
          <cell r="J293">
            <v>0</v>
          </cell>
          <cell r="K293">
            <v>0</v>
          </cell>
          <cell r="L293">
            <v>0</v>
          </cell>
          <cell r="M293">
            <v>0</v>
          </cell>
        </row>
        <row r="294">
          <cell r="J294">
            <v>0</v>
          </cell>
          <cell r="K294">
            <v>0</v>
          </cell>
          <cell r="L294">
            <v>0</v>
          </cell>
          <cell r="M294">
            <v>0</v>
          </cell>
        </row>
        <row r="295">
          <cell r="J295">
            <v>0</v>
          </cell>
          <cell r="K295">
            <v>0</v>
          </cell>
          <cell r="L295">
            <v>0</v>
          </cell>
          <cell r="M295">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Exhibit 1- Std Base Load QF"/>
      <sheetName val="Exhibit 2- Std Wind QF "/>
      <sheetName val="Exhibit 3- Std Solar QF"/>
      <sheetName val="Exhibit 4 - Renewable Wind"/>
      <sheetName val="Exhibit 5 - Renewable BaseLoad"/>
      <sheetName val="Exhibit 6 - Renewable Solar"/>
      <sheetName val="Exhibit 7 - Blending"/>
      <sheetName val="Table 1"/>
      <sheetName val="Table 2"/>
      <sheetName val="Tables 3 to 6"/>
      <sheetName val="Table 7(16-30)"/>
      <sheetName val="Table 9"/>
      <sheetName val="Table 10"/>
      <sheetName val="Table 11"/>
      <sheetName val="Table 12"/>
      <sheetName val="XX Support Pages - Do Not Print"/>
      <sheetName val="Tariff Page 1"/>
      <sheetName val="OFPC Sourc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ow r="5">
          <cell r="P5" t="str">
            <v>Annual Price</v>
          </cell>
          <cell r="T5" t="str">
            <v>HLH/LLH Factors</v>
          </cell>
        </row>
        <row r="6">
          <cell r="P6" t="str">
            <v>Year</v>
          </cell>
          <cell r="Q6" t="str">
            <v>HLH</v>
          </cell>
          <cell r="R6" t="str">
            <v>LLH</v>
          </cell>
          <cell r="S6" t="str">
            <v>Flat</v>
          </cell>
          <cell r="T6" t="str">
            <v>HLH</v>
          </cell>
          <cell r="U6" t="str">
            <v>LLH</v>
          </cell>
        </row>
        <row r="7">
          <cell r="Q7" t="str">
            <v>(a)</v>
          </cell>
          <cell r="R7" t="str">
            <v>(b)</v>
          </cell>
          <cell r="S7" t="str">
            <v>(c)</v>
          </cell>
          <cell r="T7" t="str">
            <v>(d)</v>
          </cell>
          <cell r="U7" t="str">
            <v>(e)</v>
          </cell>
        </row>
        <row r="8">
          <cell r="J8">
            <v>42005</v>
          </cell>
          <cell r="K8">
            <v>23.785487297579181</v>
          </cell>
          <cell r="L8">
            <v>19.806235531190044</v>
          </cell>
          <cell r="M8">
            <v>22.074409038031853</v>
          </cell>
          <cell r="T8" t="str">
            <v>(a)/(c)</v>
          </cell>
          <cell r="U8" t="str">
            <v>(b)/(c)</v>
          </cell>
        </row>
        <row r="9">
          <cell r="J9">
            <v>42036</v>
          </cell>
          <cell r="K9">
            <v>21.291715830258994</v>
          </cell>
          <cell r="L9">
            <v>12.085937206859114</v>
          </cell>
          <cell r="M9">
            <v>17.333231022197044</v>
          </cell>
        </row>
        <row r="10">
          <cell r="J10">
            <v>42064</v>
          </cell>
          <cell r="K10">
            <v>19.925449308740411</v>
          </cell>
          <cell r="L10">
            <v>15.339238234216703</v>
          </cell>
          <cell r="M10">
            <v>17.953378546695216</v>
          </cell>
          <cell r="P10">
            <v>2024</v>
          </cell>
          <cell r="Q10">
            <v>40.234360833333334</v>
          </cell>
          <cell r="R10">
            <v>32.53317666666667</v>
          </cell>
          <cell r="S10">
            <v>36.851123230456444</v>
          </cell>
          <cell r="T10">
            <v>1.0918082627147911</v>
          </cell>
          <cell r="U10">
            <v>0.88282727403486283</v>
          </cell>
        </row>
        <row r="11">
          <cell r="J11">
            <v>42095</v>
          </cell>
          <cell r="K11">
            <v>20.381100118446795</v>
          </cell>
          <cell r="L11">
            <v>17.068839018130912</v>
          </cell>
          <cell r="M11">
            <v>18.956827845310965</v>
          </cell>
          <cell r="P11">
            <v>2025</v>
          </cell>
          <cell r="Q11">
            <v>42.701166666666666</v>
          </cell>
          <cell r="R11">
            <v>34.631223333333331</v>
          </cell>
          <cell r="S11">
            <v>39.149629846800622</v>
          </cell>
          <cell r="T11">
            <v>1.0907169961443781</v>
          </cell>
          <cell r="U11">
            <v>0.88458622645607099</v>
          </cell>
        </row>
        <row r="12">
          <cell r="J12">
            <v>42125</v>
          </cell>
          <cell r="K12">
            <v>26.676991265709848</v>
          </cell>
          <cell r="L12">
            <v>23.173832127312963</v>
          </cell>
          <cell r="M12">
            <v>25.170632836199186</v>
          </cell>
          <cell r="P12">
            <v>2026</v>
          </cell>
          <cell r="Q12">
            <v>44.195540833333325</v>
          </cell>
          <cell r="R12">
            <v>35.783108333333338</v>
          </cell>
          <cell r="S12">
            <v>40.50154561194838</v>
          </cell>
          <cell r="T12">
            <v>1.0912062778240044</v>
          </cell>
          <cell r="U12">
            <v>0.88349982186301912</v>
          </cell>
        </row>
        <row r="13">
          <cell r="J13">
            <v>42156</v>
          </cell>
          <cell r="K13">
            <v>37.322733874632789</v>
          </cell>
          <cell r="L13">
            <v>24.615597772880243</v>
          </cell>
          <cell r="M13">
            <v>31.858665350879193</v>
          </cell>
          <cell r="P13">
            <v>2027</v>
          </cell>
          <cell r="Q13">
            <v>46.313721666666673</v>
          </cell>
          <cell r="R13">
            <v>37.58096333333333</v>
          </cell>
          <cell r="S13">
            <v>42.47817612083913</v>
          </cell>
          <cell r="T13">
            <v>1.0902944969886756</v>
          </cell>
          <cell r="U13">
            <v>0.88471226322018792</v>
          </cell>
        </row>
        <row r="14">
          <cell r="J14">
            <v>42186</v>
          </cell>
          <cell r="K14">
            <v>40.152853906114792</v>
          </cell>
          <cell r="L14">
            <v>24.660463542903482</v>
          </cell>
          <cell r="M14">
            <v>33.491126049933925</v>
          </cell>
          <cell r="P14">
            <v>2028</v>
          </cell>
          <cell r="Q14">
            <v>48.839144999999995</v>
          </cell>
          <cell r="R14">
            <v>40.069640833333331</v>
          </cell>
          <cell r="S14">
            <v>44.981869826716185</v>
          </cell>
          <cell r="T14">
            <v>1.0857517748404681</v>
          </cell>
          <cell r="U14">
            <v>0.89079535794518439</v>
          </cell>
        </row>
        <row r="15">
          <cell r="J15">
            <v>42217</v>
          </cell>
          <cell r="K15">
            <v>31.865750733301777</v>
          </cell>
          <cell r="L15">
            <v>23.31645309587072</v>
          </cell>
          <cell r="M15">
            <v>28.18955274920642</v>
          </cell>
          <cell r="P15">
            <v>2029</v>
          </cell>
          <cell r="Q15">
            <v>50.089875833333338</v>
          </cell>
          <cell r="R15">
            <v>41.34504583333333</v>
          </cell>
          <cell r="S15">
            <v>46.251120536987266</v>
          </cell>
          <cell r="T15">
            <v>1.0829981036519147</v>
          </cell>
          <cell r="U15">
            <v>0.89392527907014663</v>
          </cell>
        </row>
        <row r="16">
          <cell r="J16">
            <v>42248</v>
          </cell>
          <cell r="K16">
            <v>27.384399892172524</v>
          </cell>
          <cell r="L16">
            <v>23.254535731877322</v>
          </cell>
          <cell r="M16">
            <v>25.608558303245587</v>
          </cell>
          <cell r="P16">
            <v>2030</v>
          </cell>
          <cell r="Q16">
            <v>52.187535000000004</v>
          </cell>
          <cell r="R16">
            <v>42.983530833333326</v>
          </cell>
          <cell r="S16">
            <v>48.144015076549067</v>
          </cell>
          <cell r="T16">
            <v>1.0839880080010305</v>
          </cell>
          <cell r="U16">
            <v>0.8928115107348118</v>
          </cell>
        </row>
        <row r="17">
          <cell r="J17">
            <v>42278</v>
          </cell>
          <cell r="K17">
            <v>23.691494432537873</v>
          </cell>
          <cell r="L17">
            <v>21.501935483870966</v>
          </cell>
          <cell r="M17">
            <v>22.7499840846111</v>
          </cell>
          <cell r="P17">
            <v>2031</v>
          </cell>
          <cell r="Q17">
            <v>55.338625000000008</v>
          </cell>
          <cell r="R17">
            <v>45.840923333333329</v>
          </cell>
          <cell r="S17">
            <v>51.194747550238823</v>
          </cell>
          <cell r="T17">
            <v>1.080943410174934</v>
          </cell>
          <cell r="U17">
            <v>0.89542239247001587</v>
          </cell>
        </row>
        <row r="18">
          <cell r="J18">
            <v>42309</v>
          </cell>
          <cell r="K18">
            <v>22.096778999141115</v>
          </cell>
          <cell r="L18">
            <v>20.605492353584257</v>
          </cell>
          <cell r="M18">
            <v>21.455525741551668</v>
          </cell>
          <cell r="P18">
            <v>2032</v>
          </cell>
          <cell r="Q18">
            <v>56.463290833333325</v>
          </cell>
          <cell r="R18">
            <v>46.926939166666678</v>
          </cell>
          <cell r="S18">
            <v>52.272130315868509</v>
          </cell>
          <cell r="T18">
            <v>1.0801796385978262</v>
          </cell>
          <cell r="U18">
            <v>0.89774300154016939</v>
          </cell>
        </row>
        <row r="19">
          <cell r="J19">
            <v>42339</v>
          </cell>
          <cell r="K19">
            <v>21.549683426272821</v>
          </cell>
          <cell r="L19">
            <v>19.276005748613887</v>
          </cell>
          <cell r="M19">
            <v>20.572002024879481</v>
          </cell>
          <cell r="P19">
            <v>2033</v>
          </cell>
          <cell r="Q19">
            <v>57.682872500000009</v>
          </cell>
          <cell r="R19">
            <v>47.963200000000001</v>
          </cell>
          <cell r="S19">
            <v>53.414606383734444</v>
          </cell>
          <cell r="T19">
            <v>1.0799082199651913</v>
          </cell>
          <cell r="U19">
            <v>0.89794165392568581</v>
          </cell>
        </row>
        <row r="20">
          <cell r="J20">
            <v>42370</v>
          </cell>
          <cell r="K20">
            <v>24.486294135896966</v>
          </cell>
          <cell r="L20">
            <v>21.978847441981479</v>
          </cell>
          <cell r="M20">
            <v>23.408092057513304</v>
          </cell>
          <cell r="P20">
            <v>2034</v>
          </cell>
          <cell r="Q20">
            <v>58.91801916666666</v>
          </cell>
          <cell r="R20">
            <v>49.562219999999996</v>
          </cell>
          <cell r="S20">
            <v>54.796306650984356</v>
          </cell>
          <cell r="T20">
            <v>1.0752188015505286</v>
          </cell>
          <cell r="U20">
            <v>0.9044810321921517</v>
          </cell>
        </row>
        <row r="21">
          <cell r="J21">
            <v>42401</v>
          </cell>
          <cell r="K21">
            <v>23.801406379794031</v>
          </cell>
          <cell r="L21">
            <v>20.851882653228785</v>
          </cell>
          <cell r="M21">
            <v>22.533111177370973</v>
          </cell>
          <cell r="P21">
            <v>2035</v>
          </cell>
          <cell r="Q21">
            <v>60.59161666666666</v>
          </cell>
          <cell r="R21">
            <v>50.87018333333333</v>
          </cell>
          <cell r="S21">
            <v>56.322083962256833</v>
          </cell>
          <cell r="T21">
            <v>1.0758056592378751</v>
          </cell>
          <cell r="U21">
            <v>0.90320136888796598</v>
          </cell>
        </row>
        <row r="22">
          <cell r="J22">
            <v>42430</v>
          </cell>
          <cell r="K22">
            <v>20.131875236863209</v>
          </cell>
          <cell r="L22">
            <v>17.543107525038899</v>
          </cell>
          <cell r="M22">
            <v>19.018705120778755</v>
          </cell>
          <cell r="P22">
            <v>2036</v>
          </cell>
          <cell r="Q22">
            <v>61.740465</v>
          </cell>
          <cell r="R22">
            <v>52.053042500000004</v>
          </cell>
          <cell r="S22">
            <v>57.482592700318101</v>
          </cell>
          <cell r="T22">
            <v>1.0740723773870127</v>
          </cell>
          <cell r="U22">
            <v>0.90554444493092512</v>
          </cell>
        </row>
        <row r="23">
          <cell r="J23">
            <v>42461</v>
          </cell>
          <cell r="K23">
            <v>18.681027162944986</v>
          </cell>
          <cell r="L23">
            <v>13.759514434837946</v>
          </cell>
          <cell r="M23">
            <v>16.564776689858959</v>
          </cell>
          <cell r="P23">
            <v>2037</v>
          </cell>
          <cell r="Q23">
            <v>63.823340000000002</v>
          </cell>
          <cell r="R23">
            <v>53.978084166666662</v>
          </cell>
          <cell r="S23">
            <v>59.495757520429883</v>
          </cell>
          <cell r="T23">
            <v>1.072737665002149</v>
          </cell>
          <cell r="U23">
            <v>0.90725938144634022</v>
          </cell>
        </row>
        <row r="24">
          <cell r="J24">
            <v>42491</v>
          </cell>
          <cell r="K24">
            <v>17.449270932402698</v>
          </cell>
          <cell r="L24">
            <v>10.617283069648192</v>
          </cell>
          <cell r="M24">
            <v>14.51151615141826</v>
          </cell>
          <cell r="P24">
            <v>2038</v>
          </cell>
          <cell r="Q24">
            <v>65.349897499999997</v>
          </cell>
          <cell r="R24">
            <v>56.089000833333337</v>
          </cell>
          <cell r="S24">
            <v>61.274502831085613</v>
          </cell>
          <cell r="T24">
            <v>1.0665104485653512</v>
          </cell>
          <cell r="U24">
            <v>0.91537259776636526</v>
          </cell>
        </row>
        <row r="25">
          <cell r="J25">
            <v>42522</v>
          </cell>
          <cell r="K25">
            <v>17.609162795046313</v>
          </cell>
          <cell r="L25">
            <v>9.2684269105661343</v>
          </cell>
          <cell r="M25">
            <v>14.022646364719835</v>
          </cell>
          <cell r="P25">
            <v>2039</v>
          </cell>
          <cell r="Q25">
            <v>67.611695833333329</v>
          </cell>
          <cell r="R25">
            <v>57.579707500000005</v>
          </cell>
          <cell r="S25">
            <v>63.202639845701789</v>
          </cell>
          <cell r="T25">
            <v>1.069760630226767</v>
          </cell>
          <cell r="U25">
            <v>0.91103326760671399</v>
          </cell>
        </row>
        <row r="26">
          <cell r="J26">
            <v>42552</v>
          </cell>
          <cell r="K26">
            <v>26.008863468110295</v>
          </cell>
          <cell r="L26">
            <v>18.483082449120843</v>
          </cell>
          <cell r="M26">
            <v>22.77277762994483</v>
          </cell>
          <cell r="P26">
            <v>2040</v>
          </cell>
          <cell r="Q26">
            <v>69.93328666666666</v>
          </cell>
          <cell r="R26">
            <v>59.893374166666682</v>
          </cell>
          <cell r="S26">
            <v>65.508768065849026</v>
          </cell>
          <cell r="T26">
            <v>1.0675408610397028</v>
          </cell>
          <cell r="U26">
            <v>0.91428027018401903</v>
          </cell>
        </row>
        <row r="27">
          <cell r="J27">
            <v>42583</v>
          </cell>
          <cell r="K27">
            <v>27.594859252770931</v>
          </cell>
          <cell r="L27">
            <v>21.295809914983657</v>
          </cell>
          <cell r="M27">
            <v>24.886268037522399</v>
          </cell>
          <cell r="P27">
            <v>2041</v>
          </cell>
          <cell r="Q27">
            <v>71.541750833333325</v>
          </cell>
          <cell r="R27">
            <v>61.270920833333328</v>
          </cell>
          <cell r="S27">
            <v>67.034807714218019</v>
          </cell>
          <cell r="T27">
            <v>1.0672328790488854</v>
          </cell>
          <cell r="U27">
            <v>0.91401650758129682</v>
          </cell>
        </row>
        <row r="28">
          <cell r="J28">
            <v>42614</v>
          </cell>
          <cell r="K28">
            <v>26.462973856690652</v>
          </cell>
          <cell r="L28">
            <v>22.793451325123435</v>
          </cell>
          <cell r="M28">
            <v>24.885079168116746</v>
          </cell>
        </row>
        <row r="29">
          <cell r="J29">
            <v>42644</v>
          </cell>
          <cell r="K29">
            <v>23.542702132769868</v>
          </cell>
          <cell r="L29">
            <v>20.381485696162081</v>
          </cell>
          <cell r="M29">
            <v>22.183379065028518</v>
          </cell>
        </row>
        <row r="30">
          <cell r="J30">
            <v>42675</v>
          </cell>
          <cell r="K30">
            <v>25.164109673371399</v>
          </cell>
          <cell r="L30">
            <v>21.607856200235972</v>
          </cell>
          <cell r="M30">
            <v>23.634920679923162</v>
          </cell>
        </row>
        <row r="31">
          <cell r="J31">
            <v>42705</v>
          </cell>
          <cell r="K31">
            <v>28.258211271957393</v>
          </cell>
          <cell r="L31">
            <v>22.713748413878509</v>
          </cell>
          <cell r="M31">
            <v>25.874092242983473</v>
          </cell>
        </row>
        <row r="32">
          <cell r="J32">
            <v>42736</v>
          </cell>
          <cell r="K32">
            <v>26.610427810878129</v>
          </cell>
          <cell r="L32">
            <v>23.797296426295663</v>
          </cell>
          <cell r="M32">
            <v>25.400781315507665</v>
          </cell>
        </row>
        <row r="33">
          <cell r="J33">
            <v>42767</v>
          </cell>
          <cell r="K33">
            <v>25.909545443119729</v>
          </cell>
          <cell r="L33">
            <v>22.747854371096416</v>
          </cell>
          <cell r="M33">
            <v>24.550018282149704</v>
          </cell>
        </row>
        <row r="34">
          <cell r="J34">
            <v>42795</v>
          </cell>
          <cell r="K34">
            <v>23.361212127504707</v>
          </cell>
          <cell r="L34">
            <v>21.215682896887287</v>
          </cell>
          <cell r="M34">
            <v>22.438634558339217</v>
          </cell>
        </row>
        <row r="35">
          <cell r="J35">
            <v>42826</v>
          </cell>
          <cell r="K35">
            <v>21.901474569356903</v>
          </cell>
          <cell r="L35">
            <v>15.885975890491896</v>
          </cell>
          <cell r="M35">
            <v>19.314810137444951</v>
          </cell>
        </row>
        <row r="36">
          <cell r="J36">
            <v>42856</v>
          </cell>
          <cell r="K36">
            <v>20.317396454533743</v>
          </cell>
          <cell r="L36">
            <v>11.858997179712611</v>
          </cell>
          <cell r="M36">
            <v>16.680284766360653</v>
          </cell>
        </row>
        <row r="37">
          <cell r="J37">
            <v>42887</v>
          </cell>
          <cell r="K37">
            <v>19.567108149355487</v>
          </cell>
          <cell r="L37">
            <v>11.220612353632701</v>
          </cell>
          <cell r="M37">
            <v>15.978114957194688</v>
          </cell>
        </row>
        <row r="38">
          <cell r="J38">
            <v>42917</v>
          </cell>
          <cell r="K38">
            <v>25.948742376905493</v>
          </cell>
          <cell r="L38">
            <v>17.806195909471736</v>
          </cell>
          <cell r="M38">
            <v>22.447447395908974</v>
          </cell>
        </row>
        <row r="39">
          <cell r="J39">
            <v>42948</v>
          </cell>
          <cell r="K39">
            <v>30.533541998786063</v>
          </cell>
          <cell r="L39">
            <v>22.35372369365761</v>
          </cell>
          <cell r="M39">
            <v>27.01622012758083</v>
          </cell>
        </row>
        <row r="40">
          <cell r="J40">
            <v>42979</v>
          </cell>
          <cell r="K40">
            <v>28.60406750542068</v>
          </cell>
          <cell r="L40">
            <v>24.625492661231061</v>
          </cell>
          <cell r="M40">
            <v>26.893280322419145</v>
          </cell>
        </row>
        <row r="41">
          <cell r="J41">
            <v>43009</v>
          </cell>
          <cell r="K41">
            <v>25.989913440328895</v>
          </cell>
          <cell r="L41">
            <v>23.628670382113711</v>
          </cell>
          <cell r="M41">
            <v>24.974578925296363</v>
          </cell>
        </row>
        <row r="42">
          <cell r="J42">
            <v>43040</v>
          </cell>
          <cell r="K42">
            <v>28.113163745580781</v>
          </cell>
          <cell r="L42">
            <v>24.546063644682789</v>
          </cell>
          <cell r="M42">
            <v>26.579310702194643</v>
          </cell>
        </row>
        <row r="43">
          <cell r="J43">
            <v>43070</v>
          </cell>
          <cell r="K43">
            <v>31.139757935734512</v>
          </cell>
          <cell r="L43">
            <v>25.554573205839706</v>
          </cell>
          <cell r="M43">
            <v>28.738128501879743</v>
          </cell>
        </row>
        <row r="44">
          <cell r="J44">
            <v>43101</v>
          </cell>
          <cell r="K44">
            <v>28.630777287719543</v>
          </cell>
          <cell r="L44">
            <v>25.311396386863883</v>
          </cell>
          <cell r="M44">
            <v>27.203443500351611</v>
          </cell>
        </row>
        <row r="45">
          <cell r="J45">
            <v>43132</v>
          </cell>
          <cell r="K45">
            <v>28.147454865511023</v>
          </cell>
          <cell r="L45">
            <v>24.544171124776078</v>
          </cell>
          <cell r="M45">
            <v>26.598042856994997</v>
          </cell>
        </row>
        <row r="46">
          <cell r="J46">
            <v>43160</v>
          </cell>
          <cell r="K46">
            <v>25.928937124008492</v>
          </cell>
          <cell r="L46">
            <v>23.163109089975052</v>
          </cell>
          <cell r="M46">
            <v>24.739631069374113</v>
          </cell>
        </row>
        <row r="47">
          <cell r="J47">
            <v>43191</v>
          </cell>
          <cell r="K47">
            <v>23.926099349564026</v>
          </cell>
          <cell r="L47">
            <v>17.808535582575868</v>
          </cell>
          <cell r="M47">
            <v>21.295546929759116</v>
          </cell>
          <cell r="U47">
            <v>0.84603740708183717</v>
          </cell>
          <cell r="V47">
            <v>0.15396259291816258</v>
          </cell>
        </row>
        <row r="48">
          <cell r="J48">
            <v>43221</v>
          </cell>
          <cell r="K48">
            <v>21.869745354539877</v>
          </cell>
          <cell r="L48">
            <v>14.506227195892377</v>
          </cell>
          <cell r="M48">
            <v>18.703432546321451</v>
          </cell>
        </row>
        <row r="49">
          <cell r="J49">
            <v>43252</v>
          </cell>
          <cell r="K49">
            <v>21.290968532515009</v>
          </cell>
          <cell r="L49">
            <v>13.740978319677208</v>
          </cell>
          <cell r="M49">
            <v>18.044472740994753</v>
          </cell>
        </row>
        <row r="50">
          <cell r="J50">
            <v>43282</v>
          </cell>
          <cell r="K50">
            <v>27.951055392666483</v>
          </cell>
          <cell r="L50">
            <v>19.022420599461491</v>
          </cell>
          <cell r="M50">
            <v>24.111742431588333</v>
          </cell>
        </row>
        <row r="51">
          <cell r="J51">
            <v>43313</v>
          </cell>
          <cell r="K51">
            <v>32.966684945847746</v>
          </cell>
          <cell r="L51">
            <v>22.908998099040591</v>
          </cell>
          <cell r="M51">
            <v>28.641879601720667</v>
          </cell>
        </row>
        <row r="52">
          <cell r="J52">
            <v>43344</v>
          </cell>
          <cell r="K52">
            <v>31.760542160779163</v>
          </cell>
          <cell r="L52">
            <v>27.527968507046641</v>
          </cell>
          <cell r="M52">
            <v>29.940535489674176</v>
          </cell>
        </row>
        <row r="53">
          <cell r="J53">
            <v>43374</v>
          </cell>
          <cell r="K53">
            <v>29.468658276207591</v>
          </cell>
          <cell r="L53">
            <v>26.133247323853649</v>
          </cell>
          <cell r="M53">
            <v>28.034431566695392</v>
          </cell>
        </row>
        <row r="54">
          <cell r="J54">
            <v>43405</v>
          </cell>
          <cell r="K54">
            <v>30.088737614669448</v>
          </cell>
          <cell r="L54">
            <v>26.33275976271338</v>
          </cell>
          <cell r="M54">
            <v>28.473667138328338</v>
          </cell>
        </row>
        <row r="55">
          <cell r="J55">
            <v>43435</v>
          </cell>
          <cell r="K55">
            <v>32.941209887940651</v>
          </cell>
          <cell r="L55">
            <v>27.872458924115442</v>
          </cell>
          <cell r="M55">
            <v>30.761646973495807</v>
          </cell>
        </row>
        <row r="56">
          <cell r="J56">
            <v>43466</v>
          </cell>
          <cell r="K56">
            <v>31.712489275242294</v>
          </cell>
          <cell r="L56">
            <v>26.936354878696161</v>
          </cell>
          <cell r="M56">
            <v>29.658751484727457</v>
          </cell>
        </row>
        <row r="57">
          <cell r="J57">
            <v>43497</v>
          </cell>
          <cell r="K57">
            <v>30.835402592959074</v>
          </cell>
          <cell r="L57">
            <v>26.812465517997179</v>
          </cell>
          <cell r="M57">
            <v>29.105539650725458</v>
          </cell>
        </row>
        <row r="58">
          <cell r="J58">
            <v>43525</v>
          </cell>
          <cell r="K58">
            <v>28.621915429574734</v>
          </cell>
          <cell r="L58">
            <v>25.577164974680983</v>
          </cell>
          <cell r="M58">
            <v>27.312672733970423</v>
          </cell>
        </row>
        <row r="59">
          <cell r="J59">
            <v>43556</v>
          </cell>
          <cell r="K59">
            <v>26.443074228179981</v>
          </cell>
          <cell r="L59">
            <v>19.292340728291087</v>
          </cell>
          <cell r="M59">
            <v>23.368258823227755</v>
          </cell>
        </row>
        <row r="60">
          <cell r="J60">
            <v>43586</v>
          </cell>
          <cell r="K60">
            <v>24.299465802918718</v>
          </cell>
          <cell r="L60">
            <v>16.136886504276422</v>
          </cell>
          <cell r="M60">
            <v>20.78955670450253</v>
          </cell>
        </row>
        <row r="61">
          <cell r="J61">
            <v>43617</v>
          </cell>
          <cell r="K61">
            <v>23.568072974269327</v>
          </cell>
          <cell r="L61">
            <v>15.659599382441499</v>
          </cell>
          <cell r="M61">
            <v>20.16742932978336</v>
          </cell>
        </row>
        <row r="62">
          <cell r="J62">
            <v>43647</v>
          </cell>
          <cell r="K62">
            <v>30.925149995339424</v>
          </cell>
          <cell r="L62">
            <v>19.937564650654554</v>
          </cell>
          <cell r="M62">
            <v>26.200488297124927</v>
          </cell>
        </row>
        <row r="63">
          <cell r="J63">
            <v>43678</v>
          </cell>
          <cell r="K63">
            <v>35.687791799189093</v>
          </cell>
          <cell r="L63">
            <v>23.767526389997087</v>
          </cell>
          <cell r="M63">
            <v>30.56207767323653</v>
          </cell>
        </row>
        <row r="64">
          <cell r="J64">
            <v>43709</v>
          </cell>
          <cell r="K64">
            <v>34.144843329282288</v>
          </cell>
          <cell r="L64">
            <v>27.917181599591359</v>
          </cell>
          <cell r="M64">
            <v>31.466948785515186</v>
          </cell>
        </row>
        <row r="65">
          <cell r="J65">
            <v>43739</v>
          </cell>
          <cell r="K65">
            <v>31.67789688175851</v>
          </cell>
          <cell r="L65">
            <v>27.132996379069681</v>
          </cell>
          <cell r="M65">
            <v>29.723589665602312</v>
          </cell>
        </row>
        <row r="66">
          <cell r="J66">
            <v>43770</v>
          </cell>
          <cell r="K66">
            <v>32.046545081261456</v>
          </cell>
          <cell r="L66">
            <v>27.40725949635403</v>
          </cell>
          <cell r="M66">
            <v>30.051652279751259</v>
          </cell>
        </row>
        <row r="67">
          <cell r="J67">
            <v>43800</v>
          </cell>
          <cell r="K67">
            <v>34.720098114991757</v>
          </cell>
          <cell r="L67">
            <v>28.352324326223467</v>
          </cell>
          <cell r="M67">
            <v>31.98195538582139</v>
          </cell>
        </row>
        <row r="68">
          <cell r="J68">
            <v>43831</v>
          </cell>
          <cell r="K68">
            <v>33.680304825844352</v>
          </cell>
          <cell r="L68">
            <v>28.662613580203033</v>
          </cell>
          <cell r="M68">
            <v>31.522697590218584</v>
          </cell>
        </row>
        <row r="69">
          <cell r="J69">
            <v>43862</v>
          </cell>
          <cell r="K69">
            <v>32.626697410422061</v>
          </cell>
          <cell r="L69">
            <v>28.634476412077113</v>
          </cell>
          <cell r="M69">
            <v>30.910042381133728</v>
          </cell>
        </row>
        <row r="70">
          <cell r="J70">
            <v>43891</v>
          </cell>
          <cell r="K70">
            <v>30.1830872836004</v>
          </cell>
          <cell r="L70">
            <v>27.179074268941818</v>
          </cell>
          <cell r="M70">
            <v>28.891361687297209</v>
          </cell>
        </row>
        <row r="71">
          <cell r="J71">
            <v>43922</v>
          </cell>
          <cell r="K71">
            <v>28.227572776912108</v>
          </cell>
          <cell r="L71">
            <v>20.355298064007044</v>
          </cell>
          <cell r="M71">
            <v>24.84249465036293</v>
          </cell>
        </row>
        <row r="72">
          <cell r="J72">
            <v>43952</v>
          </cell>
          <cell r="K72">
            <v>26.219011682208333</v>
          </cell>
          <cell r="L72">
            <v>16.92278350651835</v>
          </cell>
          <cell r="M72">
            <v>22.221633566661637</v>
          </cell>
        </row>
        <row r="73">
          <cell r="J73">
            <v>43983</v>
          </cell>
          <cell r="K73">
            <v>25.352232329581003</v>
          </cell>
          <cell r="L73">
            <v>16.319116204521151</v>
          </cell>
          <cell r="M73">
            <v>21.467992395805265</v>
          </cell>
        </row>
        <row r="74">
          <cell r="J74">
            <v>44013</v>
          </cell>
          <cell r="K74">
            <v>32.682881930752835</v>
          </cell>
          <cell r="L74">
            <v>22.026076777313772</v>
          </cell>
          <cell r="M74">
            <v>28.100455714774036</v>
          </cell>
        </row>
        <row r="75">
          <cell r="J75">
            <v>44044</v>
          </cell>
          <cell r="K75">
            <v>37.49153538475948</v>
          </cell>
          <cell r="L75">
            <v>25.653514055433138</v>
          </cell>
          <cell r="M75">
            <v>32.401186213149153</v>
          </cell>
        </row>
        <row r="76">
          <cell r="J76">
            <v>44075</v>
          </cell>
          <cell r="K76">
            <v>35.780428169965511</v>
          </cell>
          <cell r="L76">
            <v>29.905186853097064</v>
          </cell>
          <cell r="M76">
            <v>33.254074403712075</v>
          </cell>
        </row>
        <row r="77">
          <cell r="J77">
            <v>44105</v>
          </cell>
          <cell r="K77">
            <v>33.248582910570228</v>
          </cell>
          <cell r="L77">
            <v>29.146776520440923</v>
          </cell>
          <cell r="M77">
            <v>31.484806162814621</v>
          </cell>
        </row>
        <row r="78">
          <cell r="J78">
            <v>44136</v>
          </cell>
          <cell r="K78">
            <v>33.389774009721847</v>
          </cell>
          <cell r="L78">
            <v>29.373481254676303</v>
          </cell>
          <cell r="M78">
            <v>31.66276812505226</v>
          </cell>
        </row>
        <row r="79">
          <cell r="J79">
            <v>44166</v>
          </cell>
          <cell r="K79">
            <v>36.306635332501514</v>
          </cell>
          <cell r="L79">
            <v>30.354003815839409</v>
          </cell>
          <cell r="M79">
            <v>33.747003780336811</v>
          </cell>
        </row>
        <row r="80">
          <cell r="J80">
            <v>44197</v>
          </cell>
          <cell r="K80">
            <v>35.538718570509147</v>
          </cell>
          <cell r="L80">
            <v>30.098243272510238</v>
          </cell>
          <cell r="M80">
            <v>33.199314192369613</v>
          </cell>
        </row>
        <row r="81">
          <cell r="J81">
            <v>44228</v>
          </cell>
          <cell r="K81">
            <v>34.441695203358556</v>
          </cell>
          <cell r="L81">
            <v>29.266855297094285</v>
          </cell>
          <cell r="M81">
            <v>32.216514043664915</v>
          </cell>
        </row>
        <row r="82">
          <cell r="J82">
            <v>44256</v>
          </cell>
          <cell r="K82">
            <v>32.174954296098456</v>
          </cell>
          <cell r="L82">
            <v>27.807837773181667</v>
          </cell>
          <cell r="M82">
            <v>30.297094191244234</v>
          </cell>
        </row>
        <row r="83">
          <cell r="J83">
            <v>44287</v>
          </cell>
          <cell r="K83">
            <v>29.973960033500305</v>
          </cell>
          <cell r="L83">
            <v>21.911895091694056</v>
          </cell>
          <cell r="M83">
            <v>26.507272108523615</v>
          </cell>
        </row>
        <row r="84">
          <cell r="J84">
            <v>44317</v>
          </cell>
          <cell r="K84">
            <v>27.525178333472443</v>
          </cell>
          <cell r="L84">
            <v>18.357493208260159</v>
          </cell>
          <cell r="M84">
            <v>23.58307372963116</v>
          </cell>
        </row>
        <row r="85">
          <cell r="J85">
            <v>44348</v>
          </cell>
          <cell r="K85">
            <v>27.148949163651803</v>
          </cell>
          <cell r="L85">
            <v>17.976941919717138</v>
          </cell>
          <cell r="M85">
            <v>23.204986048759896</v>
          </cell>
        </row>
        <row r="86">
          <cell r="J86">
            <v>44378</v>
          </cell>
          <cell r="K86">
            <v>34.103562032452118</v>
          </cell>
          <cell r="L86">
            <v>24.110537683068614</v>
          </cell>
          <cell r="M86">
            <v>29.806561562217212</v>
          </cell>
        </row>
        <row r="87">
          <cell r="J87">
            <v>44409</v>
          </cell>
          <cell r="K87">
            <v>38.986344837767028</v>
          </cell>
          <cell r="L87">
            <v>26.922711793453164</v>
          </cell>
          <cell r="M87">
            <v>33.798982628712068</v>
          </cell>
        </row>
        <row r="88">
          <cell r="J88">
            <v>44440</v>
          </cell>
          <cell r="K88">
            <v>37.434497047942614</v>
          </cell>
          <cell r="L88">
            <v>31.399048309734081</v>
          </cell>
          <cell r="M88">
            <v>34.839254090512938</v>
          </cell>
        </row>
        <row r="89">
          <cell r="J89">
            <v>44470</v>
          </cell>
          <cell r="K89">
            <v>35.647784095250337</v>
          </cell>
          <cell r="L89">
            <v>29.725523730625895</v>
          </cell>
          <cell r="M89">
            <v>33.101212138461825</v>
          </cell>
        </row>
        <row r="90">
          <cell r="J90">
            <v>44501</v>
          </cell>
          <cell r="K90">
            <v>36.403057562461079</v>
          </cell>
          <cell r="L90">
            <v>31.150655795282983</v>
          </cell>
          <cell r="M90">
            <v>34.144524802574495</v>
          </cell>
        </row>
        <row r="91">
          <cell r="J91">
            <v>44531</v>
          </cell>
          <cell r="K91">
            <v>38.736995802618729</v>
          </cell>
          <cell r="L91">
            <v>32.31878590676704</v>
          </cell>
          <cell r="M91">
            <v>35.9771655474025</v>
          </cell>
        </row>
        <row r="92">
          <cell r="J92">
            <v>44562</v>
          </cell>
          <cell r="K92">
            <v>36.642906570315489</v>
          </cell>
          <cell r="L92">
            <v>30.80779615640035</v>
          </cell>
          <cell r="M92">
            <v>34.133809092331973</v>
          </cell>
        </row>
        <row r="93">
          <cell r="J93">
            <v>44593</v>
          </cell>
          <cell r="K93">
            <v>37.789078190321604</v>
          </cell>
          <cell r="L93">
            <v>32.723480241446438</v>
          </cell>
          <cell r="M93">
            <v>35.610871072305279</v>
          </cell>
        </row>
        <row r="94">
          <cell r="J94">
            <v>44621</v>
          </cell>
          <cell r="K94">
            <v>34.413280873518538</v>
          </cell>
          <cell r="L94">
            <v>29.732066425870883</v>
          </cell>
          <cell r="M94">
            <v>32.40035866103004</v>
          </cell>
        </row>
        <row r="95">
          <cell r="J95">
            <v>44652</v>
          </cell>
          <cell r="K95">
            <v>32.281156421295059</v>
          </cell>
          <cell r="L95">
            <v>25.778563568510648</v>
          </cell>
          <cell r="M95">
            <v>29.485041494597759</v>
          </cell>
        </row>
        <row r="96">
          <cell r="J96">
            <v>44682</v>
          </cell>
          <cell r="K96">
            <v>28.087133212673201</v>
          </cell>
          <cell r="L96">
            <v>21.099312090687899</v>
          </cell>
          <cell r="M96">
            <v>25.082370130219516</v>
          </cell>
        </row>
        <row r="97">
          <cell r="J97">
            <v>44713</v>
          </cell>
          <cell r="K97">
            <v>31.400920122474496</v>
          </cell>
          <cell r="L97">
            <v>23.378934903575974</v>
          </cell>
          <cell r="M97">
            <v>27.951466478348131</v>
          </cell>
        </row>
        <row r="98">
          <cell r="J98">
            <v>44743</v>
          </cell>
          <cell r="K98">
            <v>36.810354687735604</v>
          </cell>
          <cell r="L98">
            <v>28.071772035855652</v>
          </cell>
          <cell r="M98">
            <v>33.052764147427226</v>
          </cell>
        </row>
        <row r="99">
          <cell r="J99">
            <v>44774</v>
          </cell>
          <cell r="K99">
            <v>41.017683573369155</v>
          </cell>
          <cell r="L99">
            <v>29.08573020960409</v>
          </cell>
          <cell r="M99">
            <v>35.88694362695017</v>
          </cell>
        </row>
        <row r="100">
          <cell r="J100">
            <v>44805</v>
          </cell>
          <cell r="K100">
            <v>40.564012509539012</v>
          </cell>
          <cell r="L100">
            <v>33.300715795969332</v>
          </cell>
          <cell r="M100">
            <v>37.440794922704043</v>
          </cell>
        </row>
        <row r="101">
          <cell r="J101">
            <v>44835</v>
          </cell>
          <cell r="K101">
            <v>37.165669764638032</v>
          </cell>
          <cell r="L101">
            <v>30.66791463373421</v>
          </cell>
          <cell r="M101">
            <v>34.371635058349383</v>
          </cell>
        </row>
        <row r="102">
          <cell r="J102">
            <v>44866</v>
          </cell>
          <cell r="K102">
            <v>39.178441632257979</v>
          </cell>
          <cell r="L102">
            <v>32.890363279523093</v>
          </cell>
          <cell r="M102">
            <v>36.474567940581977</v>
          </cell>
        </row>
        <row r="103">
          <cell r="J103">
            <v>44896</v>
          </cell>
          <cell r="K103">
            <v>40.751413667041909</v>
          </cell>
          <cell r="L103">
            <v>33.857530686768882</v>
          </cell>
          <cell r="M103">
            <v>37.787043985524505</v>
          </cell>
        </row>
        <row r="104">
          <cell r="J104">
            <v>44927</v>
          </cell>
          <cell r="K104">
            <v>38.843501451160016</v>
          </cell>
          <cell r="L104">
            <v>32.087272152164815</v>
          </cell>
          <cell r="M104">
            <v>35.93832285259208</v>
          </cell>
        </row>
        <row r="105">
          <cell r="J105">
            <v>44958</v>
          </cell>
          <cell r="K105">
            <v>41.156463107277766</v>
          </cell>
          <cell r="L105">
            <v>34.370859266865054</v>
          </cell>
          <cell r="M105">
            <v>38.238653455900298</v>
          </cell>
        </row>
        <row r="106">
          <cell r="J106">
            <v>44986</v>
          </cell>
          <cell r="K106">
            <v>36.732416869008915</v>
          </cell>
          <cell r="L106">
            <v>30.979502500219109</v>
          </cell>
          <cell r="M106">
            <v>34.258663690429294</v>
          </cell>
        </row>
        <row r="107">
          <cell r="J107">
            <v>45017</v>
          </cell>
          <cell r="K107">
            <v>34.416551281509193</v>
          </cell>
          <cell r="L107">
            <v>29.927829116374568</v>
          </cell>
          <cell r="M107">
            <v>32.486400750501303</v>
          </cell>
        </row>
        <row r="108">
          <cell r="J108">
            <v>45047</v>
          </cell>
          <cell r="K108">
            <v>29.128795378427412</v>
          </cell>
          <cell r="L108">
            <v>23.736550097014991</v>
          </cell>
          <cell r="M108">
            <v>26.81012990742007</v>
          </cell>
        </row>
        <row r="109">
          <cell r="J109">
            <v>45078</v>
          </cell>
          <cell r="K109">
            <v>35.715943045208022</v>
          </cell>
          <cell r="L109">
            <v>27.719390633160792</v>
          </cell>
          <cell r="M109">
            <v>32.277425508027711</v>
          </cell>
        </row>
        <row r="110">
          <cell r="J110">
            <v>45108</v>
          </cell>
          <cell r="K110">
            <v>39.236040117156229</v>
          </cell>
          <cell r="L110">
            <v>32.231272345796256</v>
          </cell>
          <cell r="M110">
            <v>36.22398997547144</v>
          </cell>
        </row>
        <row r="111">
          <cell r="J111">
            <v>45139</v>
          </cell>
          <cell r="K111">
            <v>43.006934596979001</v>
          </cell>
          <cell r="L111">
            <v>31.495990979044613</v>
          </cell>
          <cell r="M111">
            <v>38.057228841267211</v>
          </cell>
        </row>
        <row r="112">
          <cell r="J112">
            <v>45170</v>
          </cell>
          <cell r="K112">
            <v>43.715377693574894</v>
          </cell>
          <cell r="L112">
            <v>35.558959443075601</v>
          </cell>
          <cell r="M112">
            <v>40.208117845860194</v>
          </cell>
        </row>
        <row r="113">
          <cell r="J113">
            <v>45200</v>
          </cell>
          <cell r="K113">
            <v>38.642350558557489</v>
          </cell>
          <cell r="L113">
            <v>33.017904923299113</v>
          </cell>
          <cell r="M113">
            <v>36.223838935396387</v>
          </cell>
        </row>
        <row r="114">
          <cell r="J114">
            <v>45231</v>
          </cell>
          <cell r="K114">
            <v>41.519414993400837</v>
          </cell>
          <cell r="L114">
            <v>34.515504521730442</v>
          </cell>
          <cell r="M114">
            <v>38.507733490582567</v>
          </cell>
        </row>
        <row r="115">
          <cell r="J115">
            <v>45261</v>
          </cell>
          <cell r="K115">
            <v>42.637692545421054</v>
          </cell>
          <cell r="L115">
            <v>35.103204867404365</v>
          </cell>
          <cell r="M115">
            <v>39.397862843873881</v>
          </cell>
        </row>
        <row r="116">
          <cell r="J116">
            <v>45292</v>
          </cell>
          <cell r="K116">
            <v>41.487269100000006</v>
          </cell>
          <cell r="L116">
            <v>35.154567799999995</v>
          </cell>
          <cell r="M116">
            <v>38.764207540999998</v>
          </cell>
        </row>
        <row r="117">
          <cell r="J117">
            <v>45323</v>
          </cell>
          <cell r="K117">
            <v>43.029638499999997</v>
          </cell>
          <cell r="L117">
            <v>36.714207399999999</v>
          </cell>
          <cell r="M117">
            <v>40.314003126999999</v>
          </cell>
        </row>
        <row r="118">
          <cell r="J118">
            <v>45352</v>
          </cell>
          <cell r="K118">
            <v>38.720404199999997</v>
          </cell>
          <cell r="L118">
            <v>34.101708500000001</v>
          </cell>
          <cell r="M118">
            <v>36.734365048999997</v>
          </cell>
        </row>
        <row r="119">
          <cell r="J119">
            <v>45383</v>
          </cell>
          <cell r="K119">
            <v>36.958962700000001</v>
          </cell>
          <cell r="L119">
            <v>33.048196799999999</v>
          </cell>
          <cell r="M119">
            <v>35.277333362999997</v>
          </cell>
        </row>
        <row r="120">
          <cell r="J120">
            <v>45413</v>
          </cell>
          <cell r="K120">
            <v>29.738377499999999</v>
          </cell>
          <cell r="L120">
            <v>25.972135999999999</v>
          </cell>
          <cell r="M120">
            <v>28.118893654999994</v>
          </cell>
        </row>
        <row r="121">
          <cell r="J121">
            <v>45444</v>
          </cell>
          <cell r="K121">
            <v>35.975518199999996</v>
          </cell>
          <cell r="L121">
            <v>29.846802000000004</v>
          </cell>
          <cell r="M121">
            <v>33.340170233999999</v>
          </cell>
        </row>
        <row r="122">
          <cell r="J122">
            <v>45474</v>
          </cell>
          <cell r="K122">
            <v>41.237815200000007</v>
          </cell>
          <cell r="L122">
            <v>32.739345</v>
          </cell>
          <cell r="M122">
            <v>37.583473013999999</v>
          </cell>
        </row>
        <row r="123">
          <cell r="J123">
            <v>45505</v>
          </cell>
          <cell r="K123">
            <v>45.936894000000002</v>
          </cell>
          <cell r="L123">
            <v>35.334221100000008</v>
          </cell>
          <cell r="M123">
            <v>41.377744653000008</v>
          </cell>
        </row>
        <row r="124">
          <cell r="J124">
            <v>45536</v>
          </cell>
          <cell r="K124">
            <v>47.369253999999998</v>
          </cell>
          <cell r="L124">
            <v>37.765206400000004</v>
          </cell>
          <cell r="M124">
            <v>43.239513532000004</v>
          </cell>
        </row>
        <row r="125">
          <cell r="J125">
            <v>45566</v>
          </cell>
          <cell r="K125">
            <v>41.234943000000001</v>
          </cell>
          <cell r="L125">
            <v>35.24537740000001</v>
          </cell>
          <cell r="M125">
            <v>38.659429791999997</v>
          </cell>
        </row>
        <row r="126">
          <cell r="J126">
            <v>45597</v>
          </cell>
          <cell r="K126">
            <v>44.069286000000005</v>
          </cell>
          <cell r="L126">
            <v>36.526226900000005</v>
          </cell>
          <cell r="M126">
            <v>40.825770587000001</v>
          </cell>
        </row>
        <row r="127">
          <cell r="J127">
            <v>45627</v>
          </cell>
          <cell r="K127">
            <v>45.411766400000005</v>
          </cell>
          <cell r="L127">
            <v>38.222541800000002</v>
          </cell>
          <cell r="M127">
            <v>42.320399821999999</v>
          </cell>
        </row>
        <row r="128">
          <cell r="J128">
            <v>45658</v>
          </cell>
          <cell r="K128">
            <v>43.957384599999997</v>
          </cell>
          <cell r="L128">
            <v>37.208582100000001</v>
          </cell>
          <cell r="M128">
            <v>41.055399524999999</v>
          </cell>
        </row>
        <row r="129">
          <cell r="J129">
            <v>45689</v>
          </cell>
          <cell r="K129">
            <v>46.293465099999999</v>
          </cell>
          <cell r="L129">
            <v>39.351360200000002</v>
          </cell>
          <cell r="M129">
            <v>43.308359992999996</v>
          </cell>
        </row>
        <row r="130">
          <cell r="J130">
            <v>45717</v>
          </cell>
          <cell r="K130">
            <v>41.290517100000002</v>
          </cell>
          <cell r="L130">
            <v>36.165576300000005</v>
          </cell>
          <cell r="M130">
            <v>39.086792556000006</v>
          </cell>
        </row>
        <row r="131">
          <cell r="J131">
            <v>45748</v>
          </cell>
          <cell r="K131">
            <v>39.274839699999994</v>
          </cell>
          <cell r="L131">
            <v>34.974193999999997</v>
          </cell>
          <cell r="M131">
            <v>37.425562048999993</v>
          </cell>
        </row>
        <row r="132">
          <cell r="J132">
            <v>45778</v>
          </cell>
          <cell r="K132">
            <v>31.515341400000001</v>
          </cell>
          <cell r="L132">
            <v>27.459721400000006</v>
          </cell>
          <cell r="M132">
            <v>29.771424799999998</v>
          </cell>
        </row>
        <row r="133">
          <cell r="J133">
            <v>45809</v>
          </cell>
          <cell r="K133">
            <v>38.891174999999997</v>
          </cell>
          <cell r="L133">
            <v>31.539093700000002</v>
          </cell>
          <cell r="M133">
            <v>35.729780040999998</v>
          </cell>
        </row>
        <row r="134">
          <cell r="J134">
            <v>45839</v>
          </cell>
          <cell r="K134">
            <v>43.936765799999996</v>
          </cell>
          <cell r="L134">
            <v>35.139003700000004</v>
          </cell>
          <cell r="M134">
            <v>40.153728096999998</v>
          </cell>
        </row>
        <row r="135">
          <cell r="J135">
            <v>45870</v>
          </cell>
          <cell r="K135">
            <v>49.365698000000009</v>
          </cell>
          <cell r="L135">
            <v>38.682619600000002</v>
          </cell>
          <cell r="M135">
            <v>44.771974288000003</v>
          </cell>
        </row>
        <row r="136">
          <cell r="J136">
            <v>45901</v>
          </cell>
          <cell r="K136">
            <v>50.630898899999998</v>
          </cell>
          <cell r="L136">
            <v>40.352653500000002</v>
          </cell>
          <cell r="M136">
            <v>46.211253377999995</v>
          </cell>
        </row>
        <row r="137">
          <cell r="J137">
            <v>45931</v>
          </cell>
          <cell r="K137">
            <v>43.418008100000002</v>
          </cell>
          <cell r="L137">
            <v>37.470909599999999</v>
          </cell>
          <cell r="M137">
            <v>40.860755744999999</v>
          </cell>
        </row>
        <row r="138">
          <cell r="J138">
            <v>45962</v>
          </cell>
          <cell r="K138">
            <v>45.1162414</v>
          </cell>
          <cell r="L138">
            <v>37.974275599999999</v>
          </cell>
          <cell r="M138">
            <v>42.045196105999999</v>
          </cell>
        </row>
        <row r="139">
          <cell r="J139">
            <v>45992</v>
          </cell>
          <cell r="K139">
            <v>47.259897600000002</v>
          </cell>
          <cell r="L139">
            <v>39.545180800000004</v>
          </cell>
          <cell r="M139">
            <v>43.942569376000002</v>
          </cell>
        </row>
        <row r="140">
          <cell r="J140">
            <v>46023</v>
          </cell>
          <cell r="K140">
            <v>45.733458299999995</v>
          </cell>
          <cell r="L140">
            <v>38.534884699999999</v>
          </cell>
          <cell r="M140">
            <v>42.638071651999994</v>
          </cell>
        </row>
        <row r="141">
          <cell r="J141">
            <v>46054</v>
          </cell>
          <cell r="K141">
            <v>48.238484800000002</v>
          </cell>
          <cell r="L141">
            <v>40.829286000000003</v>
          </cell>
          <cell r="M141">
            <v>45.052529316000005</v>
          </cell>
        </row>
        <row r="142">
          <cell r="J142">
            <v>46082</v>
          </cell>
          <cell r="K142">
            <v>42.420858500000001</v>
          </cell>
          <cell r="L142">
            <v>37.228261600000003</v>
          </cell>
          <cell r="M142">
            <v>40.188041833</v>
          </cell>
        </row>
        <row r="143">
          <cell r="J143">
            <v>46113</v>
          </cell>
          <cell r="K143">
            <v>40.291051899999999</v>
          </cell>
          <cell r="L143">
            <v>35.793675300000004</v>
          </cell>
          <cell r="M143">
            <v>38.357179962000004</v>
          </cell>
        </row>
        <row r="144">
          <cell r="J144">
            <v>46143</v>
          </cell>
          <cell r="K144">
            <v>32.983024499999999</v>
          </cell>
          <cell r="L144">
            <v>30.604773000000002</v>
          </cell>
          <cell r="M144">
            <v>31.960376354999998</v>
          </cell>
        </row>
        <row r="145">
          <cell r="J145">
            <v>46174</v>
          </cell>
          <cell r="K145">
            <v>39.840611700000004</v>
          </cell>
          <cell r="L145">
            <v>31.895895400000004</v>
          </cell>
          <cell r="M145">
            <v>36.424383691000003</v>
          </cell>
        </row>
        <row r="146">
          <cell r="J146">
            <v>46204</v>
          </cell>
          <cell r="K146">
            <v>45.275484499999997</v>
          </cell>
          <cell r="L146">
            <v>36.562843599999994</v>
          </cell>
          <cell r="M146">
            <v>41.529048912999997</v>
          </cell>
        </row>
        <row r="147">
          <cell r="J147">
            <v>46235</v>
          </cell>
          <cell r="K147">
            <v>50.605581999999998</v>
          </cell>
          <cell r="L147">
            <v>39.651285000000001</v>
          </cell>
          <cell r="M147">
            <v>45.895234289999998</v>
          </cell>
        </row>
        <row r="148">
          <cell r="J148">
            <v>46266</v>
          </cell>
          <cell r="K148">
            <v>51.933137000000002</v>
          </cell>
          <cell r="L148">
            <v>41.286541100000001</v>
          </cell>
          <cell r="M148">
            <v>47.355100762999996</v>
          </cell>
        </row>
        <row r="149">
          <cell r="J149">
            <v>46296</v>
          </cell>
          <cell r="K149">
            <v>44.782392199999997</v>
          </cell>
          <cell r="L149">
            <v>38.274518800000003</v>
          </cell>
          <cell r="M149">
            <v>41.984006637999997</v>
          </cell>
        </row>
        <row r="150">
          <cell r="J150">
            <v>46327</v>
          </cell>
          <cell r="K150">
            <v>47.6637147</v>
          </cell>
          <cell r="L150">
            <v>39.7684827</v>
          </cell>
          <cell r="M150">
            <v>44.268764939999997</v>
          </cell>
        </row>
        <row r="151">
          <cell r="J151">
            <v>46357</v>
          </cell>
          <cell r="K151">
            <v>49.076920999999999</v>
          </cell>
          <cell r="L151">
            <v>40.995555500000009</v>
          </cell>
          <cell r="M151">
            <v>45.601933834999997</v>
          </cell>
        </row>
        <row r="152">
          <cell r="J152">
            <v>46388</v>
          </cell>
          <cell r="K152">
            <v>47.100335100000002</v>
          </cell>
          <cell r="L152">
            <v>40.214018700000004</v>
          </cell>
          <cell r="M152">
            <v>44.139219048000001</v>
          </cell>
        </row>
        <row r="153">
          <cell r="J153">
            <v>46419</v>
          </cell>
          <cell r="K153">
            <v>49.329792699999999</v>
          </cell>
          <cell r="L153">
            <v>41.793924099999998</v>
          </cell>
          <cell r="M153">
            <v>46.089369201999993</v>
          </cell>
        </row>
        <row r="154">
          <cell r="J154">
            <v>46447</v>
          </cell>
          <cell r="K154">
            <v>44.452130199999999</v>
          </cell>
          <cell r="L154">
            <v>38.501808100000005</v>
          </cell>
          <cell r="M154">
            <v>41.893491697000002</v>
          </cell>
        </row>
        <row r="155">
          <cell r="J155">
            <v>46478</v>
          </cell>
          <cell r="K155">
            <v>41.314754000000008</v>
          </cell>
          <cell r="L155">
            <v>36.900202900000004</v>
          </cell>
          <cell r="M155">
            <v>39.416497027000005</v>
          </cell>
        </row>
        <row r="156">
          <cell r="J156">
            <v>46508</v>
          </cell>
          <cell r="K156">
            <v>33.7668605</v>
          </cell>
          <cell r="L156">
            <v>31.383099700000002</v>
          </cell>
          <cell r="M156">
            <v>32.741843355999997</v>
          </cell>
        </row>
        <row r="157">
          <cell r="J157">
            <v>46539</v>
          </cell>
          <cell r="K157">
            <v>41.960735</v>
          </cell>
          <cell r="L157">
            <v>33.5107128</v>
          </cell>
          <cell r="M157">
            <v>38.327225454000001</v>
          </cell>
        </row>
        <row r="158">
          <cell r="J158">
            <v>46569</v>
          </cell>
          <cell r="K158">
            <v>47.055763800000001</v>
          </cell>
          <cell r="L158">
            <v>37.995721000000003</v>
          </cell>
          <cell r="M158">
            <v>43.159945395999998</v>
          </cell>
        </row>
        <row r="159">
          <cell r="J159">
            <v>46600</v>
          </cell>
          <cell r="K159">
            <v>52.807780000000008</v>
          </cell>
          <cell r="L159">
            <v>41.227066200000003</v>
          </cell>
          <cell r="M159">
            <v>47.828073066000002</v>
          </cell>
        </row>
        <row r="160">
          <cell r="J160">
            <v>46631</v>
          </cell>
          <cell r="K160">
            <v>54.180534899999998</v>
          </cell>
          <cell r="L160">
            <v>43.433305700000005</v>
          </cell>
          <cell r="M160">
            <v>49.559226343999995</v>
          </cell>
        </row>
        <row r="161">
          <cell r="J161">
            <v>46661</v>
          </cell>
          <cell r="K161">
            <v>48.207409600000005</v>
          </cell>
          <cell r="L161">
            <v>41.3009348</v>
          </cell>
          <cell r="M161">
            <v>45.237625436000002</v>
          </cell>
        </row>
        <row r="162">
          <cell r="J162">
            <v>46692</v>
          </cell>
          <cell r="K162">
            <v>51.874747800000002</v>
          </cell>
          <cell r="L162">
            <v>42.938152500000001</v>
          </cell>
          <cell r="M162">
            <v>48.032011820999998</v>
          </cell>
        </row>
        <row r="163">
          <cell r="J163">
            <v>46722</v>
          </cell>
          <cell r="K163">
            <v>52.146987000000003</v>
          </cell>
          <cell r="L163">
            <v>43.475775999999996</v>
          </cell>
          <cell r="M163">
            <v>48.418366269999993</v>
          </cell>
        </row>
        <row r="164">
          <cell r="J164">
            <v>46753</v>
          </cell>
          <cell r="K164">
            <v>49.686568399999999</v>
          </cell>
          <cell r="L164">
            <v>42.936942600000002</v>
          </cell>
          <cell r="M164">
            <v>46.784229306</v>
          </cell>
        </row>
        <row r="165">
          <cell r="J165">
            <v>46784</v>
          </cell>
          <cell r="K165">
            <v>52.209170299999997</v>
          </cell>
          <cell r="L165">
            <v>44.736397100000005</v>
          </cell>
          <cell r="M165">
            <v>48.995877823999997</v>
          </cell>
        </row>
        <row r="166">
          <cell r="J166">
            <v>46813</v>
          </cell>
          <cell r="K166">
            <v>46.7954206</v>
          </cell>
          <cell r="L166">
            <v>40.934911600000007</v>
          </cell>
          <cell r="M166">
            <v>44.275401729999999</v>
          </cell>
        </row>
        <row r="167">
          <cell r="J167">
            <v>46844</v>
          </cell>
          <cell r="K167">
            <v>43.869229799999999</v>
          </cell>
          <cell r="L167">
            <v>39.497403599999998</v>
          </cell>
          <cell r="M167">
            <v>41.989344533999997</v>
          </cell>
        </row>
        <row r="168">
          <cell r="J168">
            <v>46874</v>
          </cell>
          <cell r="K168">
            <v>36.995133699999997</v>
          </cell>
          <cell r="L168">
            <v>33.570160700000002</v>
          </cell>
          <cell r="M168">
            <v>35.52239531</v>
          </cell>
        </row>
        <row r="169">
          <cell r="J169">
            <v>46905</v>
          </cell>
          <cell r="K169">
            <v>45.315703899999995</v>
          </cell>
          <cell r="L169">
            <v>36.225361500000005</v>
          </cell>
          <cell r="M169">
            <v>41.406856667999996</v>
          </cell>
        </row>
        <row r="170">
          <cell r="J170">
            <v>46935</v>
          </cell>
          <cell r="K170">
            <v>50.056565599999999</v>
          </cell>
          <cell r="L170">
            <v>41.258343800000006</v>
          </cell>
          <cell r="M170">
            <v>46.273330225999999</v>
          </cell>
        </row>
        <row r="171">
          <cell r="J171">
            <v>46966</v>
          </cell>
          <cell r="K171">
            <v>55.534950999999992</v>
          </cell>
          <cell r="L171">
            <v>43.535669100000007</v>
          </cell>
          <cell r="M171">
            <v>50.375259782999997</v>
          </cell>
        </row>
        <row r="172">
          <cell r="J172">
            <v>46997</v>
          </cell>
          <cell r="K172">
            <v>56.395310500000001</v>
          </cell>
          <cell r="L172">
            <v>46.142777699999996</v>
          </cell>
          <cell r="M172">
            <v>51.986721395999993</v>
          </cell>
        </row>
        <row r="173">
          <cell r="J173">
            <v>47027</v>
          </cell>
          <cell r="K173">
            <v>50.706861799999999</v>
          </cell>
          <cell r="L173">
            <v>43.7123864</v>
          </cell>
          <cell r="M173">
            <v>47.699237377999992</v>
          </cell>
        </row>
        <row r="174">
          <cell r="J174">
            <v>47058</v>
          </cell>
          <cell r="K174">
            <v>53.140662399999997</v>
          </cell>
          <cell r="L174">
            <v>44.327889900000002</v>
          </cell>
          <cell r="M174">
            <v>49.351170224999997</v>
          </cell>
        </row>
        <row r="175">
          <cell r="J175">
            <v>47088</v>
          </cell>
          <cell r="K175">
            <v>53.983687799999998</v>
          </cell>
          <cell r="L175">
            <v>46.047636400000002</v>
          </cell>
          <cell r="M175">
            <v>50.571185697999994</v>
          </cell>
        </row>
        <row r="176">
          <cell r="J176">
            <v>47119</v>
          </cell>
          <cell r="K176">
            <v>51.938376400000003</v>
          </cell>
          <cell r="L176">
            <v>44.2995892</v>
          </cell>
          <cell r="M176">
            <v>48.653697903999998</v>
          </cell>
        </row>
        <row r="177">
          <cell r="J177">
            <v>47150</v>
          </cell>
          <cell r="K177">
            <v>55.065736099999995</v>
          </cell>
          <cell r="L177">
            <v>46.872014100000001</v>
          </cell>
          <cell r="M177">
            <v>51.542435639999994</v>
          </cell>
        </row>
        <row r="178">
          <cell r="J178">
            <v>47178</v>
          </cell>
          <cell r="K178">
            <v>48.856930599999998</v>
          </cell>
          <cell r="L178">
            <v>43.179939400000002</v>
          </cell>
          <cell r="M178">
            <v>46.415824383999997</v>
          </cell>
        </row>
        <row r="179">
          <cell r="J179">
            <v>47209</v>
          </cell>
          <cell r="K179">
            <v>46.855847300000008</v>
          </cell>
          <cell r="L179">
            <v>42.254471600000002</v>
          </cell>
          <cell r="M179">
            <v>44.877255749</v>
          </cell>
        </row>
        <row r="180">
          <cell r="J180">
            <v>47239</v>
          </cell>
          <cell r="K180">
            <v>39.566498000000003</v>
          </cell>
          <cell r="L180">
            <v>36.183833199999995</v>
          </cell>
          <cell r="M180">
            <v>38.111952135999999</v>
          </cell>
        </row>
        <row r="181">
          <cell r="J181">
            <v>47270</v>
          </cell>
          <cell r="K181">
            <v>44.747074400000002</v>
          </cell>
          <cell r="L181">
            <v>37.092243800000006</v>
          </cell>
          <cell r="M181">
            <v>41.455497242</v>
          </cell>
        </row>
        <row r="182">
          <cell r="J182">
            <v>47300</v>
          </cell>
          <cell r="K182">
            <v>50.818523700000007</v>
          </cell>
          <cell r="L182">
            <v>42.057327199999996</v>
          </cell>
          <cell r="M182">
            <v>47.051209204999999</v>
          </cell>
        </row>
        <row r="183">
          <cell r="J183">
            <v>47331</v>
          </cell>
          <cell r="K183">
            <v>57.280957999999998</v>
          </cell>
          <cell r="L183">
            <v>44.6713053</v>
          </cell>
          <cell r="M183">
            <v>51.858807338999995</v>
          </cell>
        </row>
        <row r="184">
          <cell r="J184">
            <v>47362</v>
          </cell>
          <cell r="K184">
            <v>57.686473800000002</v>
          </cell>
          <cell r="L184">
            <v>47.595587000000002</v>
          </cell>
          <cell r="M184">
            <v>53.347392475999996</v>
          </cell>
        </row>
        <row r="185">
          <cell r="J185">
            <v>47392</v>
          </cell>
          <cell r="K185">
            <v>50.278776599999993</v>
          </cell>
          <cell r="L185">
            <v>43.644951400000004</v>
          </cell>
          <cell r="M185">
            <v>47.426231763999994</v>
          </cell>
        </row>
        <row r="186">
          <cell r="J186">
            <v>47423</v>
          </cell>
          <cell r="K186">
            <v>51.896645400000004</v>
          </cell>
          <cell r="L186">
            <v>44.086376900000005</v>
          </cell>
          <cell r="M186">
            <v>48.538229944999998</v>
          </cell>
        </row>
        <row r="187">
          <cell r="J187">
            <v>47453</v>
          </cell>
          <cell r="K187">
            <v>53.808254300000002</v>
          </cell>
          <cell r="L187">
            <v>46.158712700000002</v>
          </cell>
          <cell r="M187">
            <v>50.518951412</v>
          </cell>
        </row>
        <row r="188">
          <cell r="J188">
            <v>47484</v>
          </cell>
          <cell r="K188">
            <v>52.580855499999998</v>
          </cell>
          <cell r="L188">
            <v>44.5947137</v>
          </cell>
          <cell r="M188">
            <v>49.146814526</v>
          </cell>
        </row>
        <row r="189">
          <cell r="J189">
            <v>47515</v>
          </cell>
          <cell r="K189">
            <v>55.874215599999999</v>
          </cell>
          <cell r="L189">
            <v>47.684077800000004</v>
          </cell>
          <cell r="M189">
            <v>52.352456345999997</v>
          </cell>
        </row>
        <row r="190">
          <cell r="J190">
            <v>47543</v>
          </cell>
          <cell r="K190">
            <v>50.140831899999995</v>
          </cell>
          <cell r="L190">
            <v>44.401868800000003</v>
          </cell>
          <cell r="M190">
            <v>47.673077766999995</v>
          </cell>
        </row>
        <row r="191">
          <cell r="J191">
            <v>47574</v>
          </cell>
          <cell r="K191">
            <v>47.55602240000001</v>
          </cell>
          <cell r="L191">
            <v>42.721305300000004</v>
          </cell>
          <cell r="M191">
            <v>45.477094047000008</v>
          </cell>
        </row>
        <row r="192">
          <cell r="J192">
            <v>47604</v>
          </cell>
          <cell r="K192">
            <v>39.645007999999997</v>
          </cell>
          <cell r="L192">
            <v>36.481392700000001</v>
          </cell>
          <cell r="M192">
            <v>38.284653420999994</v>
          </cell>
        </row>
        <row r="193">
          <cell r="J193">
            <v>47635</v>
          </cell>
          <cell r="K193">
            <v>46.165172500000004</v>
          </cell>
          <cell r="L193">
            <v>38.981926300000005</v>
          </cell>
          <cell r="M193">
            <v>43.076376633999999</v>
          </cell>
        </row>
        <row r="194">
          <cell r="J194">
            <v>47665</v>
          </cell>
          <cell r="K194">
            <v>52.565380300000001</v>
          </cell>
          <cell r="L194">
            <v>43.246337400000002</v>
          </cell>
          <cell r="M194">
            <v>48.558191852999997</v>
          </cell>
        </row>
        <row r="195">
          <cell r="J195">
            <v>47696</v>
          </cell>
          <cell r="K195">
            <v>59.745545999999997</v>
          </cell>
          <cell r="L195">
            <v>46.645657800000002</v>
          </cell>
          <cell r="M195">
            <v>54.112594074</v>
          </cell>
        </row>
        <row r="196">
          <cell r="J196">
            <v>47727</v>
          </cell>
          <cell r="K196">
            <v>61.246085799999996</v>
          </cell>
          <cell r="L196">
            <v>49.965252899999996</v>
          </cell>
          <cell r="M196">
            <v>56.395327652999988</v>
          </cell>
        </row>
        <row r="197">
          <cell r="J197">
            <v>47757</v>
          </cell>
          <cell r="K197">
            <v>53.880208500000009</v>
          </cell>
          <cell r="L197">
            <v>46.895398</v>
          </cell>
          <cell r="M197">
            <v>50.876739985</v>
          </cell>
        </row>
        <row r="198">
          <cell r="J198">
            <v>47788</v>
          </cell>
          <cell r="K198">
            <v>56.029132600000004</v>
          </cell>
          <cell r="L198">
            <v>47.564411800000002</v>
          </cell>
          <cell r="M198">
            <v>52.389302655999998</v>
          </cell>
        </row>
        <row r="199">
          <cell r="J199">
            <v>47818</v>
          </cell>
          <cell r="K199">
            <v>57.411308699999999</v>
          </cell>
          <cell r="L199">
            <v>49.261281400000001</v>
          </cell>
          <cell r="M199">
            <v>53.906796960999998</v>
          </cell>
        </row>
        <row r="200">
          <cell r="J200">
            <v>47849</v>
          </cell>
          <cell r="K200">
            <v>56.755923200000012</v>
          </cell>
          <cell r="L200">
            <v>48.333595099999997</v>
          </cell>
          <cell r="M200">
            <v>53.134322117000004</v>
          </cell>
        </row>
        <row r="201">
          <cell r="J201">
            <v>47880</v>
          </cell>
          <cell r="K201">
            <v>60.366960399999996</v>
          </cell>
          <cell r="L201">
            <v>51.204324800000002</v>
          </cell>
          <cell r="M201">
            <v>56.427027091999996</v>
          </cell>
        </row>
        <row r="202">
          <cell r="J202">
            <v>47908</v>
          </cell>
          <cell r="K202">
            <v>52.907917799999993</v>
          </cell>
          <cell r="L202">
            <v>47.496288800000002</v>
          </cell>
          <cell r="M202">
            <v>50.580917329999991</v>
          </cell>
        </row>
        <row r="203">
          <cell r="J203">
            <v>47939</v>
          </cell>
          <cell r="K203">
            <v>51.038848999999999</v>
          </cell>
          <cell r="L203">
            <v>45.598187500000009</v>
          </cell>
          <cell r="M203">
            <v>48.699364555000002</v>
          </cell>
        </row>
        <row r="204">
          <cell r="J204">
            <v>47969</v>
          </cell>
          <cell r="K204">
            <v>42.353491199999993</v>
          </cell>
          <cell r="L204">
            <v>38.718935899999998</v>
          </cell>
          <cell r="M204">
            <v>40.790632420999991</v>
          </cell>
        </row>
        <row r="205">
          <cell r="J205">
            <v>48000</v>
          </cell>
          <cell r="K205">
            <v>49.546510499999997</v>
          </cell>
          <cell r="L205">
            <v>41.413231300000007</v>
          </cell>
          <cell r="M205">
            <v>46.049200443999993</v>
          </cell>
        </row>
        <row r="206">
          <cell r="J206">
            <v>48030</v>
          </cell>
          <cell r="K206">
            <v>56.384673999999997</v>
          </cell>
          <cell r="L206">
            <v>46.336682400000001</v>
          </cell>
          <cell r="M206">
            <v>52.064037611999993</v>
          </cell>
        </row>
        <row r="207">
          <cell r="J207">
            <v>48061</v>
          </cell>
          <cell r="K207">
            <v>62.116803000000004</v>
          </cell>
          <cell r="L207">
            <v>49.222441500000002</v>
          </cell>
          <cell r="M207">
            <v>56.572227554999998</v>
          </cell>
        </row>
        <row r="208">
          <cell r="J208">
            <v>48092</v>
          </cell>
          <cell r="K208">
            <v>64.460986299999988</v>
          </cell>
          <cell r="L208">
            <v>52.929933300000002</v>
          </cell>
          <cell r="M208">
            <v>59.502633509999995</v>
          </cell>
        </row>
        <row r="209">
          <cell r="J209">
            <v>48122</v>
          </cell>
          <cell r="K209">
            <v>56.266817700000004</v>
          </cell>
          <cell r="L209">
            <v>49.166473199999999</v>
          </cell>
          <cell r="M209">
            <v>53.213669565000004</v>
          </cell>
        </row>
        <row r="210">
          <cell r="J210">
            <v>48153</v>
          </cell>
          <cell r="K210">
            <v>57.717466599999995</v>
          </cell>
          <cell r="L210">
            <v>49.301496900000004</v>
          </cell>
          <cell r="M210">
            <v>54.098599628999992</v>
          </cell>
        </row>
        <row r="211">
          <cell r="J211">
            <v>48183</v>
          </cell>
          <cell r="K211">
            <v>60.116765299999997</v>
          </cell>
          <cell r="L211">
            <v>51.053019100000007</v>
          </cell>
          <cell r="M211">
            <v>56.219354433999996</v>
          </cell>
        </row>
        <row r="212">
          <cell r="J212">
            <v>48214</v>
          </cell>
          <cell r="K212">
            <v>58.739466099999994</v>
          </cell>
          <cell r="L212">
            <v>50.051509300000006</v>
          </cell>
          <cell r="M212">
            <v>55.003644675999993</v>
          </cell>
        </row>
        <row r="213">
          <cell r="J213">
            <v>48245</v>
          </cell>
          <cell r="K213">
            <v>62.0126609</v>
          </cell>
          <cell r="L213">
            <v>52.043059700000001</v>
          </cell>
          <cell r="M213">
            <v>57.725732383999997</v>
          </cell>
        </row>
        <row r="214">
          <cell r="J214">
            <v>48274</v>
          </cell>
          <cell r="K214">
            <v>54.466053099999996</v>
          </cell>
          <cell r="L214">
            <v>48.4401984</v>
          </cell>
          <cell r="M214">
            <v>51.874935578999995</v>
          </cell>
        </row>
        <row r="215">
          <cell r="J215">
            <v>48305</v>
          </cell>
          <cell r="K215">
            <v>52.590111299999997</v>
          </cell>
          <cell r="L215">
            <v>47.573576200000005</v>
          </cell>
          <cell r="M215">
            <v>50.433001207000004</v>
          </cell>
        </row>
        <row r="216">
          <cell r="J216">
            <v>48335</v>
          </cell>
          <cell r="K216">
            <v>44.063074499999999</v>
          </cell>
          <cell r="L216">
            <v>40.719888600000004</v>
          </cell>
          <cell r="M216">
            <v>42.625504562999993</v>
          </cell>
        </row>
        <row r="217">
          <cell r="J217">
            <v>48366</v>
          </cell>
          <cell r="K217">
            <v>50.820445599999999</v>
          </cell>
          <cell r="L217">
            <v>42.400638200000003</v>
          </cell>
          <cell r="M217">
            <v>47.199928417999999</v>
          </cell>
        </row>
        <row r="218">
          <cell r="J218">
            <v>48396</v>
          </cell>
          <cell r="K218">
            <v>56.9818979</v>
          </cell>
          <cell r="L218">
            <v>46.959916700000001</v>
          </cell>
          <cell r="M218">
            <v>52.672445983999999</v>
          </cell>
        </row>
        <row r="219">
          <cell r="J219">
            <v>48427</v>
          </cell>
          <cell r="K219">
            <v>63.303275999999997</v>
          </cell>
          <cell r="L219">
            <v>49.969761900000002</v>
          </cell>
          <cell r="M219">
            <v>57.569864936999998</v>
          </cell>
        </row>
        <row r="220">
          <cell r="J220">
            <v>48458</v>
          </cell>
          <cell r="K220">
            <v>64.376925999999997</v>
          </cell>
          <cell r="L220">
            <v>53.287614699999999</v>
          </cell>
          <cell r="M220">
            <v>59.608522140999995</v>
          </cell>
        </row>
        <row r="221">
          <cell r="J221">
            <v>48488</v>
          </cell>
          <cell r="K221">
            <v>56.427455599999995</v>
          </cell>
          <cell r="L221">
            <v>49.748735600000003</v>
          </cell>
          <cell r="M221">
            <v>53.555605999999997</v>
          </cell>
        </row>
        <row r="222">
          <cell r="J222">
            <v>48519</v>
          </cell>
          <cell r="K222">
            <v>59.011456299999999</v>
          </cell>
          <cell r="L222">
            <v>49.850075900000007</v>
          </cell>
          <cell r="M222">
            <v>55.072062727999999</v>
          </cell>
        </row>
        <row r="223">
          <cell r="J223">
            <v>48549</v>
          </cell>
          <cell r="K223">
            <v>60.6399744</v>
          </cell>
          <cell r="L223">
            <v>51.675192200000005</v>
          </cell>
          <cell r="M223">
            <v>56.785118054000002</v>
          </cell>
        </row>
        <row r="224">
          <cell r="J224">
            <v>48580</v>
          </cell>
          <cell r="K224">
            <v>59.116253599999993</v>
          </cell>
          <cell r="L224">
            <v>50.701051300000003</v>
          </cell>
          <cell r="M224">
            <v>55.497716611000001</v>
          </cell>
        </row>
        <row r="225">
          <cell r="J225">
            <v>48611</v>
          </cell>
          <cell r="K225">
            <v>62.699695000000006</v>
          </cell>
          <cell r="L225">
            <v>52.776666300000002</v>
          </cell>
          <cell r="M225">
            <v>58.432792659</v>
          </cell>
        </row>
        <row r="226">
          <cell r="J226">
            <v>48639</v>
          </cell>
          <cell r="K226">
            <v>54.953842399999999</v>
          </cell>
          <cell r="L226">
            <v>49.212685200000003</v>
          </cell>
          <cell r="M226">
            <v>52.485144804000001</v>
          </cell>
        </row>
        <row r="227">
          <cell r="J227">
            <v>48670</v>
          </cell>
          <cell r="K227">
            <v>52.5939993</v>
          </cell>
          <cell r="L227">
            <v>47.625693200000001</v>
          </cell>
          <cell r="M227">
            <v>50.457627676999998</v>
          </cell>
        </row>
        <row r="228">
          <cell r="J228">
            <v>48700</v>
          </cell>
          <cell r="K228">
            <v>43.609824200000006</v>
          </cell>
          <cell r="L228">
            <v>40.555333900000001</v>
          </cell>
          <cell r="M228">
            <v>42.296393371000001</v>
          </cell>
        </row>
        <row r="229">
          <cell r="J229">
            <v>48731</v>
          </cell>
          <cell r="K229">
            <v>51.245702700000002</v>
          </cell>
          <cell r="L229">
            <v>43.146857199999999</v>
          </cell>
          <cell r="M229">
            <v>47.763199134999994</v>
          </cell>
        </row>
        <row r="230">
          <cell r="J230">
            <v>48761</v>
          </cell>
          <cell r="K230">
            <v>58.016458899999996</v>
          </cell>
          <cell r="L230">
            <v>48.287817000000004</v>
          </cell>
          <cell r="M230">
            <v>53.833142882999994</v>
          </cell>
        </row>
        <row r="231">
          <cell r="J231">
            <v>48792</v>
          </cell>
          <cell r="K231">
            <v>64.768613999999999</v>
          </cell>
          <cell r="L231">
            <v>50.513313199999999</v>
          </cell>
          <cell r="M231">
            <v>58.638834656</v>
          </cell>
        </row>
        <row r="232">
          <cell r="J232">
            <v>48823</v>
          </cell>
          <cell r="K232">
            <v>65.842453599999999</v>
          </cell>
          <cell r="L232">
            <v>54.6044743</v>
          </cell>
          <cell r="M232">
            <v>61.010122500999998</v>
          </cell>
        </row>
        <row r="233">
          <cell r="J233">
            <v>48853</v>
          </cell>
          <cell r="K233">
            <v>59.0664838</v>
          </cell>
          <cell r="L233">
            <v>51.869668900000001</v>
          </cell>
          <cell r="M233">
            <v>55.971853392999989</v>
          </cell>
        </row>
        <row r="234">
          <cell r="J234">
            <v>48884</v>
          </cell>
          <cell r="K234">
            <v>62.920305500000005</v>
          </cell>
          <cell r="L234">
            <v>52.105343200000007</v>
          </cell>
          <cell r="M234">
            <v>58.269871711</v>
          </cell>
        </row>
        <row r="235">
          <cell r="J235">
            <v>48914</v>
          </cell>
          <cell r="K235">
            <v>63.331136199999996</v>
          </cell>
          <cell r="L235">
            <v>53.720479500000003</v>
          </cell>
          <cell r="M235">
            <v>59.198553818999997</v>
          </cell>
        </row>
        <row r="236">
          <cell r="J236">
            <v>48945</v>
          </cell>
          <cell r="K236">
            <v>61.408858099999996</v>
          </cell>
          <cell r="L236">
            <v>52.676151400000002</v>
          </cell>
          <cell r="M236">
            <v>57.653794218999998</v>
          </cell>
        </row>
        <row r="237">
          <cell r="J237">
            <v>48976</v>
          </cell>
          <cell r="K237">
            <v>64.409637599999996</v>
          </cell>
          <cell r="L237">
            <v>54.8559676</v>
          </cell>
          <cell r="M237">
            <v>60.301559499999996</v>
          </cell>
        </row>
        <row r="238">
          <cell r="J238">
            <v>49004</v>
          </cell>
          <cell r="K238">
            <v>56.390015499999997</v>
          </cell>
          <cell r="L238">
            <v>51.105920900000001</v>
          </cell>
          <cell r="M238">
            <v>54.117854821999998</v>
          </cell>
        </row>
        <row r="239">
          <cell r="J239">
            <v>49035</v>
          </cell>
          <cell r="K239">
            <v>54.391248099999999</v>
          </cell>
          <cell r="L239">
            <v>49.400650600000006</v>
          </cell>
          <cell r="M239">
            <v>52.245291174999998</v>
          </cell>
        </row>
        <row r="240">
          <cell r="J240">
            <v>49065</v>
          </cell>
          <cell r="K240">
            <v>46.424303800000004</v>
          </cell>
          <cell r="L240">
            <v>42.547345700000008</v>
          </cell>
          <cell r="M240">
            <v>44.757211817000005</v>
          </cell>
        </row>
        <row r="241">
          <cell r="J241">
            <v>49096</v>
          </cell>
          <cell r="K241">
            <v>53.7490709</v>
          </cell>
          <cell r="L241">
            <v>45.398245500000002</v>
          </cell>
          <cell r="M241">
            <v>50.158215978000001</v>
          </cell>
        </row>
        <row r="242">
          <cell r="J242">
            <v>49126</v>
          </cell>
          <cell r="K242">
            <v>60.253444499999993</v>
          </cell>
          <cell r="L242">
            <v>50.479268000000005</v>
          </cell>
          <cell r="M242">
            <v>56.050548604999996</v>
          </cell>
        </row>
        <row r="243">
          <cell r="J243">
            <v>49157</v>
          </cell>
          <cell r="K243">
            <v>66.447493000000009</v>
          </cell>
          <cell r="L243">
            <v>52.585804700000004</v>
          </cell>
          <cell r="M243">
            <v>60.486967030999999</v>
          </cell>
        </row>
        <row r="244">
          <cell r="J244">
            <v>49188</v>
          </cell>
          <cell r="K244">
            <v>66.522777300000001</v>
          </cell>
          <cell r="L244">
            <v>56.085793200000005</v>
          </cell>
          <cell r="M244">
            <v>62.034874137000003</v>
          </cell>
        </row>
        <row r="245">
          <cell r="J245">
            <v>49218</v>
          </cell>
          <cell r="K245">
            <v>59.7805623</v>
          </cell>
          <cell r="L245">
            <v>52.483503500000005</v>
          </cell>
          <cell r="M245">
            <v>56.642827015999998</v>
          </cell>
        </row>
        <row r="246">
          <cell r="J246">
            <v>49249</v>
          </cell>
          <cell r="K246">
            <v>61.996063199999995</v>
          </cell>
          <cell r="L246">
            <v>51.825818099999999</v>
          </cell>
          <cell r="M246">
            <v>57.622857806999988</v>
          </cell>
        </row>
        <row r="247">
          <cell r="J247">
            <v>49279</v>
          </cell>
          <cell r="K247">
            <v>62.932901500000007</v>
          </cell>
          <cell r="L247">
            <v>54.603294999999996</v>
          </cell>
          <cell r="M247">
            <v>59.351170705000001</v>
          </cell>
        </row>
        <row r="248">
          <cell r="J248">
            <v>49310</v>
          </cell>
          <cell r="K248">
            <v>62.705987800000003</v>
          </cell>
          <cell r="L248">
            <v>52.772507999999995</v>
          </cell>
          <cell r="M248">
            <v>58.434591485999988</v>
          </cell>
        </row>
        <row r="249">
          <cell r="J249">
            <v>49341</v>
          </cell>
          <cell r="K249">
            <v>66.237489699999998</v>
          </cell>
          <cell r="L249">
            <v>55.836169900000002</v>
          </cell>
          <cell r="M249">
            <v>61.764922185999993</v>
          </cell>
        </row>
        <row r="250">
          <cell r="J250">
            <v>49369</v>
          </cell>
          <cell r="K250">
            <v>57.9699411</v>
          </cell>
          <cell r="L250">
            <v>52.233265200000005</v>
          </cell>
          <cell r="M250">
            <v>55.503170463000004</v>
          </cell>
        </row>
        <row r="251">
          <cell r="J251">
            <v>49400</v>
          </cell>
          <cell r="K251">
            <v>56.143072599999996</v>
          </cell>
          <cell r="L251">
            <v>50.952322700000011</v>
          </cell>
          <cell r="M251">
            <v>53.911050142999997</v>
          </cell>
        </row>
        <row r="252">
          <cell r="J252">
            <v>49430</v>
          </cell>
          <cell r="K252">
            <v>48.933395300000001</v>
          </cell>
          <cell r="L252">
            <v>45.214203100000006</v>
          </cell>
          <cell r="M252">
            <v>47.334142654000004</v>
          </cell>
        </row>
        <row r="253">
          <cell r="J253">
            <v>49461</v>
          </cell>
          <cell r="K253">
            <v>53.4976214</v>
          </cell>
          <cell r="L253">
            <v>45.964795800000005</v>
          </cell>
          <cell r="M253">
            <v>50.258506392000001</v>
          </cell>
        </row>
        <row r="254">
          <cell r="J254">
            <v>49491</v>
          </cell>
          <cell r="K254">
            <v>61.218121500000002</v>
          </cell>
          <cell r="L254">
            <v>50.377049300000003</v>
          </cell>
          <cell r="M254">
            <v>56.556460453999996</v>
          </cell>
        </row>
        <row r="255">
          <cell r="J255">
            <v>49522</v>
          </cell>
          <cell r="K255">
            <v>70.079791</v>
          </cell>
          <cell r="L255">
            <v>54.693744100000004</v>
          </cell>
          <cell r="M255">
            <v>63.463790832999997</v>
          </cell>
        </row>
        <row r="256">
          <cell r="J256">
            <v>49553</v>
          </cell>
          <cell r="K256">
            <v>69.136037700000003</v>
          </cell>
          <cell r="L256">
            <v>57.845614200000007</v>
          </cell>
          <cell r="M256">
            <v>64.281155595000001</v>
          </cell>
        </row>
        <row r="257">
          <cell r="J257">
            <v>49583</v>
          </cell>
          <cell r="K257">
            <v>60.425364699999996</v>
          </cell>
          <cell r="L257">
            <v>53.218449400000004</v>
          </cell>
          <cell r="M257">
            <v>57.326391121</v>
          </cell>
        </row>
        <row r="258">
          <cell r="J258">
            <v>49614</v>
          </cell>
          <cell r="K258">
            <v>62.519111500000001</v>
          </cell>
          <cell r="L258">
            <v>52.878708899999999</v>
          </cell>
          <cell r="M258">
            <v>58.373738381999999</v>
          </cell>
        </row>
        <row r="259">
          <cell r="J259">
            <v>49644</v>
          </cell>
          <cell r="K259">
            <v>65.534979799999988</v>
          </cell>
          <cell r="L259">
            <v>56.348725999999999</v>
          </cell>
          <cell r="M259">
            <v>61.584890665999986</v>
          </cell>
        </row>
        <row r="260">
          <cell r="J260">
            <v>49675</v>
          </cell>
          <cell r="K260">
            <v>64.293732199999994</v>
          </cell>
          <cell r="L260">
            <v>54.329472599999995</v>
          </cell>
          <cell r="M260">
            <v>60.009100571999994</v>
          </cell>
        </row>
        <row r="261">
          <cell r="J261">
            <v>49706</v>
          </cell>
          <cell r="K261">
            <v>66.346242700000005</v>
          </cell>
          <cell r="L261">
            <v>55.689722000000003</v>
          </cell>
          <cell r="M261">
            <v>61.763938799000002</v>
          </cell>
        </row>
        <row r="262">
          <cell r="J262">
            <v>49735</v>
          </cell>
          <cell r="K262">
            <v>58.493513599999993</v>
          </cell>
          <cell r="L262">
            <v>54.097972600000006</v>
          </cell>
          <cell r="M262">
            <v>56.603430969999991</v>
          </cell>
        </row>
        <row r="263">
          <cell r="J263">
            <v>49766</v>
          </cell>
          <cell r="K263">
            <v>56.839399400000005</v>
          </cell>
          <cell r="L263">
            <v>51.916784499999991</v>
          </cell>
          <cell r="M263">
            <v>54.722674992999998</v>
          </cell>
        </row>
        <row r="264">
          <cell r="J264">
            <v>49796</v>
          </cell>
          <cell r="K264">
            <v>48.605054600000003</v>
          </cell>
          <cell r="L264">
            <v>45.416220100000004</v>
          </cell>
          <cell r="M264">
            <v>47.233855765000001</v>
          </cell>
        </row>
        <row r="265">
          <cell r="J265">
            <v>49827</v>
          </cell>
          <cell r="K265">
            <v>54.8854726</v>
          </cell>
          <cell r="L265">
            <v>47.686254099999999</v>
          </cell>
          <cell r="M265">
            <v>51.789808644999994</v>
          </cell>
        </row>
        <row r="266">
          <cell r="J266">
            <v>49857</v>
          </cell>
          <cell r="K266">
            <v>62.097633600000002</v>
          </cell>
          <cell r="L266">
            <v>50.6867643</v>
          </cell>
          <cell r="M266">
            <v>57.190959800999998</v>
          </cell>
        </row>
        <row r="267">
          <cell r="J267">
            <v>49888</v>
          </cell>
          <cell r="K267">
            <v>69.800436000000005</v>
          </cell>
          <cell r="L267">
            <v>56.285028100000005</v>
          </cell>
          <cell r="M267">
            <v>63.988810603000005</v>
          </cell>
        </row>
        <row r="268">
          <cell r="J268">
            <v>49919</v>
          </cell>
          <cell r="K268">
            <v>70.657094499999999</v>
          </cell>
          <cell r="L268">
            <v>58.439846199999998</v>
          </cell>
          <cell r="M268">
            <v>65.403677731000002</v>
          </cell>
        </row>
        <row r="269">
          <cell r="J269">
            <v>49949</v>
          </cell>
          <cell r="K269">
            <v>62.764903499999996</v>
          </cell>
          <cell r="L269">
            <v>53.730384899999997</v>
          </cell>
          <cell r="M269">
            <v>58.880060501999992</v>
          </cell>
        </row>
        <row r="270">
          <cell r="J270">
            <v>49980</v>
          </cell>
          <cell r="K270">
            <v>65.958199799999988</v>
          </cell>
          <cell r="L270">
            <v>55.8952405</v>
          </cell>
          <cell r="M270">
            <v>61.631127300999992</v>
          </cell>
        </row>
        <row r="271">
          <cell r="J271">
            <v>50010</v>
          </cell>
          <cell r="K271">
            <v>67.034925400000006</v>
          </cell>
          <cell r="L271">
            <v>57.315294099999996</v>
          </cell>
          <cell r="M271">
            <v>62.855483940999996</v>
          </cell>
        </row>
        <row r="272">
          <cell r="J272">
            <v>50041</v>
          </cell>
          <cell r="K272">
            <v>66.924730800000006</v>
          </cell>
          <cell r="L272">
            <v>56.648552300000006</v>
          </cell>
          <cell r="M272">
            <v>62.505974045000002</v>
          </cell>
        </row>
        <row r="273">
          <cell r="J273">
            <v>50072</v>
          </cell>
          <cell r="K273">
            <v>70.479227499999993</v>
          </cell>
          <cell r="L273">
            <v>58.928873599999996</v>
          </cell>
          <cell r="M273">
            <v>65.512575322999993</v>
          </cell>
        </row>
        <row r="274">
          <cell r="J274">
            <v>50100</v>
          </cell>
          <cell r="K274">
            <v>60.629319500000001</v>
          </cell>
          <cell r="L274">
            <v>56.366080000000004</v>
          </cell>
          <cell r="M274">
            <v>58.796126514999997</v>
          </cell>
        </row>
        <row r="275">
          <cell r="J275">
            <v>50131</v>
          </cell>
          <cell r="K275">
            <v>58.100565000000003</v>
          </cell>
          <cell r="L275">
            <v>53.805372800000001</v>
          </cell>
          <cell r="M275">
            <v>56.253632353999997</v>
          </cell>
        </row>
        <row r="276">
          <cell r="J276">
            <v>50161</v>
          </cell>
          <cell r="K276">
            <v>50.509577200000003</v>
          </cell>
          <cell r="L276">
            <v>47.472485600000006</v>
          </cell>
          <cell r="M276">
            <v>49.203627812000001</v>
          </cell>
        </row>
        <row r="277">
          <cell r="J277">
            <v>50192</v>
          </cell>
          <cell r="K277">
            <v>57.184662100000004</v>
          </cell>
          <cell r="L277">
            <v>49.731109100000005</v>
          </cell>
          <cell r="M277">
            <v>53.979634309999994</v>
          </cell>
        </row>
        <row r="278">
          <cell r="J278">
            <v>50222</v>
          </cell>
          <cell r="K278">
            <v>63.939491400000001</v>
          </cell>
          <cell r="L278">
            <v>52.707802900000004</v>
          </cell>
          <cell r="M278">
            <v>59.109865345000003</v>
          </cell>
        </row>
        <row r="279">
          <cell r="J279">
            <v>50253</v>
          </cell>
          <cell r="K279">
            <v>71.586652000000001</v>
          </cell>
          <cell r="L279">
            <v>57.801442599999994</v>
          </cell>
          <cell r="M279">
            <v>65.659011957999994</v>
          </cell>
        </row>
        <row r="280">
          <cell r="J280">
            <v>50284</v>
          </cell>
          <cell r="K280">
            <v>72.085360800000004</v>
          </cell>
          <cell r="L280">
            <v>59.946230300000003</v>
          </cell>
          <cell r="M280">
            <v>66.865534685</v>
          </cell>
        </row>
        <row r="281">
          <cell r="J281">
            <v>50314</v>
          </cell>
          <cell r="K281">
            <v>63.081788099999997</v>
          </cell>
          <cell r="L281">
            <v>55.124746500000001</v>
          </cell>
          <cell r="M281">
            <v>59.660260211999997</v>
          </cell>
        </row>
        <row r="282">
          <cell r="J282">
            <v>50345</v>
          </cell>
          <cell r="K282">
            <v>66.945594299999996</v>
          </cell>
          <cell r="L282">
            <v>56.781755499999996</v>
          </cell>
          <cell r="M282">
            <v>62.575143615999991</v>
          </cell>
        </row>
        <row r="283">
          <cell r="J283">
            <v>50375</v>
          </cell>
          <cell r="K283">
            <v>70.105582799999993</v>
          </cell>
          <cell r="L283">
            <v>59.805390200000005</v>
          </cell>
          <cell r="M283">
            <v>65.676499981999996</v>
          </cell>
        </row>
        <row r="284">
          <cell r="J284">
            <v>50406</v>
          </cell>
          <cell r="K284">
            <v>68.146930900000001</v>
          </cell>
          <cell r="L284">
            <v>58.908076399999999</v>
          </cell>
          <cell r="M284">
            <v>64.174223464999997</v>
          </cell>
        </row>
        <row r="285">
          <cell r="J285">
            <v>50437</v>
          </cell>
          <cell r="K285">
            <v>70.769483799999989</v>
          </cell>
          <cell r="L285">
            <v>60.174825999999996</v>
          </cell>
          <cell r="M285">
            <v>66.213780945999986</v>
          </cell>
        </row>
        <row r="286">
          <cell r="J286">
            <v>50465</v>
          </cell>
          <cell r="K286">
            <v>61.984895399999999</v>
          </cell>
          <cell r="L286">
            <v>56.688409399999998</v>
          </cell>
          <cell r="M286">
            <v>59.707406419999998</v>
          </cell>
        </row>
        <row r="287">
          <cell r="J287">
            <v>50496</v>
          </cell>
          <cell r="K287">
            <v>60.081553200000002</v>
          </cell>
          <cell r="L287">
            <v>56.271184300000002</v>
          </cell>
          <cell r="M287">
            <v>58.443094572999996</v>
          </cell>
        </row>
        <row r="288">
          <cell r="J288">
            <v>50526</v>
          </cell>
          <cell r="K288">
            <v>53.759611399999997</v>
          </cell>
          <cell r="L288">
            <v>50.985618500000001</v>
          </cell>
          <cell r="M288">
            <v>52.566794452999993</v>
          </cell>
        </row>
        <row r="289">
          <cell r="J289">
            <v>50557</v>
          </cell>
          <cell r="K289">
            <v>59.532894900000002</v>
          </cell>
          <cell r="L289">
            <v>52.154442899999999</v>
          </cell>
          <cell r="M289">
            <v>56.360160539999995</v>
          </cell>
        </row>
        <row r="290">
          <cell r="J290">
            <v>50587</v>
          </cell>
          <cell r="K290">
            <v>65.904366899999999</v>
          </cell>
          <cell r="L290">
            <v>54.754697300000004</v>
          </cell>
          <cell r="M290">
            <v>61.110008972000003</v>
          </cell>
        </row>
        <row r="291">
          <cell r="J291">
            <v>50618</v>
          </cell>
          <cell r="K291">
            <v>73.829679999999996</v>
          </cell>
          <cell r="L291">
            <v>60.070921700000007</v>
          </cell>
          <cell r="M291">
            <v>67.913413930999994</v>
          </cell>
        </row>
        <row r="292">
          <cell r="J292">
            <v>50649</v>
          </cell>
          <cell r="K292">
            <v>72.098239100000001</v>
          </cell>
          <cell r="L292">
            <v>61.373144600000003</v>
          </cell>
          <cell r="M292">
            <v>67.486448464999995</v>
          </cell>
        </row>
        <row r="293">
          <cell r="J293">
            <v>50679</v>
          </cell>
          <cell r="K293">
            <v>64.5289334</v>
          </cell>
          <cell r="L293">
            <v>57.265215900000001</v>
          </cell>
          <cell r="M293">
            <v>61.405534875000001</v>
          </cell>
        </row>
        <row r="294">
          <cell r="J294">
            <v>50710</v>
          </cell>
          <cell r="K294">
            <v>69.394672499999999</v>
          </cell>
          <cell r="L294">
            <v>59.076160399999999</v>
          </cell>
          <cell r="M294">
            <v>64.957712297</v>
          </cell>
        </row>
        <row r="295">
          <cell r="J295">
            <v>50740</v>
          </cell>
          <cell r="K295">
            <v>71.531839300000001</v>
          </cell>
          <cell r="L295">
            <v>61.678030500000006</v>
          </cell>
          <cell r="M295">
            <v>67.294701516000003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J70"/>
  <sheetViews>
    <sheetView tabSelected="1" topLeftCell="A5" zoomScale="80" zoomScaleNormal="80" zoomScaleSheetLayoutView="100" workbookViewId="0">
      <selection activeCell="AB16" sqref="AB16"/>
    </sheetView>
  </sheetViews>
  <sheetFormatPr defaultRowHeight="12.75"/>
  <cols>
    <col min="1" max="1" width="21.33203125" style="4" customWidth="1"/>
    <col min="2" max="2" width="10.83203125" style="4" customWidth="1"/>
    <col min="3" max="3" width="18.83203125" style="4" customWidth="1"/>
    <col min="4" max="4" width="6.5" style="4" customWidth="1"/>
    <col min="5" max="5" width="18.83203125" style="4" customWidth="1"/>
    <col min="6" max="6" width="3.5" style="4" bestFit="1" customWidth="1"/>
    <col min="7" max="7" width="27.83203125" style="4" customWidth="1"/>
    <col min="8" max="8" width="8.33203125" style="4" bestFit="1" customWidth="1"/>
    <col min="9" max="9" width="14.1640625" style="4" customWidth="1"/>
    <col min="10" max="10" width="14.5" customWidth="1"/>
    <col min="11" max="11" width="16.6640625" customWidth="1"/>
    <col min="12" max="12" width="19.1640625" customWidth="1"/>
    <col min="62" max="62" width="11" customWidth="1"/>
  </cols>
  <sheetData>
    <row r="1" spans="2:62" customFormat="1" ht="15.75" hidden="1">
      <c r="B1" s="1" t="s">
        <v>52</v>
      </c>
      <c r="C1" s="3"/>
      <c r="D1" s="3"/>
      <c r="E1" s="3"/>
      <c r="F1" s="3"/>
      <c r="G1" s="12"/>
      <c r="H1" s="50"/>
      <c r="I1" s="6"/>
    </row>
    <row r="2" spans="2:62" customFormat="1" ht="5.25" customHeight="1">
      <c r="B2" s="1"/>
      <c r="C2" s="3"/>
      <c r="D2" s="3"/>
      <c r="E2" s="3"/>
      <c r="F2" s="4"/>
      <c r="G2" s="12"/>
      <c r="H2" s="50"/>
      <c r="I2" s="6"/>
    </row>
    <row r="3" spans="2:62" customFormat="1" ht="15.75">
      <c r="B3" s="1" t="s">
        <v>24</v>
      </c>
      <c r="C3" s="3"/>
      <c r="D3" s="3"/>
      <c r="E3" s="3"/>
      <c r="F3" s="3"/>
      <c r="G3" s="12"/>
      <c r="H3" s="50"/>
      <c r="I3" s="6"/>
    </row>
    <row r="4" spans="2:62" customFormat="1" ht="15.75">
      <c r="B4" s="5" t="s">
        <v>21</v>
      </c>
      <c r="C4" s="5"/>
      <c r="D4" s="5"/>
      <c r="E4" s="5"/>
      <c r="F4" s="5"/>
      <c r="G4" s="1"/>
      <c r="H4" s="50"/>
      <c r="I4" s="6"/>
      <c r="P4" s="275" t="s">
        <v>87</v>
      </c>
    </row>
    <row r="5" spans="2:62" customFormat="1" ht="15.75">
      <c r="B5" s="5" t="str">
        <f ca="1">'Table 5'!M4&amp; " - "&amp;TEXT(Study_MW,"#.0")&amp;" MW and "&amp;TEXT(Study_CF,"#.0%")&amp;" CF"</f>
        <v>Utah Sch 37 Solar T - 10.0 MW and 31.1% CF</v>
      </c>
      <c r="C5" s="5"/>
      <c r="D5" s="5"/>
      <c r="E5" s="5"/>
      <c r="F5" s="5"/>
      <c r="G5" s="1"/>
      <c r="H5" s="50"/>
      <c r="I5" s="6"/>
      <c r="P5" s="276">
        <v>0.158</v>
      </c>
      <c r="Q5" s="276">
        <v>0.158</v>
      </c>
      <c r="R5" s="276">
        <v>0.158</v>
      </c>
      <c r="S5" s="277">
        <v>1</v>
      </c>
      <c r="T5" s="277">
        <v>1</v>
      </c>
      <c r="U5" s="277">
        <v>1</v>
      </c>
      <c r="V5" s="277">
        <v>1</v>
      </c>
      <c r="W5" s="277">
        <v>1</v>
      </c>
      <c r="X5" s="276">
        <v>0.53861399146353772</v>
      </c>
      <c r="Y5" s="276">
        <v>0.59672377662708742</v>
      </c>
    </row>
    <row r="6" spans="2:62" customFormat="1" ht="14.25" hidden="1">
      <c r="B6" s="24"/>
      <c r="C6" s="5"/>
      <c r="D6" s="5"/>
      <c r="E6" s="5"/>
      <c r="F6" s="5"/>
      <c r="G6" s="12"/>
      <c r="H6" s="50"/>
      <c r="I6" s="6"/>
    </row>
    <row r="7" spans="2:62" customFormat="1">
      <c r="B7" s="4"/>
      <c r="C7" s="8"/>
      <c r="D7" s="8"/>
      <c r="E7" s="4"/>
      <c r="F7" s="4"/>
      <c r="G7" s="4"/>
      <c r="H7" s="50"/>
      <c r="I7" s="65"/>
    </row>
    <row r="8" spans="2:62" customFormat="1">
      <c r="B8" s="4"/>
      <c r="C8" s="4"/>
      <c r="D8" s="4"/>
      <c r="E8" s="13"/>
      <c r="F8" s="53"/>
      <c r="G8" s="7" t="s">
        <v>17</v>
      </c>
      <c r="H8" s="50"/>
      <c r="I8" s="282"/>
      <c r="K8" s="180" t="s">
        <v>87</v>
      </c>
      <c r="L8" s="180"/>
      <c r="P8" s="273" t="s">
        <v>141</v>
      </c>
      <c r="AB8" s="273" t="s">
        <v>142</v>
      </c>
      <c r="AN8" s="273" t="s">
        <v>143</v>
      </c>
      <c r="AZ8" s="273" t="s">
        <v>144</v>
      </c>
    </row>
    <row r="9" spans="2:62" customFormat="1">
      <c r="B9" s="4"/>
      <c r="C9" s="7" t="s">
        <v>6</v>
      </c>
      <c r="D9" s="7"/>
      <c r="E9" s="13" t="s">
        <v>22</v>
      </c>
      <c r="F9" s="53"/>
      <c r="G9" s="68">
        <f ca="1">Study_CF</f>
        <v>0.31060683789954335</v>
      </c>
      <c r="H9" s="50"/>
      <c r="I9" s="65"/>
      <c r="K9" s="181" t="s">
        <v>88</v>
      </c>
      <c r="L9" s="181" t="s">
        <v>71</v>
      </c>
      <c r="M9" s="278" t="s">
        <v>145</v>
      </c>
      <c r="P9" t="s">
        <v>137</v>
      </c>
      <c r="Q9" t="s">
        <v>132</v>
      </c>
      <c r="R9" t="s">
        <v>133</v>
      </c>
      <c r="S9" t="s">
        <v>138</v>
      </c>
      <c r="T9" t="s">
        <v>139</v>
      </c>
      <c r="U9" t="s">
        <v>140</v>
      </c>
      <c r="V9" t="s">
        <v>129</v>
      </c>
      <c r="W9" t="s">
        <v>128</v>
      </c>
      <c r="X9" t="s">
        <v>135</v>
      </c>
      <c r="Y9" t="s">
        <v>136</v>
      </c>
      <c r="AB9" t="s">
        <v>137</v>
      </c>
      <c r="AC9" t="s">
        <v>132</v>
      </c>
      <c r="AD9" t="s">
        <v>133</v>
      </c>
      <c r="AE9" t="s">
        <v>138</v>
      </c>
      <c r="AF9" t="s">
        <v>139</v>
      </c>
      <c r="AG9" t="s">
        <v>140</v>
      </c>
      <c r="AH9" t="s">
        <v>129</v>
      </c>
      <c r="AI9" t="s">
        <v>128</v>
      </c>
      <c r="AJ9" t="s">
        <v>135</v>
      </c>
      <c r="AK9" t="s">
        <v>136</v>
      </c>
      <c r="AN9" t="s">
        <v>137</v>
      </c>
      <c r="AO9" t="s">
        <v>132</v>
      </c>
      <c r="AP9" t="s">
        <v>133</v>
      </c>
      <c r="AQ9" t="s">
        <v>138</v>
      </c>
      <c r="AR9" t="s">
        <v>139</v>
      </c>
      <c r="AS9" t="s">
        <v>140</v>
      </c>
      <c r="AT9" t="s">
        <v>129</v>
      </c>
      <c r="AU9" t="s">
        <v>128</v>
      </c>
      <c r="AV9" t="s">
        <v>135</v>
      </c>
      <c r="AW9" t="s">
        <v>136</v>
      </c>
      <c r="AZ9" t="s">
        <v>137</v>
      </c>
      <c r="BA9" t="s">
        <v>132</v>
      </c>
      <c r="BB9" t="s">
        <v>133</v>
      </c>
      <c r="BC9" t="s">
        <v>138</v>
      </c>
      <c r="BD9" t="s">
        <v>139</v>
      </c>
      <c r="BE9" t="s">
        <v>140</v>
      </c>
      <c r="BF9" t="s">
        <v>129</v>
      </c>
      <c r="BG9" t="s">
        <v>128</v>
      </c>
      <c r="BH9" t="s">
        <v>135</v>
      </c>
      <c r="BI9" t="s">
        <v>136</v>
      </c>
      <c r="BJ9" t="s">
        <v>146</v>
      </c>
    </row>
    <row r="10" spans="2:62" customFormat="1">
      <c r="B10" s="7" t="s">
        <v>0</v>
      </c>
      <c r="C10" s="7" t="str">
        <f>"Price"&amp;IF(I8&lt;&gt;1," ","")</f>
        <v xml:space="preserve">Price </v>
      </c>
      <c r="D10" s="7"/>
      <c r="E10" s="13" t="s">
        <v>23</v>
      </c>
      <c r="F10" s="53"/>
      <c r="G10" s="13" t="s">
        <v>18</v>
      </c>
      <c r="H10" s="50"/>
      <c r="I10" s="137"/>
      <c r="K10" s="182"/>
      <c r="L10" s="182"/>
      <c r="M10" s="279"/>
    </row>
    <row r="11" spans="2:62" customFormat="1" ht="13.5">
      <c r="B11" s="7"/>
      <c r="C11" s="7" t="s">
        <v>20</v>
      </c>
      <c r="D11" s="7"/>
      <c r="E11" s="108" t="s">
        <v>74</v>
      </c>
      <c r="F11" s="53"/>
      <c r="G11" s="13" t="s">
        <v>39</v>
      </c>
      <c r="H11" s="50"/>
      <c r="I11" s="137"/>
      <c r="K11" s="183" t="s">
        <v>89</v>
      </c>
      <c r="L11" s="184">
        <v>0.158</v>
      </c>
      <c r="M11" s="184">
        <v>0.11776428835036618</v>
      </c>
      <c r="P11" t="s">
        <v>41</v>
      </c>
      <c r="Q11" t="s">
        <v>41</v>
      </c>
      <c r="R11" t="s">
        <v>41</v>
      </c>
      <c r="S11" t="s">
        <v>41</v>
      </c>
      <c r="T11" t="s">
        <v>41</v>
      </c>
      <c r="U11" t="s">
        <v>41</v>
      </c>
      <c r="V11" t="s">
        <v>41</v>
      </c>
      <c r="W11" t="s">
        <v>41</v>
      </c>
      <c r="X11" t="s">
        <v>41</v>
      </c>
      <c r="Y11" t="s">
        <v>41</v>
      </c>
      <c r="AB11" t="s">
        <v>41</v>
      </c>
      <c r="AC11" t="s">
        <v>41</v>
      </c>
      <c r="AD11" t="s">
        <v>41</v>
      </c>
      <c r="AE11" t="s">
        <v>41</v>
      </c>
      <c r="AF11" t="s">
        <v>41</v>
      </c>
      <c r="AG11" t="s">
        <v>41</v>
      </c>
      <c r="AH11" t="s">
        <v>41</v>
      </c>
      <c r="AI11" t="s">
        <v>41</v>
      </c>
      <c r="AJ11" t="s">
        <v>41</v>
      </c>
      <c r="AK11" t="s">
        <v>41</v>
      </c>
      <c r="AN11" t="s">
        <v>147</v>
      </c>
      <c r="AO11" t="s">
        <v>147</v>
      </c>
      <c r="AP11" t="s">
        <v>147</v>
      </c>
      <c r="AQ11" t="s">
        <v>147</v>
      </c>
      <c r="AR11" t="s">
        <v>147</v>
      </c>
      <c r="AS11" t="s">
        <v>147</v>
      </c>
      <c r="AT11" t="s">
        <v>147</v>
      </c>
      <c r="AU11" t="s">
        <v>147</v>
      </c>
      <c r="AV11" t="s">
        <v>147</v>
      </c>
      <c r="AW11" t="s">
        <v>147</v>
      </c>
      <c r="AZ11" t="s">
        <v>148</v>
      </c>
      <c r="BA11" t="s">
        <v>148</v>
      </c>
      <c r="BB11" t="s">
        <v>148</v>
      </c>
      <c r="BC11" t="s">
        <v>148</v>
      </c>
      <c r="BD11" t="s">
        <v>148</v>
      </c>
      <c r="BE11" t="s">
        <v>148</v>
      </c>
      <c r="BF11" t="s">
        <v>148</v>
      </c>
      <c r="BG11" t="s">
        <v>148</v>
      </c>
      <c r="BH11" t="s">
        <v>148</v>
      </c>
      <c r="BI11" t="s">
        <v>148</v>
      </c>
      <c r="BJ11" t="s">
        <v>148</v>
      </c>
    </row>
    <row r="12" spans="2:62" customFormat="1">
      <c r="B12" s="274">
        <f>'Table 5'!J19</f>
        <v>2017</v>
      </c>
      <c r="C12" s="10">
        <f t="shared" ref="C12:C33" si="0">INDEX($BJ:$BJ,MATCH(B12,$O:$O,0),1)*1000/Study_MW</f>
        <v>0</v>
      </c>
      <c r="D12" s="13"/>
      <c r="E12" s="10">
        <f>SUMIF('Table 5'!$J$13:$J$271,B12,'Table 5'!$C$13:$C$271)/SUMIF('Table 5'!$J$13:$J$271,B12,'Table 5'!$F$13:$F$271)</f>
        <v>19.131124339787625</v>
      </c>
      <c r="F12" s="51"/>
      <c r="G12" s="10">
        <f>IFERROR(SUMIF('Table 5'!$J$13:$J$271,B12,'Table 5'!$E$13:$E$271)/SUMIF('Table 5'!$J$13:$J$271,B12,'Table 5'!$F$13:$F$271),0)</f>
        <v>19.131124339787625</v>
      </c>
      <c r="H12" s="50"/>
      <c r="I12" s="137"/>
      <c r="K12" s="183" t="s">
        <v>44</v>
      </c>
      <c r="L12" s="184">
        <v>0.37912293315598289</v>
      </c>
      <c r="M12" s="184">
        <v>0.53861399146353772</v>
      </c>
      <c r="O12">
        <v>2017</v>
      </c>
    </row>
    <row r="13" spans="2:62" customFormat="1">
      <c r="B13" s="274">
        <f>'Table 5'!J20</f>
        <v>2018</v>
      </c>
      <c r="C13" s="10">
        <f t="shared" si="0"/>
        <v>0</v>
      </c>
      <c r="D13" s="61" t="str">
        <f t="shared" ref="D13:D32" si="1">IF(OR(AND(B13=2029,_30_Geo_West&gt;0),AND(B13=2029,_200_SCCT_UtahN&gt;0),AND(B13=2030,_436_CCCT_WestMain&gt;0)),"(4)","")</f>
        <v/>
      </c>
      <c r="E13" s="10">
        <f>SUMIF('Table 5'!$J$20:$J$271,B13,'Table 5'!$C$20:$C$271)/SUMIF('Table 5'!$J$20:$J$271,B13,'Table 5'!$F$20:$F$271)</f>
        <v>19.673276464704834</v>
      </c>
      <c r="F13" s="51"/>
      <c r="G13" s="10">
        <f>IFERROR(SUMIF('Table 5'!$J$20:$J$271,B13,'Table 5'!$E$20:$E$271)/SUMIF('Table 5'!$J$20:$J$271,B13,'Table 5'!$F$20:$F$271),0)</f>
        <v>19.673276464704834</v>
      </c>
      <c r="H13" s="50"/>
      <c r="K13" s="183" t="s">
        <v>90</v>
      </c>
      <c r="L13" s="184">
        <v>0.59672377662708742</v>
      </c>
      <c r="M13" s="184">
        <v>0.64803174039612643</v>
      </c>
      <c r="O13">
        <f t="shared" ref="O13:O35" si="2">B13</f>
        <v>2018</v>
      </c>
      <c r="P13">
        <v>0</v>
      </c>
      <c r="Q13">
        <v>0</v>
      </c>
      <c r="R13">
        <v>0</v>
      </c>
      <c r="S13">
        <v>0</v>
      </c>
      <c r="T13">
        <v>0</v>
      </c>
      <c r="U13">
        <v>0</v>
      </c>
      <c r="V13">
        <v>0</v>
      </c>
      <c r="W13">
        <v>0</v>
      </c>
      <c r="X13">
        <v>0</v>
      </c>
      <c r="Y13">
        <v>0</v>
      </c>
      <c r="AB13">
        <f>P13/P$5</f>
        <v>0</v>
      </c>
      <c r="AC13">
        <f t="shared" ref="AC13:AK35" si="3">Q13/Q$5</f>
        <v>0</v>
      </c>
      <c r="AD13">
        <f t="shared" si="3"/>
        <v>0</v>
      </c>
      <c r="AE13">
        <f t="shared" si="3"/>
        <v>0</v>
      </c>
      <c r="AF13">
        <f t="shared" si="3"/>
        <v>0</v>
      </c>
      <c r="AG13">
        <f t="shared" si="3"/>
        <v>0</v>
      </c>
      <c r="AH13">
        <f t="shared" si="3"/>
        <v>0</v>
      </c>
      <c r="AI13">
        <f t="shared" si="3"/>
        <v>0</v>
      </c>
      <c r="AJ13">
        <f t="shared" si="3"/>
        <v>0</v>
      </c>
      <c r="AK13">
        <f t="shared" si="3"/>
        <v>0</v>
      </c>
      <c r="AN13">
        <f>VLOOKUP($O13,'Table 3 WY Wind 2021'!$B$10:$J$36,9,FALSE)</f>
        <v>162.46</v>
      </c>
      <c r="AO13">
        <f>VLOOKUP($O13,'Table 3 DJ Wind 2031'!$B$10:$J$36,9,FALSE)</f>
        <v>169.96</v>
      </c>
      <c r="AP13">
        <f>VLOOKUP($O13,'Table 3 ID Wind 2036'!$B$10:$J$36,9,FALSE)</f>
        <v>172.89</v>
      </c>
      <c r="AQ13">
        <f>VLOOKUP($O13,'Table 3 30 MW Geoth 2029'!$B$10:$J$36,9,FALSE)</f>
        <v>638.48</v>
      </c>
      <c r="AR13">
        <f>VLOOKUP($O13,'Table 3 200 MW (UT N) 2029)'!$B$11:$H$41,7,FALSE)</f>
        <v>108.82</v>
      </c>
      <c r="AS13">
        <f>VLOOKUP($O13,'Table 3 436MW (West M) 2030'!$B$11:$I$41,7,FALSE)</f>
        <v>161.84</v>
      </c>
      <c r="AT13">
        <f>VLOOKUP($O13,'Table 3 477 MW (Wyo) 2033'!$B$11:$I$41,7,FALSE)</f>
        <v>165.76</v>
      </c>
      <c r="AU13">
        <f>VLOOKUP($O13,'Table 3 200 MW (Wyo) 2033'!$B$11:$I$41,7,FALSE)</f>
        <v>142.96</v>
      </c>
      <c r="AV13">
        <f>VLOOKUP($O13,'Table 3 Yakima Solar 2028'!$B$10:$K$36,9,FALSE)</f>
        <v>154.79</v>
      </c>
      <c r="AW13">
        <f>VLOOKUP($O13,'Table 3 UT Solar 2031'!$B$10:$K$36,9,FALSE)</f>
        <v>160.46</v>
      </c>
      <c r="AZ13">
        <f>SUM(AB$13:AB13)*AN13/1000</f>
        <v>0</v>
      </c>
      <c r="BA13">
        <f>SUM(AC$13:AC13)*AO13/1000</f>
        <v>0</v>
      </c>
      <c r="BB13">
        <f>SUM(AD$13:AD13)*AP13/1000</f>
        <v>0</v>
      </c>
      <c r="BC13">
        <f>SUM(AE$13:AE13)*AQ13/1000</f>
        <v>0</v>
      </c>
      <c r="BD13">
        <f>SUM(AF$13:AF13)*AR13/1000</f>
        <v>0</v>
      </c>
      <c r="BE13">
        <f>SUM(AG$13:AG13)*AS13/1000</f>
        <v>0</v>
      </c>
      <c r="BF13">
        <f>SUM(AH$13:AH13)*AT13/1000</f>
        <v>0</v>
      </c>
      <c r="BG13">
        <f>SUM(AI$13:AI13)*AU13/1000</f>
        <v>0</v>
      </c>
      <c r="BH13">
        <f>SUM(AJ$13:AJ13)*AV13/1000</f>
        <v>0</v>
      </c>
      <c r="BI13">
        <f>SUM(AK$13:AK13)*AW13/1000</f>
        <v>0</v>
      </c>
      <c r="BJ13">
        <f t="shared" ref="BJ13:BJ14" si="4">SUM(AZ13:BI13)</f>
        <v>0</v>
      </c>
    </row>
    <row r="14" spans="2:62" customFormat="1">
      <c r="B14" s="274">
        <f t="shared" ref="B14:B33" si="5">B13+1</f>
        <v>2019</v>
      </c>
      <c r="C14" s="10">
        <f t="shared" si="0"/>
        <v>0</v>
      </c>
      <c r="D14" s="61" t="str">
        <f t="shared" si="1"/>
        <v/>
      </c>
      <c r="E14" s="10">
        <f>SUMIF('Table 5'!$J$20:$J$271,B14,'Table 5'!$C$20:$C$271)/SUMIF('Table 5'!$J$20:$J$271,B14,'Table 5'!$F$20:$F$271)</f>
        <v>19.626837496884853</v>
      </c>
      <c r="F14" s="51"/>
      <c r="G14" s="10">
        <f>IFERROR(SUMIF('Table 5'!$J$20:$J$271,B14,'Table 5'!$E$20:$E$271)/SUMIF('Table 5'!$J$20:$J$271,B14,'Table 5'!$F$20:$F$271),0)</f>
        <v>19.626837496884853</v>
      </c>
      <c r="H14" s="50"/>
      <c r="K14" s="183" t="s">
        <v>91</v>
      </c>
      <c r="L14" s="184">
        <v>1</v>
      </c>
      <c r="M14" s="184">
        <v>1</v>
      </c>
      <c r="O14">
        <f t="shared" si="2"/>
        <v>2019</v>
      </c>
      <c r="P14">
        <v>0</v>
      </c>
      <c r="Q14">
        <v>0</v>
      </c>
      <c r="R14">
        <v>0</v>
      </c>
      <c r="S14">
        <v>0</v>
      </c>
      <c r="T14">
        <v>0</v>
      </c>
      <c r="U14">
        <v>0</v>
      </c>
      <c r="V14">
        <v>0</v>
      </c>
      <c r="W14">
        <v>0</v>
      </c>
      <c r="X14">
        <v>0</v>
      </c>
      <c r="Y14">
        <v>0</v>
      </c>
      <c r="AB14">
        <f t="shared" ref="AB14:AB35" si="6">P14/P$5</f>
        <v>0</v>
      </c>
      <c r="AC14">
        <f t="shared" si="3"/>
        <v>0</v>
      </c>
      <c r="AD14">
        <f t="shared" si="3"/>
        <v>0</v>
      </c>
      <c r="AE14">
        <f t="shared" si="3"/>
        <v>0</v>
      </c>
      <c r="AF14">
        <f t="shared" si="3"/>
        <v>0</v>
      </c>
      <c r="AG14">
        <f t="shared" si="3"/>
        <v>0</v>
      </c>
      <c r="AH14">
        <f t="shared" si="3"/>
        <v>0</v>
      </c>
      <c r="AI14">
        <f t="shared" si="3"/>
        <v>0</v>
      </c>
      <c r="AJ14">
        <f t="shared" si="3"/>
        <v>0</v>
      </c>
      <c r="AK14">
        <f t="shared" si="3"/>
        <v>0</v>
      </c>
      <c r="AN14">
        <f>VLOOKUP($O14,'Table 3 WY Wind 2021'!$B$10:$J$36,9,FALSE)</f>
        <v>165.7</v>
      </c>
      <c r="AO14">
        <f>VLOOKUP($O14,'Table 3 DJ Wind 2031'!$B$10:$J$36,9,FALSE)</f>
        <v>173.36</v>
      </c>
      <c r="AP14">
        <f>VLOOKUP($O14,'Table 3 ID Wind 2036'!$B$10:$J$36,9,FALSE)</f>
        <v>176.36</v>
      </c>
      <c r="AQ14">
        <f>VLOOKUP($O14,'Table 3 30 MW Geoth 2029'!$B$10:$J$36,9,FALSE)</f>
        <v>651.29</v>
      </c>
      <c r="AR14">
        <f>VLOOKUP($O14,'Table 3 200 MW (UT N) 2029)'!$B$11:$H$41,7,FALSE)</f>
        <v>111</v>
      </c>
      <c r="AS14">
        <f>VLOOKUP($O14,'Table 3 436MW (West M) 2030'!$B$11:$I$41,7,FALSE)</f>
        <v>165.07</v>
      </c>
      <c r="AT14">
        <f>VLOOKUP($O14,'Table 3 477 MW (Wyo) 2033'!$B$11:$I$41,7,FALSE)</f>
        <v>169.11</v>
      </c>
      <c r="AU14">
        <f>VLOOKUP($O14,'Table 3 200 MW (Wyo) 2033'!$B$11:$I$41,7,FALSE)</f>
        <v>145.83000000000001</v>
      </c>
      <c r="AV14">
        <f>VLOOKUP($O14,'Table 3 Yakima Solar 2028'!$B$10:$K$36,9,FALSE)</f>
        <v>157.88999999999999</v>
      </c>
      <c r="AW14">
        <f>VLOOKUP($O14,'Table 3 UT Solar 2031'!$B$10:$K$36,9,FALSE)</f>
        <v>163.68</v>
      </c>
      <c r="AZ14">
        <f>SUM(AB$13:AB14)*AN14/1000</f>
        <v>0</v>
      </c>
      <c r="BA14">
        <f>SUM(AC$13:AC14)*AO14/1000</f>
        <v>0</v>
      </c>
      <c r="BB14">
        <f>SUM(AD$13:AD14)*AP14/1000</f>
        <v>0</v>
      </c>
      <c r="BC14">
        <f>SUM(AE$13:AE14)*AQ14/1000</f>
        <v>0</v>
      </c>
      <c r="BD14">
        <f>SUM(AF$13:AF14)*AR14/1000</f>
        <v>0</v>
      </c>
      <c r="BE14">
        <f>SUM(AG$13:AG14)*AS14/1000</f>
        <v>0</v>
      </c>
      <c r="BF14">
        <f>SUM(AH$13:AH14)*AT14/1000</f>
        <v>0</v>
      </c>
      <c r="BG14">
        <f>SUM(AI$13:AI14)*AU14/1000</f>
        <v>0</v>
      </c>
      <c r="BH14">
        <f>SUM(AJ$13:AJ14)*AV14/1000</f>
        <v>0</v>
      </c>
      <c r="BI14">
        <f>SUM(AK$13:AK14)*AW14/1000</f>
        <v>0</v>
      </c>
      <c r="BJ14">
        <f t="shared" si="4"/>
        <v>0</v>
      </c>
    </row>
    <row r="15" spans="2:62" customFormat="1">
      <c r="B15" s="274">
        <f t="shared" si="5"/>
        <v>2020</v>
      </c>
      <c r="C15" s="10">
        <f t="shared" si="0"/>
        <v>0</v>
      </c>
      <c r="D15" s="61" t="str">
        <f t="shared" si="1"/>
        <v/>
      </c>
      <c r="E15" s="10">
        <f>SUMIF('Table 5'!$J$20:$J$271,B15,'Table 5'!$C$20:$C$271)/SUMIF('Table 5'!$J$20:$J$271,B15,'Table 5'!$F$20:$F$271)</f>
        <v>18.753682371398398</v>
      </c>
      <c r="F15" s="51"/>
      <c r="G15" s="10">
        <f>IFERROR(SUMIF('Table 5'!$J$20:$J$271,B15,'Table 5'!$E$20:$E$271)/SUMIF('Table 5'!$J$20:$J$271,B15,'Table 5'!$F$20:$F$271),0)</f>
        <v>18.753682371398398</v>
      </c>
      <c r="H15" s="50"/>
      <c r="K15" s="183" t="s">
        <v>92</v>
      </c>
      <c r="L15" s="184">
        <v>1</v>
      </c>
      <c r="M15" s="184">
        <v>1</v>
      </c>
      <c r="O15">
        <f t="shared" si="2"/>
        <v>2020</v>
      </c>
      <c r="P15">
        <v>0</v>
      </c>
      <c r="Q15">
        <v>0</v>
      </c>
      <c r="R15">
        <v>0</v>
      </c>
      <c r="S15">
        <v>0</v>
      </c>
      <c r="T15">
        <v>0</v>
      </c>
      <c r="U15">
        <v>0</v>
      </c>
      <c r="V15">
        <v>0</v>
      </c>
      <c r="W15">
        <v>0</v>
      </c>
      <c r="X15">
        <v>0</v>
      </c>
      <c r="Y15">
        <v>0</v>
      </c>
      <c r="AB15">
        <f t="shared" si="6"/>
        <v>0</v>
      </c>
      <c r="AC15">
        <f t="shared" si="3"/>
        <v>0</v>
      </c>
      <c r="AD15">
        <f t="shared" si="3"/>
        <v>0</v>
      </c>
      <c r="AE15">
        <f t="shared" si="3"/>
        <v>0</v>
      </c>
      <c r="AF15">
        <f t="shared" si="3"/>
        <v>0</v>
      </c>
      <c r="AG15">
        <f t="shared" si="3"/>
        <v>0</v>
      </c>
      <c r="AH15">
        <f t="shared" si="3"/>
        <v>0</v>
      </c>
      <c r="AI15">
        <f t="shared" si="3"/>
        <v>0</v>
      </c>
      <c r="AJ15">
        <f t="shared" si="3"/>
        <v>0</v>
      </c>
      <c r="AK15">
        <f t="shared" si="3"/>
        <v>0</v>
      </c>
      <c r="AN15">
        <f>VLOOKUP($O15,'Table 3 WY Wind 2021'!$B$10:$J$36,9,FALSE)</f>
        <v>169.24</v>
      </c>
      <c r="AO15">
        <f>VLOOKUP($O15,'Table 3 DJ Wind 2031'!$B$10:$J$36,9,FALSE)</f>
        <v>177.06</v>
      </c>
      <c r="AP15">
        <f>VLOOKUP($O15,'Table 3 ID Wind 2036'!$B$10:$J$36,9,FALSE)</f>
        <v>180.14</v>
      </c>
      <c r="AQ15">
        <f>VLOOKUP($O15,'Table 3 30 MW Geoth 2029'!$B$10:$J$36,9,FALSE)</f>
        <v>665.2</v>
      </c>
      <c r="AR15">
        <f>VLOOKUP($O15,'Table 3 200 MW (UT N) 2029)'!$B$11:$H$41,7,FALSE)</f>
        <v>113.37</v>
      </c>
      <c r="AS15">
        <f>VLOOKUP($O15,'Table 3 436MW (West M) 2030'!$B$11:$I$41,7,FALSE)</f>
        <v>168.64</v>
      </c>
      <c r="AT15">
        <f>VLOOKUP($O15,'Table 3 477 MW (Wyo) 2033'!$B$11:$I$41,7,FALSE)</f>
        <v>172.72</v>
      </c>
      <c r="AU15">
        <f>VLOOKUP($O15,'Table 3 200 MW (Wyo) 2033'!$B$11:$I$41,7,FALSE)</f>
        <v>148.94999999999999</v>
      </c>
      <c r="AV15">
        <f>VLOOKUP($O15,'Table 3 Yakima Solar 2028'!$B$10:$K$36,9,FALSE)</f>
        <v>161.27000000000001</v>
      </c>
      <c r="AW15">
        <f>VLOOKUP($O15,'Table 3 UT Solar 2031'!$B$10:$K$36,9,FALSE)</f>
        <v>167.17</v>
      </c>
      <c r="AZ15">
        <f>SUM(AB$13:AB15)*AN15/1000</f>
        <v>0</v>
      </c>
      <c r="BA15">
        <f>SUM(AC$13:AC15)*AO15/1000</f>
        <v>0</v>
      </c>
      <c r="BB15">
        <f>SUM(AD$13:AD15)*AP15/1000</f>
        <v>0</v>
      </c>
      <c r="BC15">
        <f>SUM(AE$13:AE15)*AQ15/1000</f>
        <v>0</v>
      </c>
      <c r="BD15">
        <f>SUM(AF$13:AF15)*AR15/1000</f>
        <v>0</v>
      </c>
      <c r="BE15">
        <f>SUM(AG$13:AG15)*AS15/1000</f>
        <v>0</v>
      </c>
      <c r="BF15">
        <f>SUM(AH$13:AH15)*AT15/1000</f>
        <v>0</v>
      </c>
      <c r="BG15">
        <f>SUM(AI$13:AI15)*AU15/1000</f>
        <v>0</v>
      </c>
      <c r="BH15">
        <f>SUM(AJ$13:AJ15)*AV15/1000</f>
        <v>0</v>
      </c>
      <c r="BI15">
        <f>SUM(AK$13:AK15)*AW15/1000</f>
        <v>0</v>
      </c>
      <c r="BJ15">
        <f>SUM(AZ15:BI15)</f>
        <v>0</v>
      </c>
    </row>
    <row r="16" spans="2:62" customFormat="1">
      <c r="B16" s="274">
        <f t="shared" si="5"/>
        <v>2021</v>
      </c>
      <c r="C16" s="10">
        <f t="shared" si="0"/>
        <v>81.997570248488927</v>
      </c>
      <c r="D16" s="61" t="str">
        <f t="shared" si="1"/>
        <v/>
      </c>
      <c r="E16" s="10">
        <f>SUMIF('Table 5'!$J$20:$J$271,B16,'Table 5'!$C$20:$C$271)/SUMIF('Table 5'!$J$20:$J$271,B16,'Table 5'!$F$20:$F$271)</f>
        <v>-46.692036040354687</v>
      </c>
      <c r="F16" s="51"/>
      <c r="G16" s="10">
        <f>IFERROR(SUMIF('Table 5'!$J$20:$J$271,B16,'Table 5'!$E$20:$E$271)/SUMIF('Table 5'!$J$20:$J$271,B16,'Table 5'!$F$20:$F$271),0)</f>
        <v>-16.099530348678329</v>
      </c>
      <c r="H16" s="50"/>
      <c r="M16" s="196"/>
      <c r="O16">
        <f t="shared" si="2"/>
        <v>2021</v>
      </c>
      <c r="P16">
        <v>5.8808970037500004</v>
      </c>
      <c r="Q16">
        <v>0</v>
      </c>
      <c r="R16">
        <v>0</v>
      </c>
      <c r="S16">
        <v>0</v>
      </c>
      <c r="T16">
        <v>0</v>
      </c>
      <c r="U16">
        <v>0</v>
      </c>
      <c r="V16">
        <v>0</v>
      </c>
      <c r="W16">
        <v>0</v>
      </c>
      <c r="X16">
        <v>0</v>
      </c>
      <c r="Y16">
        <v>0</v>
      </c>
      <c r="AB16">
        <f t="shared" si="6"/>
        <v>37.220867112341772</v>
      </c>
      <c r="AC16">
        <f t="shared" si="3"/>
        <v>0</v>
      </c>
      <c r="AD16">
        <f t="shared" si="3"/>
        <v>0</v>
      </c>
      <c r="AE16">
        <f t="shared" si="3"/>
        <v>0</v>
      </c>
      <c r="AF16">
        <f t="shared" si="3"/>
        <v>0</v>
      </c>
      <c r="AG16">
        <f t="shared" si="3"/>
        <v>0</v>
      </c>
      <c r="AH16">
        <f t="shared" si="3"/>
        <v>0</v>
      </c>
      <c r="AI16">
        <f t="shared" si="3"/>
        <v>0</v>
      </c>
      <c r="AJ16">
        <f t="shared" si="3"/>
        <v>0</v>
      </c>
      <c r="AK16">
        <f t="shared" si="3"/>
        <v>0</v>
      </c>
      <c r="AN16">
        <f>VLOOKUP($O16,'Table 3 WY Wind 2021'!$B$10:$J$36,9,FALSE)</f>
        <v>22.03</v>
      </c>
      <c r="AO16">
        <f>VLOOKUP($O16,'Table 3 DJ Wind 2031'!$B$10:$J$36,9,FALSE)</f>
        <v>181.05</v>
      </c>
      <c r="AP16">
        <f>VLOOKUP($O16,'Table 3 ID Wind 2036'!$B$10:$J$36,9,FALSE)</f>
        <v>184.19</v>
      </c>
      <c r="AQ16">
        <f>VLOOKUP($O16,'Table 3 30 MW Geoth 2029'!$B$10:$J$36,9,FALSE)</f>
        <v>680.14</v>
      </c>
      <c r="AR16">
        <f>VLOOKUP($O16,'Table 3 200 MW (UT N) 2029)'!$B$11:$H$41,7,FALSE)</f>
        <v>115.9</v>
      </c>
      <c r="AS16">
        <f>VLOOKUP($O16,'Table 3 436MW (West M) 2030'!$B$11:$I$41,7,FALSE)</f>
        <v>172.43</v>
      </c>
      <c r="AT16">
        <f>VLOOKUP($O16,'Table 3 477 MW (Wyo) 2033'!$B$11:$I$41,7,FALSE)</f>
        <v>176.57</v>
      </c>
      <c r="AU16">
        <f>VLOOKUP($O16,'Table 3 200 MW (Wyo) 2033'!$B$11:$I$41,7,FALSE)</f>
        <v>152.28</v>
      </c>
      <c r="AV16">
        <f>VLOOKUP($O16,'Table 3 Yakima Solar 2028'!$B$10:$K$36,9,FALSE)</f>
        <v>164.89</v>
      </c>
      <c r="AW16">
        <f>VLOOKUP($O16,'Table 3 UT Solar 2031'!$B$10:$K$36,9,FALSE)</f>
        <v>170.92</v>
      </c>
      <c r="AZ16">
        <f>SUM(AB$13:AB16)*AN16/1000</f>
        <v>0.81997570248488938</v>
      </c>
      <c r="BA16">
        <f>SUM(AC$13:AC16)*AO16/1000</f>
        <v>0</v>
      </c>
      <c r="BB16">
        <f>SUM(AD$13:AD16)*AP16/1000</f>
        <v>0</v>
      </c>
      <c r="BC16">
        <f>SUM(AE$13:AE16)*AQ16/1000</f>
        <v>0</v>
      </c>
      <c r="BD16">
        <f>SUM(AF$13:AF16)*AR16/1000</f>
        <v>0</v>
      </c>
      <c r="BE16">
        <f>SUM(AG$13:AG16)*AS16/1000</f>
        <v>0</v>
      </c>
      <c r="BF16">
        <f>SUM(AH$13:AH16)*AT16/1000</f>
        <v>0</v>
      </c>
      <c r="BG16">
        <f>SUM(AI$13:AI16)*AU16/1000</f>
        <v>0</v>
      </c>
      <c r="BH16">
        <f>SUM(AJ$13:AJ16)*AV16/1000</f>
        <v>0</v>
      </c>
      <c r="BI16">
        <f>SUM(AK$13:AK16)*AW16/1000</f>
        <v>0</v>
      </c>
      <c r="BJ16">
        <f t="shared" ref="BJ16:BJ35" si="7">SUM(AZ16:BI16)</f>
        <v>0.81997570248488938</v>
      </c>
    </row>
    <row r="17" spans="2:62">
      <c r="B17" s="274">
        <f t="shared" si="5"/>
        <v>2022</v>
      </c>
      <c r="C17" s="10">
        <f t="shared" si="0"/>
        <v>74.925605497143991</v>
      </c>
      <c r="D17" s="61" t="str">
        <f t="shared" si="1"/>
        <v/>
      </c>
      <c r="E17" s="10">
        <f>SUMIF('Table 5'!$J$20:$J$271,B17,'Table 5'!$C$20:$C$271)/SUMIF('Table 5'!$J$20:$J$271,B17,'Table 5'!$F$20:$F$271)</f>
        <v>-48.727777899218317</v>
      </c>
      <c r="F17" s="51"/>
      <c r="G17" s="10">
        <f>IFERROR(SUMIF('Table 5'!$J$20:$J$271,B17,'Table 5'!$E$20:$E$271)/SUMIF('Table 5'!$J$20:$J$271,B17,'Table 5'!$F$20:$F$271),0)</f>
        <v>-20.633021398772648</v>
      </c>
      <c r="H17" s="50"/>
      <c r="I17"/>
      <c r="M17" s="197"/>
      <c r="O17">
        <f t="shared" si="2"/>
        <v>2022</v>
      </c>
      <c r="P17">
        <v>0</v>
      </c>
      <c r="Q17">
        <v>0</v>
      </c>
      <c r="R17">
        <v>0</v>
      </c>
      <c r="S17">
        <v>0</v>
      </c>
      <c r="T17">
        <v>0</v>
      </c>
      <c r="U17">
        <v>0</v>
      </c>
      <c r="V17">
        <v>0</v>
      </c>
      <c r="W17">
        <v>0</v>
      </c>
      <c r="X17">
        <v>0</v>
      </c>
      <c r="Y17">
        <v>0</v>
      </c>
      <c r="AB17">
        <f t="shared" si="6"/>
        <v>0</v>
      </c>
      <c r="AC17">
        <f t="shared" si="3"/>
        <v>0</v>
      </c>
      <c r="AD17">
        <f t="shared" si="3"/>
        <v>0</v>
      </c>
      <c r="AE17">
        <f t="shared" si="3"/>
        <v>0</v>
      </c>
      <c r="AF17">
        <f t="shared" si="3"/>
        <v>0</v>
      </c>
      <c r="AG17">
        <f t="shared" si="3"/>
        <v>0</v>
      </c>
      <c r="AH17">
        <f t="shared" si="3"/>
        <v>0</v>
      </c>
      <c r="AI17">
        <f t="shared" si="3"/>
        <v>0</v>
      </c>
      <c r="AJ17">
        <f t="shared" si="3"/>
        <v>0</v>
      </c>
      <c r="AK17">
        <f t="shared" si="3"/>
        <v>0</v>
      </c>
      <c r="AN17">
        <f>VLOOKUP($O17,'Table 3 WY Wind 2021'!$B$10:$J$36,9,FALSE)</f>
        <v>20.13</v>
      </c>
      <c r="AO17">
        <f>VLOOKUP($O17,'Table 3 DJ Wind 2031'!$B$10:$J$36,9,FALSE)</f>
        <v>185.15</v>
      </c>
      <c r="AP17">
        <f>VLOOKUP($O17,'Table 3 ID Wind 2036'!$B$10:$J$36,9,FALSE)</f>
        <v>188.34</v>
      </c>
      <c r="AQ17">
        <f>VLOOKUP($O17,'Table 3 30 MW Geoth 2029'!$B$10:$J$36,9,FALSE)</f>
        <v>695.48</v>
      </c>
      <c r="AR17">
        <f>VLOOKUP($O17,'Table 3 200 MW (UT N) 2029)'!$B$11:$H$41,7,FALSE)</f>
        <v>118.52</v>
      </c>
      <c r="AS17">
        <f>VLOOKUP($O17,'Table 3 436MW (West M) 2030'!$B$11:$I$41,7,FALSE)</f>
        <v>176.32</v>
      </c>
      <c r="AT17">
        <f>VLOOKUP($O17,'Table 3 477 MW (Wyo) 2033'!$B$11:$I$41,7,FALSE)</f>
        <v>180.58</v>
      </c>
      <c r="AU17">
        <f>VLOOKUP($O17,'Table 3 200 MW (Wyo) 2033'!$B$11:$I$41,7,FALSE)</f>
        <v>155.72</v>
      </c>
      <c r="AV17">
        <f>VLOOKUP($O17,'Table 3 Yakima Solar 2028'!$B$10:$K$36,9,FALSE)</f>
        <v>168.62</v>
      </c>
      <c r="AW17">
        <f>VLOOKUP($O17,'Table 3 UT Solar 2031'!$B$10:$K$36,9,FALSE)</f>
        <v>174.78</v>
      </c>
      <c r="AZ17">
        <f>SUM(AB$13:AB17)*AN17/1000</f>
        <v>0.74925605497143988</v>
      </c>
      <c r="BA17">
        <f>SUM(AC$13:AC17)*AO17/1000</f>
        <v>0</v>
      </c>
      <c r="BB17">
        <f>SUM(AD$13:AD17)*AP17/1000</f>
        <v>0</v>
      </c>
      <c r="BC17">
        <f>SUM(AE$13:AE17)*AQ17/1000</f>
        <v>0</v>
      </c>
      <c r="BD17">
        <f>SUM(AF$13:AF17)*AR17/1000</f>
        <v>0</v>
      </c>
      <c r="BE17">
        <f>SUM(AG$13:AG17)*AS17/1000</f>
        <v>0</v>
      </c>
      <c r="BF17">
        <f>SUM(AH$13:AH17)*AT17/1000</f>
        <v>0</v>
      </c>
      <c r="BG17">
        <f>SUM(AI$13:AI17)*AU17/1000</f>
        <v>0</v>
      </c>
      <c r="BH17">
        <f>SUM(AJ$13:AJ17)*AV17/1000</f>
        <v>0</v>
      </c>
      <c r="BI17">
        <f>SUM(AK$13:AK17)*AW17/1000</f>
        <v>0</v>
      </c>
      <c r="BJ17">
        <f t="shared" si="7"/>
        <v>0.74925605497143988</v>
      </c>
    </row>
    <row r="18" spans="2:62">
      <c r="B18" s="274">
        <f t="shared" si="5"/>
        <v>2023</v>
      </c>
      <c r="C18" s="10">
        <f t="shared" si="0"/>
        <v>90.148940146091761</v>
      </c>
      <c r="D18" s="61" t="str">
        <f t="shared" si="1"/>
        <v/>
      </c>
      <c r="E18" s="10">
        <f>SUMIF('Table 5'!$J$20:$J$271,B18,'Table 5'!$C$20:$C$271)/SUMIF('Table 5'!$J$20:$J$271,B18,'Table 5'!$F$20:$F$271)</f>
        <v>-55.141337847546758</v>
      </c>
      <c r="F18" s="51"/>
      <c r="G18" s="10">
        <f>IFERROR(SUMIF('Table 5'!$J$20:$J$271,B18,'Table 5'!$E$20:$E$271)/SUMIF('Table 5'!$J$20:$J$271,B18,'Table 5'!$F$20:$F$271),0)</f>
        <v>-21.168316796050842</v>
      </c>
      <c r="H18" s="50"/>
      <c r="I18"/>
      <c r="M18" s="197"/>
      <c r="O18">
        <f t="shared" si="2"/>
        <v>2023</v>
      </c>
      <c r="P18">
        <v>0</v>
      </c>
      <c r="Q18">
        <v>0</v>
      </c>
      <c r="R18">
        <v>0</v>
      </c>
      <c r="S18">
        <v>0</v>
      </c>
      <c r="T18">
        <v>0</v>
      </c>
      <c r="U18">
        <v>0</v>
      </c>
      <c r="V18">
        <v>0</v>
      </c>
      <c r="W18">
        <v>0</v>
      </c>
      <c r="X18">
        <v>0</v>
      </c>
      <c r="Y18">
        <v>0</v>
      </c>
      <c r="AB18">
        <f t="shared" si="6"/>
        <v>0</v>
      </c>
      <c r="AC18">
        <f t="shared" si="3"/>
        <v>0</v>
      </c>
      <c r="AD18">
        <f t="shared" si="3"/>
        <v>0</v>
      </c>
      <c r="AE18">
        <f t="shared" si="3"/>
        <v>0</v>
      </c>
      <c r="AF18">
        <f t="shared" si="3"/>
        <v>0</v>
      </c>
      <c r="AG18">
        <f t="shared" si="3"/>
        <v>0</v>
      </c>
      <c r="AH18">
        <f t="shared" si="3"/>
        <v>0</v>
      </c>
      <c r="AI18">
        <f t="shared" si="3"/>
        <v>0</v>
      </c>
      <c r="AJ18">
        <f t="shared" si="3"/>
        <v>0</v>
      </c>
      <c r="AK18">
        <f t="shared" si="3"/>
        <v>0</v>
      </c>
      <c r="AN18">
        <f>VLOOKUP($O18,'Table 3 WY Wind 2021'!$B$10:$J$36,9,FALSE)</f>
        <v>24.22</v>
      </c>
      <c r="AO18">
        <f>VLOOKUP($O18,'Table 3 DJ Wind 2031'!$B$10:$J$36,9,FALSE)</f>
        <v>189.43</v>
      </c>
      <c r="AP18">
        <f>VLOOKUP($O18,'Table 3 ID Wind 2036'!$B$10:$J$36,9,FALSE)</f>
        <v>192.67</v>
      </c>
      <c r="AQ18">
        <f>VLOOKUP($O18,'Table 3 30 MW Geoth 2029'!$B$10:$J$36,9,FALSE)</f>
        <v>711.53</v>
      </c>
      <c r="AR18">
        <f>VLOOKUP($O18,'Table 3 200 MW (UT N) 2029)'!$B$11:$H$41,7,FALSE)</f>
        <v>121.26</v>
      </c>
      <c r="AS18">
        <f>VLOOKUP($O18,'Table 3 436MW (West M) 2030'!$B$11:$I$41,7,FALSE)</f>
        <v>180.37</v>
      </c>
      <c r="AT18">
        <f>VLOOKUP($O18,'Table 3 477 MW (Wyo) 2033'!$B$11:$I$41,7,FALSE)</f>
        <v>184.75</v>
      </c>
      <c r="AU18">
        <f>VLOOKUP($O18,'Table 3 200 MW (Wyo) 2033'!$B$11:$I$41,7,FALSE)</f>
        <v>159.32</v>
      </c>
      <c r="AV18">
        <f>VLOOKUP($O18,'Table 3 Yakima Solar 2028'!$B$10:$K$36,9,FALSE)</f>
        <v>172.5</v>
      </c>
      <c r="AW18">
        <f>VLOOKUP($O18,'Table 3 UT Solar 2031'!$B$10:$K$36,9,FALSE)</f>
        <v>178.81</v>
      </c>
      <c r="AZ18">
        <f>SUM(AB$13:AB18)*AN18/1000</f>
        <v>0.90148940146091761</v>
      </c>
      <c r="BA18">
        <f>SUM(AC$13:AC18)*AO18/1000</f>
        <v>0</v>
      </c>
      <c r="BB18">
        <f>SUM(AD$13:AD18)*AP18/1000</f>
        <v>0</v>
      </c>
      <c r="BC18">
        <f>SUM(AE$13:AE18)*AQ18/1000</f>
        <v>0</v>
      </c>
      <c r="BD18">
        <f>SUM(AF$13:AF18)*AR18/1000</f>
        <v>0</v>
      </c>
      <c r="BE18">
        <f>SUM(AG$13:AG18)*AS18/1000</f>
        <v>0</v>
      </c>
      <c r="BF18">
        <f>SUM(AH$13:AH18)*AT18/1000</f>
        <v>0</v>
      </c>
      <c r="BG18">
        <f>SUM(AI$13:AI18)*AU18/1000</f>
        <v>0</v>
      </c>
      <c r="BH18">
        <f>SUM(AJ$13:AJ18)*AV18/1000</f>
        <v>0</v>
      </c>
      <c r="BI18">
        <f>SUM(AK$13:AK18)*AW18/1000</f>
        <v>0</v>
      </c>
      <c r="BJ18">
        <f t="shared" si="7"/>
        <v>0.90148940146091761</v>
      </c>
    </row>
    <row r="19" spans="2:62">
      <c r="B19" s="274">
        <f t="shared" si="5"/>
        <v>2024</v>
      </c>
      <c r="C19" s="10">
        <f t="shared" si="0"/>
        <v>84.119159673892412</v>
      </c>
      <c r="D19" s="61" t="str">
        <f t="shared" si="1"/>
        <v/>
      </c>
      <c r="E19" s="10">
        <f>SUMIF('Table 5'!$J$20:$J$271,B19,'Table 5'!$C$20:$C$271)/SUMIF('Table 5'!$J$20:$J$271,B19,'Table 5'!$F$20:$F$271)</f>
        <v>-57.527284376595425</v>
      </c>
      <c r="F19" s="51"/>
      <c r="G19" s="10">
        <f>IFERROR(SUMIF('Table 5'!$J$20:$J$271,B19,'Table 5'!$E$20:$E$271)/SUMIF('Table 5'!$J$20:$J$271,B19,'Table 5'!$F$20:$F$271),0)</f>
        <v>-25.728859195388555</v>
      </c>
      <c r="H19" s="50"/>
      <c r="I19"/>
      <c r="M19" s="197"/>
      <c r="O19">
        <f t="shared" si="2"/>
        <v>2024</v>
      </c>
      <c r="P19">
        <v>0</v>
      </c>
      <c r="Q19">
        <v>0</v>
      </c>
      <c r="R19">
        <v>0</v>
      </c>
      <c r="S19">
        <v>0</v>
      </c>
      <c r="T19">
        <v>0</v>
      </c>
      <c r="U19">
        <v>0</v>
      </c>
      <c r="V19">
        <v>0</v>
      </c>
      <c r="W19">
        <v>0</v>
      </c>
      <c r="X19">
        <v>0</v>
      </c>
      <c r="Y19">
        <v>0</v>
      </c>
      <c r="AB19">
        <f t="shared" si="6"/>
        <v>0</v>
      </c>
      <c r="AC19">
        <f t="shared" si="3"/>
        <v>0</v>
      </c>
      <c r="AD19">
        <f t="shared" si="3"/>
        <v>0</v>
      </c>
      <c r="AE19">
        <f t="shared" si="3"/>
        <v>0</v>
      </c>
      <c r="AF19">
        <f t="shared" si="3"/>
        <v>0</v>
      </c>
      <c r="AG19">
        <f t="shared" si="3"/>
        <v>0</v>
      </c>
      <c r="AH19">
        <f t="shared" si="3"/>
        <v>0</v>
      </c>
      <c r="AI19">
        <f t="shared" si="3"/>
        <v>0</v>
      </c>
      <c r="AJ19">
        <f t="shared" si="3"/>
        <v>0</v>
      </c>
      <c r="AK19">
        <f t="shared" si="3"/>
        <v>0</v>
      </c>
      <c r="AN19">
        <f>VLOOKUP($O19,'Table 3 WY Wind 2021'!$B$10:$J$36,9,FALSE)</f>
        <v>22.6</v>
      </c>
      <c r="AO19">
        <f>VLOOKUP($O19,'Table 3 DJ Wind 2031'!$B$10:$J$36,9,FALSE)</f>
        <v>193.82</v>
      </c>
      <c r="AP19">
        <f>VLOOKUP($O19,'Table 3 ID Wind 2036'!$B$10:$J$36,9,FALSE)</f>
        <v>197.13</v>
      </c>
      <c r="AQ19">
        <f>VLOOKUP($O19,'Table 3 30 MW Geoth 2029'!$B$10:$J$36,9,FALSE)</f>
        <v>727.98</v>
      </c>
      <c r="AR19">
        <f>VLOOKUP($O19,'Table 3 200 MW (UT N) 2029)'!$B$11:$H$41,7,FALSE)</f>
        <v>124.06</v>
      </c>
      <c r="AS19">
        <f>VLOOKUP($O19,'Table 3 436MW (West M) 2030'!$B$11:$I$41,7,FALSE)</f>
        <v>184.52</v>
      </c>
      <c r="AT19">
        <f>VLOOKUP($O19,'Table 3 477 MW (Wyo) 2033'!$B$11:$I$41,7,FALSE)</f>
        <v>189.03</v>
      </c>
      <c r="AU19">
        <f>VLOOKUP($O19,'Table 3 200 MW (Wyo) 2033'!$B$11:$I$41,7,FALSE)</f>
        <v>163</v>
      </c>
      <c r="AV19">
        <f>VLOOKUP($O19,'Table 3 Yakima Solar 2028'!$B$10:$K$36,9,FALSE)</f>
        <v>176.48</v>
      </c>
      <c r="AW19">
        <f>VLOOKUP($O19,'Table 3 UT Solar 2031'!$B$10:$K$36,9,FALSE)</f>
        <v>182.94</v>
      </c>
      <c r="AZ19">
        <f>SUM(AB$13:AB19)*AN19/1000</f>
        <v>0.84119159673892407</v>
      </c>
      <c r="BA19">
        <f>SUM(AC$13:AC19)*AO19/1000</f>
        <v>0</v>
      </c>
      <c r="BB19">
        <f>SUM(AD$13:AD19)*AP19/1000</f>
        <v>0</v>
      </c>
      <c r="BC19">
        <f>SUM(AE$13:AE19)*AQ19/1000</f>
        <v>0</v>
      </c>
      <c r="BD19">
        <f>SUM(AF$13:AF19)*AR19/1000</f>
        <v>0</v>
      </c>
      <c r="BE19">
        <f>SUM(AG$13:AG19)*AS19/1000</f>
        <v>0</v>
      </c>
      <c r="BF19">
        <f>SUM(AH$13:AH19)*AT19/1000</f>
        <v>0</v>
      </c>
      <c r="BG19">
        <f>SUM(AI$13:AI19)*AU19/1000</f>
        <v>0</v>
      </c>
      <c r="BH19">
        <f>SUM(AJ$13:AJ19)*AV19/1000</f>
        <v>0</v>
      </c>
      <c r="BI19">
        <f>SUM(AK$13:AK19)*AW19/1000</f>
        <v>0</v>
      </c>
      <c r="BJ19">
        <f t="shared" si="7"/>
        <v>0.84119159673892407</v>
      </c>
    </row>
    <row r="20" spans="2:62">
      <c r="B20" s="274">
        <f t="shared" si="5"/>
        <v>2025</v>
      </c>
      <c r="C20" s="10">
        <f t="shared" si="0"/>
        <v>100.12413253219935</v>
      </c>
      <c r="D20" s="61" t="str">
        <f t="shared" si="1"/>
        <v/>
      </c>
      <c r="E20" s="10">
        <f>SUMIF('Table 5'!$J$20:$J$271,B20,'Table 5'!$C$20:$C$271)/SUMIF('Table 5'!$J$20:$J$271,B20,'Table 5'!$F$20:$F$271)</f>
        <v>-61.316330903367636</v>
      </c>
      <c r="F20" s="51"/>
      <c r="G20" s="10">
        <f>IFERROR(SUMIF('Table 5'!$J$20:$J$271,B20,'Table 5'!$E$20:$E$271)/SUMIF('Table 5'!$J$20:$J$271,B20,'Table 5'!$F$20:$F$271),0)</f>
        <v>-23.204480996879276</v>
      </c>
      <c r="H20" s="50"/>
      <c r="I20"/>
      <c r="M20" s="197"/>
      <c r="O20">
        <f t="shared" si="2"/>
        <v>2025</v>
      </c>
      <c r="P20">
        <v>0</v>
      </c>
      <c r="Q20">
        <v>0</v>
      </c>
      <c r="R20">
        <v>0</v>
      </c>
      <c r="S20">
        <v>0</v>
      </c>
      <c r="T20">
        <v>0</v>
      </c>
      <c r="U20">
        <v>0</v>
      </c>
      <c r="V20">
        <v>0</v>
      </c>
      <c r="W20">
        <v>0</v>
      </c>
      <c r="X20">
        <v>0</v>
      </c>
      <c r="Y20">
        <v>0</v>
      </c>
      <c r="AB20">
        <f t="shared" si="6"/>
        <v>0</v>
      </c>
      <c r="AC20">
        <f t="shared" si="3"/>
        <v>0</v>
      </c>
      <c r="AD20">
        <f t="shared" si="3"/>
        <v>0</v>
      </c>
      <c r="AE20">
        <f t="shared" si="3"/>
        <v>0</v>
      </c>
      <c r="AF20">
        <f t="shared" si="3"/>
        <v>0</v>
      </c>
      <c r="AG20">
        <f t="shared" si="3"/>
        <v>0</v>
      </c>
      <c r="AH20">
        <f t="shared" si="3"/>
        <v>0</v>
      </c>
      <c r="AI20">
        <f t="shared" si="3"/>
        <v>0</v>
      </c>
      <c r="AJ20">
        <f t="shared" si="3"/>
        <v>0</v>
      </c>
      <c r="AK20">
        <f t="shared" si="3"/>
        <v>0</v>
      </c>
      <c r="AN20">
        <f>VLOOKUP($O20,'Table 3 WY Wind 2021'!$B$10:$J$36,9,FALSE)</f>
        <v>26.9</v>
      </c>
      <c r="AO20">
        <f>VLOOKUP($O20,'Table 3 DJ Wind 2031'!$B$10:$J$36,9,FALSE)</f>
        <v>198.33</v>
      </c>
      <c r="AP20">
        <f>VLOOKUP($O20,'Table 3 ID Wind 2036'!$B$10:$J$36,9,FALSE)</f>
        <v>201.7</v>
      </c>
      <c r="AQ20">
        <f>VLOOKUP($O20,'Table 3 30 MW Geoth 2029'!$B$10:$J$36,9,FALSE)</f>
        <v>744.81</v>
      </c>
      <c r="AR20">
        <f>VLOOKUP($O20,'Table 3 200 MW (UT N) 2029)'!$B$11:$H$41,7,FALSE)</f>
        <v>126.95</v>
      </c>
      <c r="AS20">
        <f>VLOOKUP($O20,'Table 3 436MW (West M) 2030'!$B$11:$I$41,7,FALSE)</f>
        <v>188.83</v>
      </c>
      <c r="AT20">
        <f>VLOOKUP($O20,'Table 3 477 MW (Wyo) 2033'!$B$11:$I$41,7,FALSE)</f>
        <v>193.4</v>
      </c>
      <c r="AU20">
        <f>VLOOKUP($O20,'Table 3 200 MW (Wyo) 2033'!$B$11:$I$41,7,FALSE)</f>
        <v>166.79</v>
      </c>
      <c r="AV20">
        <f>VLOOKUP($O20,'Table 3 Yakima Solar 2028'!$B$10:$K$36,9,FALSE)</f>
        <v>180.58</v>
      </c>
      <c r="AW20">
        <f>VLOOKUP($O20,'Table 3 UT Solar 2031'!$B$10:$K$36,9,FALSE)</f>
        <v>187.17</v>
      </c>
      <c r="AZ20">
        <f>SUM(AB$13:AB20)*AN20/1000</f>
        <v>1.0012413253219936</v>
      </c>
      <c r="BA20">
        <f>SUM(AC$13:AC20)*AO20/1000</f>
        <v>0</v>
      </c>
      <c r="BB20">
        <f>SUM(AD$13:AD20)*AP20/1000</f>
        <v>0</v>
      </c>
      <c r="BC20">
        <f>SUM(AE$13:AE20)*AQ20/1000</f>
        <v>0</v>
      </c>
      <c r="BD20">
        <f>SUM(AF$13:AF20)*AR20/1000</f>
        <v>0</v>
      </c>
      <c r="BE20">
        <f>SUM(AG$13:AG20)*AS20/1000</f>
        <v>0</v>
      </c>
      <c r="BF20">
        <f>SUM(AH$13:AH20)*AT20/1000</f>
        <v>0</v>
      </c>
      <c r="BG20">
        <f>SUM(AI$13:AI20)*AU20/1000</f>
        <v>0</v>
      </c>
      <c r="BH20">
        <f>SUM(AJ$13:AJ20)*AV20/1000</f>
        <v>0</v>
      </c>
      <c r="BI20">
        <f>SUM(AK$13:AK20)*AW20/1000</f>
        <v>0</v>
      </c>
      <c r="BJ20">
        <f t="shared" si="7"/>
        <v>1.0012413253219936</v>
      </c>
    </row>
    <row r="21" spans="2:62">
      <c r="B21" s="274">
        <f t="shared" si="5"/>
        <v>2026</v>
      </c>
      <c r="C21" s="10">
        <f t="shared" si="0"/>
        <v>94.727106800909809</v>
      </c>
      <c r="D21" s="61" t="str">
        <f t="shared" si="1"/>
        <v/>
      </c>
      <c r="E21" s="10">
        <f>SUMIF('Table 5'!$J$20:$J$271,B21,'Table 5'!$C$20:$C$271)/SUMIF('Table 5'!$J$20:$J$271,B21,'Table 5'!$F$20:$F$271)</f>
        <v>-66.74185745586388</v>
      </c>
      <c r="F21" s="51"/>
      <c r="G21" s="10">
        <f>IFERROR(SUMIF('Table 5'!$J$20:$J$271,B21,'Table 5'!$E$20:$E$271)/SUMIF('Table 5'!$J$20:$J$271,B21,'Table 5'!$F$20:$F$271),0)</f>
        <v>-30.50284404984658</v>
      </c>
      <c r="H21" s="50"/>
      <c r="I21"/>
      <c r="M21" s="197"/>
      <c r="O21">
        <f t="shared" si="2"/>
        <v>2026</v>
      </c>
      <c r="P21">
        <v>0</v>
      </c>
      <c r="Q21">
        <v>0</v>
      </c>
      <c r="R21">
        <v>0</v>
      </c>
      <c r="S21">
        <v>0</v>
      </c>
      <c r="T21">
        <v>0</v>
      </c>
      <c r="U21">
        <v>0</v>
      </c>
      <c r="V21">
        <v>0</v>
      </c>
      <c r="W21">
        <v>0</v>
      </c>
      <c r="X21">
        <v>0</v>
      </c>
      <c r="Y21">
        <v>0</v>
      </c>
      <c r="AB21">
        <f t="shared" si="6"/>
        <v>0</v>
      </c>
      <c r="AC21">
        <f t="shared" si="3"/>
        <v>0</v>
      </c>
      <c r="AD21">
        <f t="shared" si="3"/>
        <v>0</v>
      </c>
      <c r="AE21">
        <f t="shared" si="3"/>
        <v>0</v>
      </c>
      <c r="AF21">
        <f t="shared" si="3"/>
        <v>0</v>
      </c>
      <c r="AG21">
        <f t="shared" si="3"/>
        <v>0</v>
      </c>
      <c r="AH21">
        <f t="shared" si="3"/>
        <v>0</v>
      </c>
      <c r="AI21">
        <f t="shared" si="3"/>
        <v>0</v>
      </c>
      <c r="AJ21">
        <f t="shared" si="3"/>
        <v>0</v>
      </c>
      <c r="AK21">
        <f t="shared" si="3"/>
        <v>0</v>
      </c>
      <c r="AN21">
        <f>VLOOKUP($O21,'Table 3 WY Wind 2021'!$B$10:$J$36,9,FALSE)</f>
        <v>25.45</v>
      </c>
      <c r="AO21">
        <f>VLOOKUP($O21,'Table 3 DJ Wind 2031'!$B$10:$J$36,9,FALSE)</f>
        <v>202.88</v>
      </c>
      <c r="AP21">
        <f>VLOOKUP($O21,'Table 3 ID Wind 2036'!$B$10:$J$36,9,FALSE)</f>
        <v>206.33</v>
      </c>
      <c r="AQ21">
        <f>VLOOKUP($O21,'Table 3 30 MW Geoth 2029'!$B$10:$J$36,9,FALSE)</f>
        <v>761.89</v>
      </c>
      <c r="AR21">
        <f>VLOOKUP($O21,'Table 3 200 MW (UT N) 2029)'!$B$11:$H$41,7,FALSE)</f>
        <v>129.86000000000001</v>
      </c>
      <c r="AS21">
        <f>VLOOKUP($O21,'Table 3 436MW (West M) 2030'!$B$11:$I$41,7,FALSE)</f>
        <v>193.18</v>
      </c>
      <c r="AT21">
        <f>VLOOKUP($O21,'Table 3 477 MW (Wyo) 2033'!$B$11:$I$41,7,FALSE)</f>
        <v>197.83</v>
      </c>
      <c r="AU21">
        <f>VLOOKUP($O21,'Table 3 200 MW (Wyo) 2033'!$B$11:$I$41,7,FALSE)</f>
        <v>170.6</v>
      </c>
      <c r="AV21">
        <f>VLOOKUP($O21,'Table 3 Yakima Solar 2028'!$B$10:$K$36,9,FALSE)</f>
        <v>184.72</v>
      </c>
      <c r="AW21">
        <f>VLOOKUP($O21,'Table 3 UT Solar 2031'!$B$10:$K$36,9,FALSE)</f>
        <v>191.46</v>
      </c>
      <c r="AZ21">
        <f>SUM(AB$13:AB21)*AN21/1000</f>
        <v>0.94727106800909799</v>
      </c>
      <c r="BA21">
        <f>SUM(AC$13:AC21)*AO21/1000</f>
        <v>0</v>
      </c>
      <c r="BB21">
        <f>SUM(AD$13:AD21)*AP21/1000</f>
        <v>0</v>
      </c>
      <c r="BC21">
        <f>SUM(AE$13:AE21)*AQ21/1000</f>
        <v>0</v>
      </c>
      <c r="BD21">
        <f>SUM(AF$13:AF21)*AR21/1000</f>
        <v>0</v>
      </c>
      <c r="BE21">
        <f>SUM(AG$13:AG21)*AS21/1000</f>
        <v>0</v>
      </c>
      <c r="BF21">
        <f>SUM(AH$13:AH21)*AT21/1000</f>
        <v>0</v>
      </c>
      <c r="BG21">
        <f>SUM(AI$13:AI21)*AU21/1000</f>
        <v>0</v>
      </c>
      <c r="BH21">
        <f>SUM(AJ$13:AJ21)*AV21/1000</f>
        <v>0</v>
      </c>
      <c r="BI21">
        <f>SUM(AK$13:AK21)*AW21/1000</f>
        <v>0</v>
      </c>
      <c r="BJ21">
        <f t="shared" si="7"/>
        <v>0.94727106800909799</v>
      </c>
    </row>
    <row r="22" spans="2:62">
      <c r="B22" s="274">
        <f t="shared" si="5"/>
        <v>2027</v>
      </c>
      <c r="C22" s="10">
        <f t="shared" si="0"/>
        <v>89.813952342080682</v>
      </c>
      <c r="D22" s="61" t="str">
        <f t="shared" si="1"/>
        <v/>
      </c>
      <c r="E22" s="10">
        <f>SUMIF('Table 5'!$J$20:$J$271,B22,'Table 5'!$C$20:$C$271)/SUMIF('Table 5'!$J$20:$J$271,B22,'Table 5'!$F$20:$F$271)</f>
        <v>-72.777213826274661</v>
      </c>
      <c r="F22" s="51"/>
      <c r="G22" s="10">
        <f>IFERROR(SUMIF('Table 5'!$J$20:$J$271,B22,'Table 5'!$E$20:$E$271)/SUMIF('Table 5'!$J$20:$J$271,B22,'Table 5'!$F$20:$F$271),0)</f>
        <v>-38.245323411284026</v>
      </c>
      <c r="H22" s="50"/>
      <c r="I22"/>
      <c r="M22" s="197"/>
      <c r="O22">
        <f t="shared" si="2"/>
        <v>2027</v>
      </c>
      <c r="P22">
        <v>0</v>
      </c>
      <c r="Q22">
        <v>0</v>
      </c>
      <c r="R22">
        <v>0</v>
      </c>
      <c r="S22">
        <v>0</v>
      </c>
      <c r="T22">
        <v>0</v>
      </c>
      <c r="U22">
        <v>0</v>
      </c>
      <c r="V22">
        <v>0</v>
      </c>
      <c r="W22">
        <v>0</v>
      </c>
      <c r="X22">
        <v>0</v>
      </c>
      <c r="Y22">
        <v>0</v>
      </c>
      <c r="AB22">
        <f t="shared" si="6"/>
        <v>0</v>
      </c>
      <c r="AC22">
        <f t="shared" si="3"/>
        <v>0</v>
      </c>
      <c r="AD22">
        <f t="shared" si="3"/>
        <v>0</v>
      </c>
      <c r="AE22">
        <f t="shared" si="3"/>
        <v>0</v>
      </c>
      <c r="AF22">
        <f t="shared" si="3"/>
        <v>0</v>
      </c>
      <c r="AG22">
        <f t="shared" si="3"/>
        <v>0</v>
      </c>
      <c r="AH22">
        <f t="shared" si="3"/>
        <v>0</v>
      </c>
      <c r="AI22">
        <f t="shared" si="3"/>
        <v>0</v>
      </c>
      <c r="AJ22">
        <f t="shared" si="3"/>
        <v>0</v>
      </c>
      <c r="AK22">
        <f t="shared" si="3"/>
        <v>0</v>
      </c>
      <c r="AN22">
        <f>VLOOKUP($O22,'Table 3 WY Wind 2021'!$B$10:$J$36,9,FALSE)</f>
        <v>24.13</v>
      </c>
      <c r="AO22">
        <f>VLOOKUP($O22,'Table 3 DJ Wind 2031'!$B$10:$J$36,9,FALSE)</f>
        <v>207.58</v>
      </c>
      <c r="AP22">
        <f>VLOOKUP($O22,'Table 3 ID Wind 2036'!$B$10:$J$36,9,FALSE)</f>
        <v>211.1</v>
      </c>
      <c r="AQ22">
        <f>VLOOKUP($O22,'Table 3 30 MW Geoth 2029'!$B$10:$J$36,9,FALSE)</f>
        <v>779.52</v>
      </c>
      <c r="AR22">
        <f>VLOOKUP($O22,'Table 3 200 MW (UT N) 2029)'!$B$11:$H$41,7,FALSE)</f>
        <v>132.88</v>
      </c>
      <c r="AS22">
        <f>VLOOKUP($O22,'Table 3 436MW (West M) 2030'!$B$11:$I$41,7,FALSE)</f>
        <v>197.66</v>
      </c>
      <c r="AT22">
        <f>VLOOKUP($O22,'Table 3 477 MW (Wyo) 2033'!$B$11:$I$41,7,FALSE)</f>
        <v>202.38</v>
      </c>
      <c r="AU22">
        <f>VLOOKUP($O22,'Table 3 200 MW (Wyo) 2033'!$B$11:$I$41,7,FALSE)</f>
        <v>174.56</v>
      </c>
      <c r="AV22">
        <f>VLOOKUP($O22,'Table 3 Yakima Solar 2028'!$B$10:$K$36,9,FALSE)</f>
        <v>188.99</v>
      </c>
      <c r="AW22">
        <f>VLOOKUP($O22,'Table 3 UT Solar 2031'!$B$10:$K$36,9,FALSE)</f>
        <v>195.9</v>
      </c>
      <c r="AZ22">
        <f>SUM(AB$13:AB22)*AN22/1000</f>
        <v>0.89813952342080683</v>
      </c>
      <c r="BA22">
        <f>SUM(AC$13:AC22)*AO22/1000</f>
        <v>0</v>
      </c>
      <c r="BB22">
        <f>SUM(AD$13:AD22)*AP22/1000</f>
        <v>0</v>
      </c>
      <c r="BC22">
        <f>SUM(AE$13:AE22)*AQ22/1000</f>
        <v>0</v>
      </c>
      <c r="BD22">
        <f>SUM(AF$13:AF22)*AR22/1000</f>
        <v>0</v>
      </c>
      <c r="BE22">
        <f>SUM(AG$13:AG22)*AS22/1000</f>
        <v>0</v>
      </c>
      <c r="BF22">
        <f>SUM(AH$13:AH22)*AT22/1000</f>
        <v>0</v>
      </c>
      <c r="BG22">
        <f>SUM(AI$13:AI22)*AU22/1000</f>
        <v>0</v>
      </c>
      <c r="BH22">
        <f>SUM(AJ$13:AJ22)*AV22/1000</f>
        <v>0</v>
      </c>
      <c r="BI22">
        <f>SUM(AK$13:AK22)*AW22/1000</f>
        <v>0</v>
      </c>
      <c r="BJ22">
        <f t="shared" si="7"/>
        <v>0.89813952342080683</v>
      </c>
    </row>
    <row r="23" spans="2:62">
      <c r="B23" s="274">
        <f t="shared" si="5"/>
        <v>2028</v>
      </c>
      <c r="C23" s="10">
        <f t="shared" si="0"/>
        <v>106.97277208087026</v>
      </c>
      <c r="D23" s="61" t="str">
        <f t="shared" si="1"/>
        <v/>
      </c>
      <c r="E23" s="10">
        <f>SUMIF('Table 5'!$J$20:$J$271,B23,'Table 5'!$C$20:$C$271)/SUMIF('Table 5'!$J$20:$J$271,B23,'Table 5'!$F$20:$F$271)</f>
        <v>-132.59173071811429</v>
      </c>
      <c r="F23" s="51"/>
      <c r="G23" s="10">
        <f>IFERROR(SUMIF('Table 5'!$J$20:$J$271,B23,'Table 5'!$E$20:$E$271)/SUMIF('Table 5'!$J$20:$J$271,B23,'Table 5'!$F$20:$F$271),0)</f>
        <v>-91.33558316151057</v>
      </c>
      <c r="H23" s="50"/>
      <c r="I23"/>
      <c r="M23" s="197"/>
      <c r="O23">
        <f t="shared" si="2"/>
        <v>2028</v>
      </c>
      <c r="P23">
        <v>0</v>
      </c>
      <c r="Q23">
        <v>0</v>
      </c>
      <c r="R23">
        <v>0</v>
      </c>
      <c r="S23">
        <v>0</v>
      </c>
      <c r="T23">
        <v>0</v>
      </c>
      <c r="U23">
        <v>0</v>
      </c>
      <c r="V23">
        <v>0</v>
      </c>
      <c r="W23">
        <v>0</v>
      </c>
      <c r="X23">
        <v>0</v>
      </c>
      <c r="Y23">
        <v>0</v>
      </c>
      <c r="AB23">
        <f t="shared" si="6"/>
        <v>0</v>
      </c>
      <c r="AC23">
        <f t="shared" si="3"/>
        <v>0</v>
      </c>
      <c r="AD23">
        <f t="shared" si="3"/>
        <v>0</v>
      </c>
      <c r="AE23">
        <f t="shared" si="3"/>
        <v>0</v>
      </c>
      <c r="AF23">
        <f t="shared" si="3"/>
        <v>0</v>
      </c>
      <c r="AG23">
        <f t="shared" si="3"/>
        <v>0</v>
      </c>
      <c r="AH23">
        <f t="shared" si="3"/>
        <v>0</v>
      </c>
      <c r="AI23">
        <f t="shared" si="3"/>
        <v>0</v>
      </c>
      <c r="AJ23">
        <f t="shared" si="3"/>
        <v>0</v>
      </c>
      <c r="AK23">
        <f t="shared" si="3"/>
        <v>0</v>
      </c>
      <c r="AN23">
        <f>VLOOKUP($O23,'Table 3 WY Wind 2021'!$B$10:$J$36,9,FALSE)</f>
        <v>28.74</v>
      </c>
      <c r="AO23">
        <f>VLOOKUP($O23,'Table 3 DJ Wind 2031'!$B$10:$J$36,9,FALSE)</f>
        <v>212.4</v>
      </c>
      <c r="AP23">
        <f>VLOOKUP($O23,'Table 3 ID Wind 2036'!$B$10:$J$36,9,FALSE)</f>
        <v>216.01</v>
      </c>
      <c r="AQ23">
        <f>VLOOKUP($O23,'Table 3 30 MW Geoth 2029'!$B$10:$J$36,9,FALSE)</f>
        <v>797.63</v>
      </c>
      <c r="AR23">
        <f>VLOOKUP($O23,'Table 3 200 MW (UT N) 2029)'!$B$11:$H$41,7,FALSE)</f>
        <v>135.97</v>
      </c>
      <c r="AS23">
        <f>VLOOKUP($O23,'Table 3 436MW (West M) 2030'!$B$11:$I$41,7,FALSE)</f>
        <v>202.26</v>
      </c>
      <c r="AT23">
        <f>VLOOKUP($O23,'Table 3 477 MW (Wyo) 2033'!$B$11:$I$41,7,FALSE)</f>
        <v>207.11</v>
      </c>
      <c r="AU23">
        <f>VLOOKUP($O23,'Table 3 200 MW (Wyo) 2033'!$B$11:$I$41,7,FALSE)</f>
        <v>178.62</v>
      </c>
      <c r="AV23">
        <f>VLOOKUP($O23,'Table 3 Yakima Solar 2028'!$B$10:$K$36,9,FALSE)</f>
        <v>193.38</v>
      </c>
      <c r="AW23">
        <f>VLOOKUP($O23,'Table 3 UT Solar 2031'!$B$10:$K$36,9,FALSE)</f>
        <v>200.46</v>
      </c>
      <c r="AZ23">
        <f>SUM(AB$13:AB23)*AN23/1000</f>
        <v>1.0697277208087026</v>
      </c>
      <c r="BA23">
        <f>SUM(AC$13:AC23)*AO23/1000</f>
        <v>0</v>
      </c>
      <c r="BB23">
        <f>SUM(AD$13:AD23)*AP23/1000</f>
        <v>0</v>
      </c>
      <c r="BC23">
        <f>SUM(AE$13:AE23)*AQ23/1000</f>
        <v>0</v>
      </c>
      <c r="BD23">
        <f>SUM(AF$13:AF23)*AR23/1000</f>
        <v>0</v>
      </c>
      <c r="BE23">
        <f>SUM(AG$13:AG23)*AS23/1000</f>
        <v>0</v>
      </c>
      <c r="BF23">
        <f>SUM(AH$13:AH23)*AT23/1000</f>
        <v>0</v>
      </c>
      <c r="BG23">
        <f>SUM(AI$13:AI23)*AU23/1000</f>
        <v>0</v>
      </c>
      <c r="BH23">
        <f>SUM(AJ$13:AJ23)*AV23/1000</f>
        <v>0</v>
      </c>
      <c r="BI23">
        <f>SUM(AK$13:AK23)*AW23/1000</f>
        <v>0</v>
      </c>
      <c r="BJ23">
        <f t="shared" si="7"/>
        <v>1.0697277208087026</v>
      </c>
    </row>
    <row r="24" spans="2:62">
      <c r="B24" s="274">
        <f t="shared" si="5"/>
        <v>2029</v>
      </c>
      <c r="C24" s="10">
        <f t="shared" si="0"/>
        <v>103.21346450252375</v>
      </c>
      <c r="D24" s="61" t="str">
        <f t="shared" si="1"/>
        <v/>
      </c>
      <c r="E24" s="10">
        <f>SUMIF('Table 5'!$J$20:$J$271,B24,'Table 5'!$C$20:$C$271)/SUMIF('Table 5'!$J$20:$J$271,B24,'Table 5'!$F$20:$F$271)</f>
        <v>-154.87093131389543</v>
      </c>
      <c r="F24" s="51"/>
      <c r="G24" s="10">
        <f>IFERROR(SUMIF('Table 5'!$J$20:$J$271,B24,'Table 5'!$E$20:$E$271)/SUMIF('Table 5'!$J$20:$J$271,B24,'Table 5'!$F$20:$F$271),0)</f>
        <v>-114.78693191922318</v>
      </c>
      <c r="H24" s="50"/>
      <c r="I24"/>
      <c r="M24" s="197"/>
      <c r="O24">
        <f t="shared" si="2"/>
        <v>2029</v>
      </c>
      <c r="P24">
        <v>0</v>
      </c>
      <c r="Q24">
        <v>0</v>
      </c>
      <c r="R24">
        <v>0</v>
      </c>
      <c r="S24">
        <v>0</v>
      </c>
      <c r="T24">
        <v>0</v>
      </c>
      <c r="U24">
        <v>0</v>
      </c>
      <c r="V24">
        <v>0</v>
      </c>
      <c r="W24">
        <v>0</v>
      </c>
      <c r="X24">
        <v>0</v>
      </c>
      <c r="Y24">
        <v>0</v>
      </c>
      <c r="AB24">
        <f t="shared" si="6"/>
        <v>0</v>
      </c>
      <c r="AC24">
        <f t="shared" si="3"/>
        <v>0</v>
      </c>
      <c r="AD24">
        <f t="shared" si="3"/>
        <v>0</v>
      </c>
      <c r="AE24">
        <f t="shared" si="3"/>
        <v>0</v>
      </c>
      <c r="AF24">
        <f t="shared" si="3"/>
        <v>0</v>
      </c>
      <c r="AG24">
        <f t="shared" si="3"/>
        <v>0</v>
      </c>
      <c r="AH24">
        <f t="shared" si="3"/>
        <v>0</v>
      </c>
      <c r="AI24">
        <f t="shared" si="3"/>
        <v>0</v>
      </c>
      <c r="AJ24">
        <f t="shared" si="3"/>
        <v>0</v>
      </c>
      <c r="AK24">
        <f t="shared" si="3"/>
        <v>0</v>
      </c>
      <c r="AN24">
        <f>VLOOKUP($O24,'Table 3 WY Wind 2021'!$B$10:$J$36,9,FALSE)</f>
        <v>27.73</v>
      </c>
      <c r="AO24">
        <f>VLOOKUP($O24,'Table 3 DJ Wind 2031'!$B$10:$J$36,9,FALSE)</f>
        <v>217.43</v>
      </c>
      <c r="AP24">
        <f>VLOOKUP($O24,'Table 3 ID Wind 2036'!$B$10:$J$36,9,FALSE)</f>
        <v>221.12</v>
      </c>
      <c r="AQ24">
        <f>VLOOKUP($O24,'Table 3 30 MW Geoth 2029'!$B$10:$J$36,9,FALSE)</f>
        <v>816.52</v>
      </c>
      <c r="AR24">
        <f>VLOOKUP($O24,'Table 3 200 MW (UT N) 2029)'!$B$11:$H$41,7,FALSE)</f>
        <v>139.18</v>
      </c>
      <c r="AS24">
        <f>VLOOKUP($O24,'Table 3 436MW (West M) 2030'!$B$11:$I$41,7,FALSE)</f>
        <v>207.03</v>
      </c>
      <c r="AT24">
        <f>VLOOKUP($O24,'Table 3 477 MW (Wyo) 2033'!$B$11:$I$41,7,FALSE)</f>
        <v>212.02</v>
      </c>
      <c r="AU24">
        <f>VLOOKUP($O24,'Table 3 200 MW (Wyo) 2033'!$B$11:$I$41,7,FALSE)</f>
        <v>182.83</v>
      </c>
      <c r="AV24">
        <f>VLOOKUP($O24,'Table 3 Yakima Solar 2028'!$B$10:$K$36,9,FALSE)</f>
        <v>197.96</v>
      </c>
      <c r="AW24">
        <f>VLOOKUP($O24,'Table 3 UT Solar 2031'!$B$10:$K$36,9,FALSE)</f>
        <v>205.19</v>
      </c>
      <c r="AZ24">
        <f>SUM(AB$13:AB24)*AN24/1000</f>
        <v>1.0321346450252373</v>
      </c>
      <c r="BA24">
        <f>SUM(AC$13:AC24)*AO24/1000</f>
        <v>0</v>
      </c>
      <c r="BB24">
        <f>SUM(AD$13:AD24)*AP24/1000</f>
        <v>0</v>
      </c>
      <c r="BC24">
        <f>SUM(AE$13:AE24)*AQ24/1000</f>
        <v>0</v>
      </c>
      <c r="BD24">
        <f>SUM(AF$13:AF24)*AR24/1000</f>
        <v>0</v>
      </c>
      <c r="BE24">
        <f>SUM(AG$13:AG24)*AS24/1000</f>
        <v>0</v>
      </c>
      <c r="BF24">
        <f>SUM(AH$13:AH24)*AT24/1000</f>
        <v>0</v>
      </c>
      <c r="BG24">
        <f>SUM(AI$13:AI24)*AU24/1000</f>
        <v>0</v>
      </c>
      <c r="BH24">
        <f>SUM(AJ$13:AJ24)*AV24/1000</f>
        <v>0</v>
      </c>
      <c r="BI24">
        <f>SUM(AK$13:AK24)*AW24/1000</f>
        <v>0</v>
      </c>
      <c r="BJ24">
        <f t="shared" si="7"/>
        <v>1.0321346450252373</v>
      </c>
    </row>
    <row r="25" spans="2:62">
      <c r="B25" s="274">
        <f t="shared" si="5"/>
        <v>2030</v>
      </c>
      <c r="C25" s="10">
        <f t="shared" si="0"/>
        <v>100.01246993086235</v>
      </c>
      <c r="D25" s="61" t="str">
        <f t="shared" si="1"/>
        <v/>
      </c>
      <c r="E25" s="10">
        <f>SUMIF('Table 5'!$J$20:$J$271,B25,'Table 5'!$C$20:$C$271)/SUMIF('Table 5'!$J$20:$J$271,B25,'Table 5'!$F$20:$F$271)</f>
        <v>-170.93489944597138</v>
      </c>
      <c r="F25" s="51"/>
      <c r="G25" s="10">
        <f>IFERROR(SUMIF('Table 5'!$J$20:$J$271,B25,'Table 5'!$E$20:$E$271)/SUMIF('Table 5'!$J$20:$J$271,B25,'Table 5'!$F$20:$F$271),0)</f>
        <v>-131.89921590031275</v>
      </c>
      <c r="H25" s="50"/>
      <c r="I25"/>
      <c r="M25" s="197"/>
      <c r="O25">
        <f t="shared" si="2"/>
        <v>2030</v>
      </c>
      <c r="P25">
        <v>0</v>
      </c>
      <c r="Q25">
        <v>0</v>
      </c>
      <c r="R25">
        <v>0</v>
      </c>
      <c r="S25">
        <v>0</v>
      </c>
      <c r="T25">
        <v>0</v>
      </c>
      <c r="U25">
        <v>0</v>
      </c>
      <c r="V25">
        <v>0</v>
      </c>
      <c r="W25">
        <v>0</v>
      </c>
      <c r="X25">
        <v>0</v>
      </c>
      <c r="Y25">
        <v>0</v>
      </c>
      <c r="AB25">
        <f t="shared" si="6"/>
        <v>0</v>
      </c>
      <c r="AC25">
        <f t="shared" si="3"/>
        <v>0</v>
      </c>
      <c r="AD25">
        <f t="shared" si="3"/>
        <v>0</v>
      </c>
      <c r="AE25">
        <f t="shared" si="3"/>
        <v>0</v>
      </c>
      <c r="AF25">
        <f t="shared" si="3"/>
        <v>0</v>
      </c>
      <c r="AG25">
        <f t="shared" si="3"/>
        <v>0</v>
      </c>
      <c r="AH25">
        <f t="shared" si="3"/>
        <v>0</v>
      </c>
      <c r="AI25">
        <f t="shared" si="3"/>
        <v>0</v>
      </c>
      <c r="AJ25">
        <f t="shared" si="3"/>
        <v>0</v>
      </c>
      <c r="AK25">
        <f t="shared" si="3"/>
        <v>0</v>
      </c>
      <c r="AN25">
        <f>VLOOKUP($O25,'Table 3 WY Wind 2021'!$B$10:$J$36,9,FALSE)</f>
        <v>26.87</v>
      </c>
      <c r="AO25">
        <f>VLOOKUP($O25,'Table 3 DJ Wind 2031'!$B$10:$J$36,9,FALSE)</f>
        <v>222.59</v>
      </c>
      <c r="AP25">
        <f>VLOOKUP($O25,'Table 3 ID Wind 2036'!$B$10:$J$36,9,FALSE)</f>
        <v>226.38</v>
      </c>
      <c r="AQ25">
        <f>VLOOKUP($O25,'Table 3 30 MW Geoth 2029'!$B$10:$J$36,9,FALSE)</f>
        <v>835.97</v>
      </c>
      <c r="AR25">
        <f>VLOOKUP($O25,'Table 3 200 MW (UT N) 2029)'!$B$11:$H$41,7,FALSE)</f>
        <v>142.51</v>
      </c>
      <c r="AS25">
        <f>VLOOKUP($O25,'Table 3 436MW (West M) 2030'!$B$11:$I$41,7,FALSE)</f>
        <v>211.93</v>
      </c>
      <c r="AT25">
        <f>VLOOKUP($O25,'Table 3 477 MW (Wyo) 2033'!$B$11:$I$41,7,FALSE)</f>
        <v>217.05</v>
      </c>
      <c r="AU25">
        <f>VLOOKUP($O25,'Table 3 200 MW (Wyo) 2033'!$B$11:$I$41,7,FALSE)</f>
        <v>187.19</v>
      </c>
      <c r="AV25">
        <f>VLOOKUP($O25,'Table 3 Yakima Solar 2028'!$B$10:$K$36,9,FALSE)</f>
        <v>202.69</v>
      </c>
      <c r="AW25">
        <f>VLOOKUP($O25,'Table 3 UT Solar 2031'!$B$10:$K$36,9,FALSE)</f>
        <v>210.07</v>
      </c>
      <c r="AZ25">
        <f>SUM(AB$13:AB25)*AN25/1000</f>
        <v>1.0001246993086235</v>
      </c>
      <c r="BA25">
        <f>SUM(AC$13:AC25)*AO25/1000</f>
        <v>0</v>
      </c>
      <c r="BB25">
        <f>SUM(AD$13:AD25)*AP25/1000</f>
        <v>0</v>
      </c>
      <c r="BC25">
        <f>SUM(AE$13:AE25)*AQ25/1000</f>
        <v>0</v>
      </c>
      <c r="BD25">
        <f>SUM(AF$13:AF25)*AR25/1000</f>
        <v>0</v>
      </c>
      <c r="BE25">
        <f>SUM(AG$13:AG25)*AS25/1000</f>
        <v>0</v>
      </c>
      <c r="BF25">
        <f>SUM(AH$13:AH25)*AT25/1000</f>
        <v>0</v>
      </c>
      <c r="BG25">
        <f>SUM(AI$13:AI25)*AU25/1000</f>
        <v>0</v>
      </c>
      <c r="BH25">
        <f>SUM(AJ$13:AJ25)*AV25/1000</f>
        <v>0</v>
      </c>
      <c r="BI25">
        <f>SUM(AK$13:AK25)*AW25/1000</f>
        <v>0</v>
      </c>
      <c r="BJ25">
        <f t="shared" si="7"/>
        <v>1.0001246993086235</v>
      </c>
    </row>
    <row r="26" spans="2:62">
      <c r="B26" s="274">
        <f t="shared" si="5"/>
        <v>2031</v>
      </c>
      <c r="C26" s="10">
        <f t="shared" si="0"/>
        <v>810.85659004236538</v>
      </c>
      <c r="D26" s="61" t="str">
        <f t="shared" si="1"/>
        <v/>
      </c>
      <c r="E26" s="10">
        <f>SUMIF('Table 5'!$J$20:$J$271,B26,'Table 5'!$C$20:$C$271)/SUMIF('Table 5'!$J$20:$J$271,B26,'Table 5'!$F$20:$F$271)</f>
        <v>-183.85805748082166</v>
      </c>
      <c r="F26" s="51"/>
      <c r="G26" s="10">
        <f>IFERROR(SUMIF('Table 5'!$J$20:$J$271,B26,'Table 5'!$E$20:$E$271)/SUMIF('Table 5'!$J$20:$J$271,B26,'Table 5'!$F$20:$F$271),0)</f>
        <v>134.21632485240943</v>
      </c>
      <c r="H26" s="50"/>
      <c r="I26"/>
      <c r="M26" s="197"/>
      <c r="O26">
        <f t="shared" si="2"/>
        <v>2031</v>
      </c>
      <c r="P26">
        <v>0</v>
      </c>
      <c r="Q26">
        <v>0</v>
      </c>
      <c r="R26">
        <v>0</v>
      </c>
      <c r="S26">
        <v>0</v>
      </c>
      <c r="T26">
        <v>0</v>
      </c>
      <c r="U26">
        <v>0</v>
      </c>
      <c r="V26">
        <v>0</v>
      </c>
      <c r="W26">
        <v>0</v>
      </c>
      <c r="X26">
        <v>0</v>
      </c>
      <c r="Y26">
        <v>0</v>
      </c>
      <c r="AB26">
        <f t="shared" si="6"/>
        <v>0</v>
      </c>
      <c r="AC26">
        <f t="shared" si="3"/>
        <v>0</v>
      </c>
      <c r="AD26">
        <f t="shared" si="3"/>
        <v>0</v>
      </c>
      <c r="AE26">
        <f t="shared" si="3"/>
        <v>0</v>
      </c>
      <c r="AF26">
        <f t="shared" si="3"/>
        <v>0</v>
      </c>
      <c r="AG26">
        <f t="shared" si="3"/>
        <v>0</v>
      </c>
      <c r="AH26">
        <f t="shared" si="3"/>
        <v>0</v>
      </c>
      <c r="AI26">
        <f t="shared" si="3"/>
        <v>0</v>
      </c>
      <c r="AJ26">
        <f t="shared" si="3"/>
        <v>0</v>
      </c>
      <c r="AK26">
        <f t="shared" si="3"/>
        <v>0</v>
      </c>
      <c r="AN26">
        <f>VLOOKUP($O26,'Table 3 WY Wind 2021'!$B$10:$J$36,9,FALSE)</f>
        <v>217.85</v>
      </c>
      <c r="AO26">
        <f>VLOOKUP($O26,'Table 3 DJ Wind 2031'!$B$10:$J$36,9,FALSE)</f>
        <v>227.93</v>
      </c>
      <c r="AP26">
        <f>VLOOKUP($O26,'Table 3 ID Wind 2036'!$B$10:$J$36,9,FALSE)</f>
        <v>231.81</v>
      </c>
      <c r="AQ26">
        <f>VLOOKUP($O26,'Table 3 30 MW Geoth 2029'!$B$10:$J$36,9,FALSE)</f>
        <v>856.05</v>
      </c>
      <c r="AR26">
        <f>VLOOKUP($O26,'Table 3 200 MW (UT N) 2029)'!$B$11:$H$41,7,FALSE)</f>
        <v>145.94</v>
      </c>
      <c r="AS26">
        <f>VLOOKUP($O26,'Table 3 436MW (West M) 2030'!$B$11:$I$41,7,FALSE)</f>
        <v>217.05</v>
      </c>
      <c r="AT26">
        <f>VLOOKUP($O26,'Table 3 477 MW (Wyo) 2033'!$B$11:$I$41,7,FALSE)</f>
        <v>222.25</v>
      </c>
      <c r="AU26">
        <f>VLOOKUP($O26,'Table 3 200 MW (Wyo) 2033'!$B$11:$I$41,7,FALSE)</f>
        <v>191.69</v>
      </c>
      <c r="AV26">
        <f>VLOOKUP($O26,'Table 3 Yakima Solar 2028'!$B$10:$K$36,9,FALSE)</f>
        <v>207.55</v>
      </c>
      <c r="AW26">
        <f>VLOOKUP($O26,'Table 3 UT Solar 2031'!$B$10:$K$36,9,FALSE)</f>
        <v>215.13</v>
      </c>
      <c r="AZ26">
        <f>SUM(AB$13:AB26)*AN26/1000</f>
        <v>8.1085659004236543</v>
      </c>
      <c r="BA26">
        <f>SUM(AC$13:AC26)*AO26/1000</f>
        <v>0</v>
      </c>
      <c r="BB26">
        <f>SUM(AD$13:AD26)*AP26/1000</f>
        <v>0</v>
      </c>
      <c r="BC26">
        <f>SUM(AE$13:AE26)*AQ26/1000</f>
        <v>0</v>
      </c>
      <c r="BD26">
        <f>SUM(AF$13:AF26)*AR26/1000</f>
        <v>0</v>
      </c>
      <c r="BE26">
        <f>SUM(AG$13:AG26)*AS26/1000</f>
        <v>0</v>
      </c>
      <c r="BF26">
        <f>SUM(AH$13:AH26)*AT26/1000</f>
        <v>0</v>
      </c>
      <c r="BG26">
        <f>SUM(AI$13:AI26)*AU26/1000</f>
        <v>0</v>
      </c>
      <c r="BH26">
        <f>SUM(AJ$13:AJ26)*AV26/1000</f>
        <v>0</v>
      </c>
      <c r="BI26">
        <f>SUM(AK$13:AK26)*AW26/1000</f>
        <v>0</v>
      </c>
      <c r="BJ26">
        <f t="shared" si="7"/>
        <v>8.1085659004236543</v>
      </c>
    </row>
    <row r="27" spans="2:62">
      <c r="B27" s="274">
        <f t="shared" si="5"/>
        <v>2032</v>
      </c>
      <c r="C27" s="10">
        <f t="shared" si="0"/>
        <v>830.39754527634489</v>
      </c>
      <c r="D27" s="61" t="str">
        <f t="shared" si="1"/>
        <v/>
      </c>
      <c r="E27" s="10">
        <f>SUMIF('Table 5'!$J$20:$J$271,B27,'Table 5'!$C$20:$C$271)/SUMIF('Table 5'!$J$20:$J$271,B27,'Table 5'!$F$20:$F$271)</f>
        <v>-195.4929376476365</v>
      </c>
      <c r="F27" s="51"/>
      <c r="G27" s="10">
        <f>IFERROR(SUMIF('Table 5'!$J$20:$J$271,B27,'Table 5'!$E$20:$E$271)/SUMIF('Table 5'!$J$20:$J$271,B27,'Table 5'!$F$20:$F$271),0)</f>
        <v>131.25141678869846</v>
      </c>
      <c r="H27" s="50"/>
      <c r="I27"/>
      <c r="M27" s="197"/>
      <c r="O27">
        <f t="shared" si="2"/>
        <v>2032</v>
      </c>
      <c r="P27">
        <v>0</v>
      </c>
      <c r="Q27">
        <v>0</v>
      </c>
      <c r="R27">
        <v>0</v>
      </c>
      <c r="S27">
        <v>0</v>
      </c>
      <c r="T27">
        <v>0</v>
      </c>
      <c r="U27">
        <v>0</v>
      </c>
      <c r="V27">
        <v>0</v>
      </c>
      <c r="W27">
        <v>0</v>
      </c>
      <c r="X27">
        <v>0</v>
      </c>
      <c r="Y27">
        <v>0</v>
      </c>
      <c r="AB27">
        <f t="shared" si="6"/>
        <v>0</v>
      </c>
      <c r="AC27">
        <f t="shared" si="3"/>
        <v>0</v>
      </c>
      <c r="AD27">
        <f t="shared" si="3"/>
        <v>0</v>
      </c>
      <c r="AE27">
        <f t="shared" si="3"/>
        <v>0</v>
      </c>
      <c r="AF27">
        <f t="shared" si="3"/>
        <v>0</v>
      </c>
      <c r="AG27">
        <f t="shared" si="3"/>
        <v>0</v>
      </c>
      <c r="AH27">
        <f t="shared" si="3"/>
        <v>0</v>
      </c>
      <c r="AI27">
        <f t="shared" si="3"/>
        <v>0</v>
      </c>
      <c r="AJ27">
        <f t="shared" si="3"/>
        <v>0</v>
      </c>
      <c r="AK27">
        <f t="shared" si="3"/>
        <v>0</v>
      </c>
      <c r="AN27">
        <f>VLOOKUP($O27,'Table 3 WY Wind 2021'!$B$10:$J$36,9,FALSE)</f>
        <v>223.1</v>
      </c>
      <c r="AO27">
        <f>VLOOKUP($O27,'Table 3 DJ Wind 2031'!$B$10:$J$36,9,FALSE)</f>
        <v>233.41</v>
      </c>
      <c r="AP27">
        <f>VLOOKUP($O27,'Table 3 ID Wind 2036'!$B$10:$J$36,9,FALSE)</f>
        <v>237.39</v>
      </c>
      <c r="AQ27">
        <f>VLOOKUP($O27,'Table 3 30 MW Geoth 2029'!$B$10:$J$36,9,FALSE)</f>
        <v>876.69</v>
      </c>
      <c r="AR27">
        <f>VLOOKUP($O27,'Table 3 200 MW (UT N) 2029)'!$B$11:$H$41,7,FALSE)</f>
        <v>149.43</v>
      </c>
      <c r="AS27">
        <f>VLOOKUP($O27,'Table 3 436MW (West M) 2030'!$B$11:$I$41,7,FALSE)</f>
        <v>222.28</v>
      </c>
      <c r="AT27">
        <f>VLOOKUP($O27,'Table 3 477 MW (Wyo) 2033'!$B$11:$I$41,7,FALSE)</f>
        <v>227.56</v>
      </c>
      <c r="AU27">
        <f>VLOOKUP($O27,'Table 3 200 MW (Wyo) 2033'!$B$11:$I$41,7,FALSE)</f>
        <v>196.29</v>
      </c>
      <c r="AV27">
        <f>VLOOKUP($O27,'Table 3 Yakima Solar 2028'!$B$10:$K$36,9,FALSE)</f>
        <v>212.54</v>
      </c>
      <c r="AW27">
        <f>VLOOKUP($O27,'Table 3 UT Solar 2031'!$B$10:$K$36,9,FALSE)</f>
        <v>220.31</v>
      </c>
      <c r="AZ27">
        <f>SUM(AB$13:AB27)*AN27/1000</f>
        <v>8.3039754527634493</v>
      </c>
      <c r="BA27">
        <f>SUM(AC$13:AC27)*AO27/1000</f>
        <v>0</v>
      </c>
      <c r="BB27">
        <f>SUM(AD$13:AD27)*AP27/1000</f>
        <v>0</v>
      </c>
      <c r="BC27">
        <f>SUM(AE$13:AE27)*AQ27/1000</f>
        <v>0</v>
      </c>
      <c r="BD27">
        <f>SUM(AF$13:AF27)*AR27/1000</f>
        <v>0</v>
      </c>
      <c r="BE27">
        <f>SUM(AG$13:AG27)*AS27/1000</f>
        <v>0</v>
      </c>
      <c r="BF27">
        <f>SUM(AH$13:AH27)*AT27/1000</f>
        <v>0</v>
      </c>
      <c r="BG27">
        <f>SUM(AI$13:AI27)*AU27/1000</f>
        <v>0</v>
      </c>
      <c r="BH27">
        <f>SUM(AJ$13:AJ27)*AV27/1000</f>
        <v>0</v>
      </c>
      <c r="BI27">
        <f>SUM(AK$13:AK27)*AW27/1000</f>
        <v>0</v>
      </c>
      <c r="BJ27">
        <f t="shared" si="7"/>
        <v>8.3039754527634493</v>
      </c>
    </row>
    <row r="28" spans="2:62">
      <c r="B28" s="274">
        <f t="shared" si="5"/>
        <v>2033</v>
      </c>
      <c r="C28" s="10">
        <f t="shared" si="0"/>
        <v>850.42237178278481</v>
      </c>
      <c r="D28" s="61" t="str">
        <f t="shared" si="1"/>
        <v/>
      </c>
      <c r="E28" s="10">
        <f>SUMIF('Table 5'!$J$20:$J$271,B28,'Table 5'!$C$20:$C$271)/SUMIF('Table 5'!$J$20:$J$271,B28,'Table 5'!$F$20:$F$271)</f>
        <v>-189.45580165251496</v>
      </c>
      <c r="F28" s="51"/>
      <c r="G28" s="10">
        <f>IFERROR(SUMIF('Table 5'!$J$20:$J$271,B28,'Table 5'!$E$20:$E$271)/SUMIF('Table 5'!$J$20:$J$271,B28,'Table 5'!$F$20:$F$271),0)</f>
        <v>147.5000839956478</v>
      </c>
      <c r="H28" s="50"/>
      <c r="I28"/>
      <c r="M28" s="197"/>
      <c r="O28">
        <f t="shared" si="2"/>
        <v>2033</v>
      </c>
      <c r="P28">
        <v>0</v>
      </c>
      <c r="Q28">
        <v>0</v>
      </c>
      <c r="R28">
        <v>0</v>
      </c>
      <c r="S28">
        <v>0</v>
      </c>
      <c r="T28">
        <v>0</v>
      </c>
      <c r="U28">
        <v>0</v>
      </c>
      <c r="V28">
        <v>0</v>
      </c>
      <c r="W28">
        <v>0</v>
      </c>
      <c r="X28">
        <v>0</v>
      </c>
      <c r="Y28">
        <v>0</v>
      </c>
      <c r="AB28">
        <f t="shared" si="6"/>
        <v>0</v>
      </c>
      <c r="AC28">
        <f t="shared" si="3"/>
        <v>0</v>
      </c>
      <c r="AD28">
        <f t="shared" si="3"/>
        <v>0</v>
      </c>
      <c r="AE28">
        <f t="shared" si="3"/>
        <v>0</v>
      </c>
      <c r="AF28">
        <f t="shared" si="3"/>
        <v>0</v>
      </c>
      <c r="AG28">
        <f t="shared" si="3"/>
        <v>0</v>
      </c>
      <c r="AH28">
        <f t="shared" si="3"/>
        <v>0</v>
      </c>
      <c r="AI28">
        <f t="shared" si="3"/>
        <v>0</v>
      </c>
      <c r="AJ28">
        <f t="shared" si="3"/>
        <v>0</v>
      </c>
      <c r="AK28">
        <f t="shared" si="3"/>
        <v>0</v>
      </c>
      <c r="AN28">
        <f>VLOOKUP($O28,'Table 3 WY Wind 2021'!$B$10:$J$36,9,FALSE)</f>
        <v>228.48</v>
      </c>
      <c r="AO28">
        <f>VLOOKUP($O28,'Table 3 DJ Wind 2031'!$B$10:$J$36,9,FALSE)</f>
        <v>239.05</v>
      </c>
      <c r="AP28">
        <f>VLOOKUP($O28,'Table 3 ID Wind 2036'!$B$10:$J$36,9,FALSE)</f>
        <v>243.13</v>
      </c>
      <c r="AQ28">
        <f>VLOOKUP($O28,'Table 3 30 MW Geoth 2029'!$B$10:$J$36,9,FALSE)</f>
        <v>897.87</v>
      </c>
      <c r="AR28">
        <f>VLOOKUP($O28,'Table 3 200 MW (UT N) 2029)'!$B$11:$H$41,7,FALSE)</f>
        <v>153.04</v>
      </c>
      <c r="AS28">
        <f>VLOOKUP($O28,'Table 3 436MW (West M) 2030'!$B$11:$I$41,7,FALSE)</f>
        <v>227.66</v>
      </c>
      <c r="AT28">
        <f>VLOOKUP($O28,'Table 3 477 MW (Wyo) 2033'!$B$11:$I$41,7,FALSE)</f>
        <v>233.09</v>
      </c>
      <c r="AU28">
        <f>VLOOKUP($O28,'Table 3 200 MW (Wyo) 2033'!$B$11:$I$41,7,FALSE)</f>
        <v>201.04</v>
      </c>
      <c r="AV28">
        <f>VLOOKUP($O28,'Table 3 Yakima Solar 2028'!$B$10:$K$36,9,FALSE)</f>
        <v>217.69</v>
      </c>
      <c r="AW28">
        <f>VLOOKUP($O28,'Table 3 UT Solar 2031'!$B$10:$K$36,9,FALSE)</f>
        <v>225.65</v>
      </c>
      <c r="AZ28">
        <f>SUM(AB$13:AB28)*AN28/1000</f>
        <v>8.5042237178278484</v>
      </c>
      <c r="BA28">
        <f>SUM(AC$13:AC28)*AO28/1000</f>
        <v>0</v>
      </c>
      <c r="BB28">
        <f>SUM(AD$13:AD28)*AP28/1000</f>
        <v>0</v>
      </c>
      <c r="BC28">
        <f>SUM(AE$13:AE28)*AQ28/1000</f>
        <v>0</v>
      </c>
      <c r="BD28">
        <f>SUM(AF$13:AF28)*AR28/1000</f>
        <v>0</v>
      </c>
      <c r="BE28">
        <f>SUM(AG$13:AG28)*AS28/1000</f>
        <v>0</v>
      </c>
      <c r="BF28">
        <f>SUM(AH$13:AH28)*AT28/1000</f>
        <v>0</v>
      </c>
      <c r="BG28">
        <f>SUM(AI$13:AI28)*AU28/1000</f>
        <v>0</v>
      </c>
      <c r="BH28">
        <f>SUM(AJ$13:AJ28)*AV28/1000</f>
        <v>0</v>
      </c>
      <c r="BI28">
        <f>SUM(AK$13:AK28)*AW28/1000</f>
        <v>0</v>
      </c>
      <c r="BJ28">
        <f t="shared" si="7"/>
        <v>8.5042237178278484</v>
      </c>
    </row>
    <row r="29" spans="2:62">
      <c r="B29" s="274">
        <f t="shared" si="5"/>
        <v>2034</v>
      </c>
      <c r="C29" s="10">
        <f t="shared" si="0"/>
        <v>870.96829042879745</v>
      </c>
      <c r="D29" s="61" t="str">
        <f t="shared" si="1"/>
        <v/>
      </c>
      <c r="E29" s="10">
        <f>SUMIF('Table 5'!$J$20:$J$271,B29,'Table 5'!$C$20:$C$271)/SUMIF('Table 5'!$J$20:$J$271,B29,'Table 5'!$F$20:$F$271)</f>
        <v>-199.34405446109255</v>
      </c>
      <c r="F29" s="51"/>
      <c r="G29" s="10">
        <f>IFERROR(SUMIF('Table 5'!$J$20:$J$271,B29,'Table 5'!$E$20:$E$271)/SUMIF('Table 5'!$J$20:$J$271,B29,'Table 5'!$F$20:$F$271),0)</f>
        <v>147.48723780082256</v>
      </c>
      <c r="H29" s="50"/>
      <c r="I29"/>
      <c r="M29" s="197"/>
      <c r="O29">
        <f t="shared" si="2"/>
        <v>2034</v>
      </c>
      <c r="P29">
        <v>0</v>
      </c>
      <c r="Q29">
        <v>0</v>
      </c>
      <c r="R29">
        <v>0</v>
      </c>
      <c r="S29">
        <v>0</v>
      </c>
      <c r="T29">
        <v>0</v>
      </c>
      <c r="U29">
        <v>0</v>
      </c>
      <c r="V29">
        <v>0</v>
      </c>
      <c r="W29">
        <v>0</v>
      </c>
      <c r="X29">
        <v>0</v>
      </c>
      <c r="Y29">
        <v>0</v>
      </c>
      <c r="AB29">
        <f t="shared" si="6"/>
        <v>0</v>
      </c>
      <c r="AC29">
        <f t="shared" si="3"/>
        <v>0</v>
      </c>
      <c r="AD29">
        <f t="shared" si="3"/>
        <v>0</v>
      </c>
      <c r="AE29">
        <f t="shared" si="3"/>
        <v>0</v>
      </c>
      <c r="AF29">
        <f t="shared" si="3"/>
        <v>0</v>
      </c>
      <c r="AG29">
        <f t="shared" si="3"/>
        <v>0</v>
      </c>
      <c r="AH29">
        <f t="shared" si="3"/>
        <v>0</v>
      </c>
      <c r="AI29">
        <f t="shared" si="3"/>
        <v>0</v>
      </c>
      <c r="AJ29">
        <f t="shared" si="3"/>
        <v>0</v>
      </c>
      <c r="AK29">
        <f t="shared" si="3"/>
        <v>0</v>
      </c>
      <c r="AN29">
        <f>VLOOKUP($O29,'Table 3 WY Wind 2021'!$B$10:$J$36,9,FALSE)</f>
        <v>234</v>
      </c>
      <c r="AO29">
        <f>VLOOKUP($O29,'Table 3 DJ Wind 2031'!$B$10:$J$36,9,FALSE)</f>
        <v>244.83</v>
      </c>
      <c r="AP29">
        <f>VLOOKUP($O29,'Table 3 ID Wind 2036'!$B$10:$J$36,9,FALSE)</f>
        <v>249.02</v>
      </c>
      <c r="AQ29">
        <f>VLOOKUP($O29,'Table 3 30 MW Geoth 2029'!$B$10:$J$36,9,FALSE)</f>
        <v>919.61</v>
      </c>
      <c r="AR29">
        <f>VLOOKUP($O29,'Table 3 200 MW (UT N) 2029)'!$B$11:$H$41,7,FALSE)</f>
        <v>156.75</v>
      </c>
      <c r="AS29">
        <f>VLOOKUP($O29,'Table 3 436MW (West M) 2030'!$B$11:$I$41,7,FALSE)</f>
        <v>233.17</v>
      </c>
      <c r="AT29">
        <f>VLOOKUP($O29,'Table 3 477 MW (Wyo) 2033'!$B$11:$I$41,7,FALSE)</f>
        <v>238.74</v>
      </c>
      <c r="AU29">
        <f>VLOOKUP($O29,'Table 3 200 MW (Wyo) 2033'!$B$11:$I$41,7,FALSE)</f>
        <v>205.91</v>
      </c>
      <c r="AV29">
        <f>VLOOKUP($O29,'Table 3 Yakima Solar 2028'!$B$10:$K$36,9,FALSE)</f>
        <v>222.95</v>
      </c>
      <c r="AW29">
        <f>VLOOKUP($O29,'Table 3 UT Solar 2031'!$B$10:$K$36,9,FALSE)</f>
        <v>231.1</v>
      </c>
      <c r="AZ29">
        <f>SUM(AB$13:AB29)*AN29/1000</f>
        <v>8.7096829042879751</v>
      </c>
      <c r="BA29">
        <f>SUM(AC$13:AC29)*AO29/1000</f>
        <v>0</v>
      </c>
      <c r="BB29">
        <f>SUM(AD$13:AD29)*AP29/1000</f>
        <v>0</v>
      </c>
      <c r="BC29">
        <f>SUM(AE$13:AE29)*AQ29/1000</f>
        <v>0</v>
      </c>
      <c r="BD29">
        <f>SUM(AF$13:AF29)*AR29/1000</f>
        <v>0</v>
      </c>
      <c r="BE29">
        <f>SUM(AG$13:AG29)*AS29/1000</f>
        <v>0</v>
      </c>
      <c r="BF29">
        <f>SUM(AH$13:AH29)*AT29/1000</f>
        <v>0</v>
      </c>
      <c r="BG29">
        <f>SUM(AI$13:AI29)*AU29/1000</f>
        <v>0</v>
      </c>
      <c r="BH29">
        <f>SUM(AJ$13:AJ29)*AV29/1000</f>
        <v>0</v>
      </c>
      <c r="BI29">
        <f>SUM(AK$13:AK29)*AW29/1000</f>
        <v>0</v>
      </c>
      <c r="BJ29">
        <f t="shared" si="7"/>
        <v>8.7096829042879751</v>
      </c>
    </row>
    <row r="30" spans="2:62">
      <c r="B30" s="274">
        <f t="shared" si="5"/>
        <v>2035</v>
      </c>
      <c r="C30" s="10">
        <f t="shared" si="0"/>
        <v>891.99808034727062</v>
      </c>
      <c r="D30" s="61" t="str">
        <f t="shared" si="1"/>
        <v/>
      </c>
      <c r="E30" s="10">
        <f>SUMIF('Table 5'!$J$20:$J$271,B30,'Table 5'!$C$20:$C$271)/SUMIF('Table 5'!$J$20:$J$271,B30,'Table 5'!$F$20:$F$271)</f>
        <v>-214.7652892887032</v>
      </c>
      <c r="F30" s="51"/>
      <c r="G30" s="10">
        <f>IFERROR(SUMIF('Table 5'!$J$20:$J$271,B30,'Table 5'!$E$20:$E$271)/SUMIF('Table 5'!$J$20:$J$271,B30,'Table 5'!$F$20:$F$271),0)</f>
        <v>142.22517550238442</v>
      </c>
      <c r="H30" s="50"/>
      <c r="I30"/>
      <c r="M30" s="197"/>
      <c r="O30">
        <f t="shared" si="2"/>
        <v>2035</v>
      </c>
      <c r="P30">
        <v>0</v>
      </c>
      <c r="Q30">
        <v>0</v>
      </c>
      <c r="R30">
        <v>0</v>
      </c>
      <c r="S30">
        <v>0</v>
      </c>
      <c r="T30">
        <v>0</v>
      </c>
      <c r="U30">
        <v>0</v>
      </c>
      <c r="V30">
        <v>0</v>
      </c>
      <c r="W30">
        <v>0</v>
      </c>
      <c r="X30">
        <v>0</v>
      </c>
      <c r="Y30">
        <v>0</v>
      </c>
      <c r="AB30">
        <f t="shared" si="6"/>
        <v>0</v>
      </c>
      <c r="AC30">
        <f t="shared" si="3"/>
        <v>0</v>
      </c>
      <c r="AD30">
        <f t="shared" si="3"/>
        <v>0</v>
      </c>
      <c r="AE30">
        <f t="shared" si="3"/>
        <v>0</v>
      </c>
      <c r="AF30">
        <f t="shared" si="3"/>
        <v>0</v>
      </c>
      <c r="AG30">
        <f t="shared" si="3"/>
        <v>0</v>
      </c>
      <c r="AH30">
        <f t="shared" si="3"/>
        <v>0</v>
      </c>
      <c r="AI30">
        <f t="shared" si="3"/>
        <v>0</v>
      </c>
      <c r="AJ30">
        <f t="shared" si="3"/>
        <v>0</v>
      </c>
      <c r="AK30">
        <f t="shared" si="3"/>
        <v>0</v>
      </c>
      <c r="AN30">
        <f>VLOOKUP($O30,'Table 3 WY Wind 2021'!$B$10:$J$36,9,FALSE)</f>
        <v>239.65</v>
      </c>
      <c r="AO30">
        <f>VLOOKUP($O30,'Table 3 DJ Wind 2031'!$B$10:$J$36,9,FALSE)</f>
        <v>250.74</v>
      </c>
      <c r="AP30">
        <f>VLOOKUP($O30,'Table 3 ID Wind 2036'!$B$10:$J$36,9,FALSE)</f>
        <v>255.04</v>
      </c>
      <c r="AQ30">
        <f>VLOOKUP($O30,'Table 3 30 MW Geoth 2029'!$B$10:$J$36,9,FALSE)</f>
        <v>941.83</v>
      </c>
      <c r="AR30">
        <f>VLOOKUP($O30,'Table 3 200 MW (UT N) 2029)'!$B$11:$H$41,7,FALSE)</f>
        <v>160.53</v>
      </c>
      <c r="AS30">
        <f>VLOOKUP($O30,'Table 3 436MW (West M) 2030'!$B$11:$I$41,7,FALSE)</f>
        <v>238.79</v>
      </c>
      <c r="AT30">
        <f>VLOOKUP($O30,'Table 3 477 MW (Wyo) 2033'!$B$11:$I$41,7,FALSE)</f>
        <v>244.5</v>
      </c>
      <c r="AU30">
        <f>VLOOKUP($O30,'Table 3 200 MW (Wyo) 2033'!$B$11:$I$41,7,FALSE)</f>
        <v>210.88</v>
      </c>
      <c r="AV30">
        <f>VLOOKUP($O30,'Table 3 Yakima Solar 2028'!$B$10:$K$36,9,FALSE)</f>
        <v>228.33</v>
      </c>
      <c r="AW30">
        <f>VLOOKUP($O30,'Table 3 UT Solar 2031'!$B$10:$K$36,9,FALSE)</f>
        <v>236.69</v>
      </c>
      <c r="AZ30">
        <f>SUM(AB$13:AB30)*AN30/1000</f>
        <v>8.9199808034727059</v>
      </c>
      <c r="BA30">
        <f>SUM(AC$13:AC30)*AO30/1000</f>
        <v>0</v>
      </c>
      <c r="BB30">
        <f>SUM(AD$13:AD30)*AP30/1000</f>
        <v>0</v>
      </c>
      <c r="BC30">
        <f>SUM(AE$13:AE30)*AQ30/1000</f>
        <v>0</v>
      </c>
      <c r="BD30">
        <f>SUM(AF$13:AF30)*AR30/1000</f>
        <v>0</v>
      </c>
      <c r="BE30">
        <f>SUM(AG$13:AG30)*AS30/1000</f>
        <v>0</v>
      </c>
      <c r="BF30">
        <f>SUM(AH$13:AH30)*AT30/1000</f>
        <v>0</v>
      </c>
      <c r="BG30">
        <f>SUM(AI$13:AI30)*AU30/1000</f>
        <v>0</v>
      </c>
      <c r="BH30">
        <f>SUM(AJ$13:AJ30)*AV30/1000</f>
        <v>0</v>
      </c>
      <c r="BI30">
        <f>SUM(AK$13:AK30)*AW30/1000</f>
        <v>0</v>
      </c>
      <c r="BJ30">
        <f t="shared" si="7"/>
        <v>8.9199808034727059</v>
      </c>
    </row>
    <row r="31" spans="2:62">
      <c r="B31" s="274">
        <f t="shared" si="5"/>
        <v>2036</v>
      </c>
      <c r="C31" s="10">
        <f t="shared" si="0"/>
        <v>913.66062500665339</v>
      </c>
      <c r="D31" s="61" t="str">
        <f t="shared" si="1"/>
        <v/>
      </c>
      <c r="E31" s="10">
        <f>SUMIF('Table 5'!$J$20:$J$271,B31,'Table 5'!$C$20:$C$271)/SUMIF('Table 5'!$J$20:$J$271,B31,'Table 5'!$F$20:$F$271)</f>
        <v>-226.63351426398589</v>
      </c>
      <c r="F31" s="51"/>
      <c r="G31" s="10">
        <f>IFERROR(SUMIF('Table 5'!$J$20:$J$271,B31,'Table 5'!$E$20:$E$271)/SUMIF('Table 5'!$J$20:$J$271,B31,'Table 5'!$F$20:$F$271),0)</f>
        <v>140.15657922541348</v>
      </c>
      <c r="H31" s="50"/>
      <c r="I31"/>
      <c r="M31" s="197"/>
      <c r="O31">
        <f t="shared" si="2"/>
        <v>2036</v>
      </c>
      <c r="P31">
        <v>0</v>
      </c>
      <c r="Q31">
        <v>0</v>
      </c>
      <c r="R31">
        <v>0</v>
      </c>
      <c r="S31">
        <v>0</v>
      </c>
      <c r="T31">
        <v>0</v>
      </c>
      <c r="U31">
        <v>0</v>
      </c>
      <c r="V31">
        <v>0</v>
      </c>
      <c r="W31">
        <v>0</v>
      </c>
      <c r="X31">
        <v>0</v>
      </c>
      <c r="Y31">
        <v>0</v>
      </c>
      <c r="AB31">
        <f t="shared" si="6"/>
        <v>0</v>
      </c>
      <c r="AC31">
        <f t="shared" si="3"/>
        <v>0</v>
      </c>
      <c r="AD31">
        <f t="shared" si="3"/>
        <v>0</v>
      </c>
      <c r="AE31">
        <f t="shared" si="3"/>
        <v>0</v>
      </c>
      <c r="AF31">
        <f t="shared" si="3"/>
        <v>0</v>
      </c>
      <c r="AG31">
        <f t="shared" si="3"/>
        <v>0</v>
      </c>
      <c r="AH31">
        <f t="shared" si="3"/>
        <v>0</v>
      </c>
      <c r="AI31">
        <f t="shared" si="3"/>
        <v>0</v>
      </c>
      <c r="AJ31">
        <f t="shared" si="3"/>
        <v>0</v>
      </c>
      <c r="AK31">
        <f t="shared" si="3"/>
        <v>0</v>
      </c>
      <c r="AN31">
        <f>VLOOKUP($O31,'Table 3 WY Wind 2021'!$B$10:$J$36,9,FALSE)</f>
        <v>245.47</v>
      </c>
      <c r="AO31">
        <f>VLOOKUP($O31,'Table 3 DJ Wind 2031'!$B$10:$J$36,9,FALSE)</f>
        <v>256.82</v>
      </c>
      <c r="AP31">
        <f>VLOOKUP($O31,'Table 3 ID Wind 2036'!$B$10:$J$36,9,FALSE)</f>
        <v>261.24</v>
      </c>
      <c r="AQ31">
        <f>VLOOKUP($O31,'Table 3 30 MW Geoth 2029'!$B$10:$J$36,9,FALSE)</f>
        <v>964.76</v>
      </c>
      <c r="AR31">
        <f>VLOOKUP($O31,'Table 3 200 MW (UT N) 2029)'!$B$11:$H$41,7,FALSE)</f>
        <v>164.43</v>
      </c>
      <c r="AS31">
        <f>VLOOKUP($O31,'Table 3 436MW (West M) 2030'!$B$11:$I$41,7,FALSE)</f>
        <v>244.62</v>
      </c>
      <c r="AT31">
        <f>VLOOKUP($O31,'Table 3 477 MW (Wyo) 2033'!$B$11:$I$41,7,FALSE)</f>
        <v>250.43</v>
      </c>
      <c r="AU31">
        <f>VLOOKUP($O31,'Table 3 200 MW (Wyo) 2033'!$B$11:$I$41,7,FALSE)</f>
        <v>216.01</v>
      </c>
      <c r="AV31">
        <f>VLOOKUP($O31,'Table 3 Yakima Solar 2028'!$B$10:$K$36,9,FALSE)</f>
        <v>233.88</v>
      </c>
      <c r="AW31">
        <f>VLOOKUP($O31,'Table 3 UT Solar 2031'!$B$10:$K$36,9,FALSE)</f>
        <v>242.45</v>
      </c>
      <c r="AZ31">
        <f>SUM(AB$13:AB31)*AN31/1000</f>
        <v>9.1366062500665333</v>
      </c>
      <c r="BA31">
        <f>SUM(AC$13:AC31)*AO31/1000</f>
        <v>0</v>
      </c>
      <c r="BB31">
        <f>SUM(AD$13:AD31)*AP31/1000</f>
        <v>0</v>
      </c>
      <c r="BC31">
        <f>SUM(AE$13:AE31)*AQ31/1000</f>
        <v>0</v>
      </c>
      <c r="BD31">
        <f>SUM(AF$13:AF31)*AR31/1000</f>
        <v>0</v>
      </c>
      <c r="BE31">
        <f>SUM(AG$13:AG31)*AS31/1000</f>
        <v>0</v>
      </c>
      <c r="BF31">
        <f>SUM(AH$13:AH31)*AT31/1000</f>
        <v>0</v>
      </c>
      <c r="BG31">
        <f>SUM(AI$13:AI31)*AU31/1000</f>
        <v>0</v>
      </c>
      <c r="BH31">
        <f>SUM(AJ$13:AJ31)*AV31/1000</f>
        <v>0</v>
      </c>
      <c r="BI31">
        <f>SUM(AK$13:AK31)*AW31/1000</f>
        <v>0</v>
      </c>
      <c r="BJ31">
        <f t="shared" si="7"/>
        <v>9.1366062500665333</v>
      </c>
    </row>
    <row r="32" spans="2:62">
      <c r="B32" s="274">
        <f t="shared" si="5"/>
        <v>2037</v>
      </c>
      <c r="C32" s="10">
        <f t="shared" si="0"/>
        <v>935.76982007138452</v>
      </c>
      <c r="D32" s="61" t="str">
        <f t="shared" si="1"/>
        <v/>
      </c>
      <c r="E32" s="10">
        <f>SUMIF('Table 5'!$J$20:$J$271,B32,'Table 5'!$C$20:$C$271)/SUMIF('Table 5'!$J$20:$J$271,B32,'Table 5'!$F$20:$F$271)</f>
        <v>-268.849250718966</v>
      </c>
      <c r="F32" s="51"/>
      <c r="G32" s="10">
        <f>IFERROR(SUMIF('Table 5'!$J$20:$J$271,B32,'Table 5'!$E$20:$E$271)/SUMIF('Table 5'!$J$20:$J$271,B32,'Table 5'!$F$20:$F$271),0)</f>
        <v>109.4337966216178</v>
      </c>
      <c r="H32" s="50"/>
      <c r="I32"/>
      <c r="M32" s="197"/>
      <c r="O32">
        <f t="shared" si="2"/>
        <v>2037</v>
      </c>
      <c r="P32">
        <v>0</v>
      </c>
      <c r="Q32">
        <v>0</v>
      </c>
      <c r="R32">
        <v>0</v>
      </c>
      <c r="S32">
        <v>0</v>
      </c>
      <c r="T32">
        <v>0</v>
      </c>
      <c r="U32">
        <v>0</v>
      </c>
      <c r="V32">
        <v>0</v>
      </c>
      <c r="W32">
        <v>0</v>
      </c>
      <c r="X32">
        <v>0</v>
      </c>
      <c r="Y32">
        <v>0</v>
      </c>
      <c r="AB32">
        <f t="shared" si="6"/>
        <v>0</v>
      </c>
      <c r="AC32">
        <f t="shared" si="3"/>
        <v>0</v>
      </c>
      <c r="AD32">
        <f t="shared" si="3"/>
        <v>0</v>
      </c>
      <c r="AE32">
        <f t="shared" si="3"/>
        <v>0</v>
      </c>
      <c r="AF32">
        <f t="shared" si="3"/>
        <v>0</v>
      </c>
      <c r="AG32">
        <f t="shared" si="3"/>
        <v>0</v>
      </c>
      <c r="AH32">
        <f t="shared" si="3"/>
        <v>0</v>
      </c>
      <c r="AI32">
        <f t="shared" si="3"/>
        <v>0</v>
      </c>
      <c r="AJ32">
        <f t="shared" si="3"/>
        <v>0</v>
      </c>
      <c r="AK32">
        <f t="shared" si="3"/>
        <v>0</v>
      </c>
      <c r="AN32">
        <f>VLOOKUP($O32,'Table 3 WY Wind 2021'!$B$10:$J$36,9,FALSE)</f>
        <v>251.41</v>
      </c>
      <c r="AO32">
        <f>VLOOKUP($O32,'Table 3 DJ Wind 2031'!$B$10:$J$36,9,FALSE)</f>
        <v>263.04000000000002</v>
      </c>
      <c r="AP32">
        <f>VLOOKUP($O32,'Table 3 ID Wind 2036'!$B$10:$J$36,9,FALSE)</f>
        <v>267.58</v>
      </c>
      <c r="AQ32">
        <f>VLOOKUP($O32,'Table 3 30 MW Geoth 2029'!$B$10:$J$36,9,FALSE)</f>
        <v>988.16</v>
      </c>
      <c r="AR32">
        <f>VLOOKUP($O32,'Table 3 200 MW (UT N) 2029)'!$B$11:$H$41,7,FALSE)</f>
        <v>168.43</v>
      </c>
      <c r="AS32">
        <f>VLOOKUP($O32,'Table 3 436MW (West M) 2030'!$B$11:$I$41,7,FALSE)</f>
        <v>250.59</v>
      </c>
      <c r="AT32">
        <f>VLOOKUP($O32,'Table 3 477 MW (Wyo) 2033'!$B$11:$I$41,7,FALSE)</f>
        <v>256.47000000000003</v>
      </c>
      <c r="AU32">
        <f>VLOOKUP($O32,'Table 3 200 MW (Wyo) 2033'!$B$11:$I$41,7,FALSE)</f>
        <v>221.26</v>
      </c>
      <c r="AV32">
        <f>VLOOKUP($O32,'Table 3 Yakima Solar 2028'!$B$10:$K$36,9,FALSE)</f>
        <v>239.57</v>
      </c>
      <c r="AW32">
        <f>VLOOKUP($O32,'Table 3 UT Solar 2031'!$B$10:$K$36,9,FALSE)</f>
        <v>248.35</v>
      </c>
      <c r="AZ32">
        <f>SUM(AB$13:AB32)*AN32/1000</f>
        <v>9.3576982007138447</v>
      </c>
      <c r="BA32">
        <f>SUM(AC$13:AC32)*AO32/1000</f>
        <v>0</v>
      </c>
      <c r="BB32">
        <f>SUM(AD$13:AD32)*AP32/1000</f>
        <v>0</v>
      </c>
      <c r="BC32">
        <f>SUM(AE$13:AE32)*AQ32/1000</f>
        <v>0</v>
      </c>
      <c r="BD32">
        <f>SUM(AF$13:AF32)*AR32/1000</f>
        <v>0</v>
      </c>
      <c r="BE32">
        <f>SUM(AG$13:AG32)*AS32/1000</f>
        <v>0</v>
      </c>
      <c r="BF32">
        <f>SUM(AH$13:AH32)*AT32/1000</f>
        <v>0</v>
      </c>
      <c r="BG32">
        <f>SUM(AI$13:AI32)*AU32/1000</f>
        <v>0</v>
      </c>
      <c r="BH32">
        <f>SUM(AJ$13:AJ32)*AV32/1000</f>
        <v>0</v>
      </c>
      <c r="BI32">
        <f>SUM(AK$13:AK32)*AW32/1000</f>
        <v>0</v>
      </c>
      <c r="BJ32" s="280">
        <f t="shared" si="7"/>
        <v>9.3576982007138447</v>
      </c>
    </row>
    <row r="33" spans="1:62" hidden="1">
      <c r="B33" s="16">
        <f t="shared" si="5"/>
        <v>2038</v>
      </c>
      <c r="C33" s="10">
        <f t="shared" si="0"/>
        <v>958.69787421258695</v>
      </c>
      <c r="D33" s="61" t="str">
        <f t="shared" ref="D33" si="8">IF(OR(AND(B33=2029,_30_Geo_West&gt;0),AND(B33=2029,_200_SCCT_UtahN&gt;0),AND(B33=2030,_436_CCCT_WestMain&gt;0)),"(4)","")</f>
        <v/>
      </c>
      <c r="E33" s="10" t="e">
        <f>SUMIF('Table 5'!$J$20:$J$271,B33,'Table 5'!$C$20:$C$271)/SUMIF('Table 5'!$J$20:$J$271,B33,'Table 5'!$F$20:$F$271)</f>
        <v>#DIV/0!</v>
      </c>
      <c r="F33" s="51"/>
      <c r="G33" s="15">
        <f>IFERROR(SUMIF('Table 5'!$J$20:$J$271,B33,'Table 5'!$E$20:$E$271)/SUMIF('Table 5'!$J$20:$J$271,B33,'Table 5'!$F$20:$F$271),0)</f>
        <v>0</v>
      </c>
      <c r="H33" s="50"/>
      <c r="I33"/>
      <c r="M33" s="197"/>
      <c r="O33">
        <f t="shared" ref="O33" si="9">B33</f>
        <v>2038</v>
      </c>
      <c r="P33">
        <v>0</v>
      </c>
      <c r="Q33">
        <v>0</v>
      </c>
      <c r="R33">
        <v>0</v>
      </c>
      <c r="S33">
        <v>0</v>
      </c>
      <c r="T33">
        <v>0</v>
      </c>
      <c r="U33">
        <v>0</v>
      </c>
      <c r="V33">
        <v>0</v>
      </c>
      <c r="W33">
        <v>0</v>
      </c>
      <c r="X33">
        <v>0</v>
      </c>
      <c r="Y33">
        <v>0</v>
      </c>
      <c r="AB33">
        <f t="shared" ref="AB33" si="10">P33/P$5</f>
        <v>0</v>
      </c>
      <c r="AC33">
        <f t="shared" ref="AC33" si="11">Q33/Q$5</f>
        <v>0</v>
      </c>
      <c r="AD33">
        <f t="shared" ref="AD33" si="12">R33/R$5</f>
        <v>0</v>
      </c>
      <c r="AE33">
        <f t="shared" ref="AE33" si="13">S33/S$5</f>
        <v>0</v>
      </c>
      <c r="AF33">
        <f t="shared" ref="AF33" si="14">T33/T$5</f>
        <v>0</v>
      </c>
      <c r="AG33">
        <f t="shared" ref="AG33" si="15">U33/U$5</f>
        <v>0</v>
      </c>
      <c r="AH33">
        <f t="shared" ref="AH33" si="16">V33/V$5</f>
        <v>0</v>
      </c>
      <c r="AI33">
        <f t="shared" ref="AI33" si="17">W33/W$5</f>
        <v>0</v>
      </c>
      <c r="AJ33">
        <f t="shared" ref="AJ33" si="18">X33/X$5</f>
        <v>0</v>
      </c>
      <c r="AK33">
        <f t="shared" ref="AK33" si="19">Y33/Y$5</f>
        <v>0</v>
      </c>
      <c r="AN33">
        <f>VLOOKUP($O33,'Table 3 WY Wind 2021'!$B$10:$J$36,9,FALSE)</f>
        <v>257.57</v>
      </c>
      <c r="AO33">
        <f>VLOOKUP($O33,'Table 3 DJ Wind 2031'!$B$10:$J$36,9,FALSE)</f>
        <v>269.48</v>
      </c>
      <c r="AP33">
        <f>VLOOKUP($O33,'Table 3 ID Wind 2036'!$B$10:$J$36,9,FALSE)</f>
        <v>274.11</v>
      </c>
      <c r="AQ33">
        <f>VLOOKUP($O33,'Table 3 30 MW Geoth 2029'!$B$10:$J$36,9,FALSE)</f>
        <v>1012.27</v>
      </c>
      <c r="AR33">
        <f>VLOOKUP($O33,'Table 3 200 MW (UT N) 2029)'!$B$11:$H$41,7,FALSE)</f>
        <v>172.55</v>
      </c>
      <c r="AS33">
        <f>VLOOKUP($O33,'Table 3 436MW (West M) 2030'!$B$11:$I$41,7,FALSE)</f>
        <v>256.70999999999998</v>
      </c>
      <c r="AT33">
        <f>VLOOKUP($O33,'Table 3 477 MW (Wyo) 2033'!$B$11:$I$41,7,FALSE)</f>
        <v>262.75</v>
      </c>
      <c r="AU33">
        <f>VLOOKUP($O33,'Table 3 200 MW (Wyo) 2033'!$B$11:$I$41,7,FALSE)</f>
        <v>226.67</v>
      </c>
      <c r="AV33">
        <f>VLOOKUP($O33,'Table 3 Yakima Solar 2028'!$B$10:$K$36,9,FALSE)</f>
        <v>245.41</v>
      </c>
      <c r="AW33">
        <f>VLOOKUP($O33,'Table 3 UT Solar 2031'!$B$10:$K$36,9,FALSE)</f>
        <v>254.41</v>
      </c>
      <c r="AZ33">
        <f>SUM(AB$13:AB33)*AN33/1000</f>
        <v>9.5869787421258703</v>
      </c>
      <c r="BA33">
        <f>SUM(AC$13:AC33)*AO33/1000</f>
        <v>0</v>
      </c>
      <c r="BB33">
        <f>SUM(AD$13:AD33)*AP33/1000</f>
        <v>0</v>
      </c>
      <c r="BC33">
        <f>SUM(AE$13:AE33)*AQ33/1000</f>
        <v>0</v>
      </c>
      <c r="BD33">
        <f>SUM(AF$13:AF33)*AR33/1000</f>
        <v>0</v>
      </c>
      <c r="BE33">
        <f>SUM(AG$13:AG33)*AS33/1000</f>
        <v>0</v>
      </c>
      <c r="BF33">
        <f>SUM(AH$13:AH33)*AT33/1000</f>
        <v>0</v>
      </c>
      <c r="BG33">
        <f>SUM(AI$13:AI33)*AU33/1000</f>
        <v>0</v>
      </c>
      <c r="BH33">
        <f>SUM(AJ$13:AJ33)*AV33/1000</f>
        <v>0</v>
      </c>
      <c r="BI33">
        <f>SUM(AK$13:AK33)*AW33/1000</f>
        <v>0</v>
      </c>
      <c r="BJ33" s="280">
        <f t="shared" ref="BJ33" si="20">SUM(AZ33:BI33)</f>
        <v>9.5869787421258703</v>
      </c>
    </row>
    <row r="34" spans="1:62" hidden="1">
      <c r="B34" s="274"/>
      <c r="C34" s="10"/>
      <c r="D34" s="61"/>
      <c r="E34" s="10"/>
      <c r="F34" s="51"/>
      <c r="G34" s="10"/>
      <c r="H34" s="50"/>
      <c r="I34"/>
      <c r="M34" s="197"/>
      <c r="O34">
        <f t="shared" si="2"/>
        <v>0</v>
      </c>
      <c r="P34" t="e">
        <v>#N/A</v>
      </c>
      <c r="Q34" t="e">
        <v>#N/A</v>
      </c>
      <c r="R34" t="e">
        <v>#N/A</v>
      </c>
      <c r="S34" t="e">
        <v>#N/A</v>
      </c>
      <c r="T34" t="e">
        <v>#N/A</v>
      </c>
      <c r="U34" t="e">
        <v>#N/A</v>
      </c>
      <c r="V34" t="e">
        <v>#N/A</v>
      </c>
      <c r="W34" t="e">
        <v>#N/A</v>
      </c>
      <c r="X34" t="e">
        <v>#N/A</v>
      </c>
      <c r="Y34" t="e">
        <v>#N/A</v>
      </c>
      <c r="AB34" t="e">
        <f t="shared" si="6"/>
        <v>#N/A</v>
      </c>
      <c r="AC34" t="e">
        <f t="shared" si="3"/>
        <v>#N/A</v>
      </c>
      <c r="AD34" t="e">
        <f t="shared" si="3"/>
        <v>#N/A</v>
      </c>
      <c r="AE34" t="e">
        <f t="shared" si="3"/>
        <v>#N/A</v>
      </c>
      <c r="AF34" t="e">
        <f t="shared" si="3"/>
        <v>#N/A</v>
      </c>
      <c r="AG34" t="e">
        <f t="shared" si="3"/>
        <v>#N/A</v>
      </c>
      <c r="AH34" t="e">
        <f t="shared" si="3"/>
        <v>#N/A</v>
      </c>
      <c r="AI34" t="e">
        <f t="shared" si="3"/>
        <v>#N/A</v>
      </c>
      <c r="AJ34" t="e">
        <f t="shared" si="3"/>
        <v>#N/A</v>
      </c>
      <c r="AK34" t="e">
        <f t="shared" si="3"/>
        <v>#N/A</v>
      </c>
      <c r="AN34" t="e">
        <f>VLOOKUP($O34,'Table 3 WY Wind 2021'!$B$10:$J$36,9,FALSE)</f>
        <v>#N/A</v>
      </c>
      <c r="AO34" t="e">
        <f>VLOOKUP($O34,'Table 3 DJ Wind 2031'!$B$10:$J$36,9,FALSE)</f>
        <v>#N/A</v>
      </c>
      <c r="AP34" t="e">
        <f>VLOOKUP($O34,'Table 3 ID Wind 2036'!$B$10:$J$36,9,FALSE)</f>
        <v>#N/A</v>
      </c>
      <c r="AQ34" t="e">
        <f>VLOOKUP($O34,'Table 3 30 MW Geoth 2029'!$B$10:$J$36,9,FALSE)</f>
        <v>#N/A</v>
      </c>
      <c r="AR34" t="e">
        <f>VLOOKUP($O34,'Table 3 200 MW (UT N) 2029)'!$B$11:$H$41,7,FALSE)</f>
        <v>#N/A</v>
      </c>
      <c r="AS34" t="e">
        <f>VLOOKUP($O34,'Table 3 436MW (West M) 2030'!$B$11:$I$41,7,FALSE)</f>
        <v>#N/A</v>
      </c>
      <c r="AT34" t="e">
        <f>VLOOKUP($O34,'Table 3 477 MW (Wyo) 2033'!$B$11:$I$41,7,FALSE)</f>
        <v>#N/A</v>
      </c>
      <c r="AU34" t="e">
        <f>VLOOKUP($O34,'Table 3 200 MW (Wyo) 2033'!$B$11:$I$41,7,FALSE)</f>
        <v>#N/A</v>
      </c>
      <c r="AV34" t="e">
        <f>VLOOKUP($O34,'Table 3 Yakima Solar 2028'!$B$10:$K$36,9,FALSE)</f>
        <v>#N/A</v>
      </c>
      <c r="AW34" t="e">
        <f>VLOOKUP($O34,'Table 3 UT Solar 2031'!$B$10:$K$36,9,FALSE)</f>
        <v>#N/A</v>
      </c>
      <c r="AZ34" t="e">
        <f>SUM(AB$13:AB34)*AN34/1000</f>
        <v>#N/A</v>
      </c>
      <c r="BA34" t="e">
        <f>SUM(AC$13:AC34)*AO34/1000</f>
        <v>#N/A</v>
      </c>
      <c r="BB34" t="e">
        <f>SUM(AD$13:AD34)*AP34/1000</f>
        <v>#N/A</v>
      </c>
      <c r="BC34" t="e">
        <f>SUM(AE$13:AE34)*AQ34/1000</f>
        <v>#N/A</v>
      </c>
      <c r="BD34" t="e">
        <f>SUM(AF$13:AF34)*AR34/1000</f>
        <v>#N/A</v>
      </c>
      <c r="BE34" t="e">
        <f>SUM(AG$13:AG34)*AS34/1000</f>
        <v>#N/A</v>
      </c>
      <c r="BF34" t="e">
        <f>SUM(AH$13:AH34)*AT34/1000</f>
        <v>#N/A</v>
      </c>
      <c r="BG34" t="e">
        <f>SUM(AI$13:AI34)*AU34/1000</f>
        <v>#N/A</v>
      </c>
      <c r="BH34" t="e">
        <f>SUM(AJ$13:AJ34)*AV34/1000</f>
        <v>#N/A</v>
      </c>
      <c r="BI34" t="e">
        <f>SUM(AK$13:AK34)*AW34/1000</f>
        <v>#N/A</v>
      </c>
      <c r="BJ34" t="e">
        <f t="shared" si="7"/>
        <v>#N/A</v>
      </c>
    </row>
    <row r="35" spans="1:62" hidden="1">
      <c r="B35" s="274"/>
      <c r="C35" s="10"/>
      <c r="D35" s="61"/>
      <c r="E35" s="10"/>
      <c r="F35" s="51"/>
      <c r="G35" s="10"/>
      <c r="H35" s="50"/>
      <c r="I35"/>
      <c r="M35" s="197"/>
      <c r="O35">
        <f t="shared" si="2"/>
        <v>0</v>
      </c>
      <c r="P35" t="e">
        <v>#N/A</v>
      </c>
      <c r="Q35" t="e">
        <v>#N/A</v>
      </c>
      <c r="R35" t="e">
        <v>#N/A</v>
      </c>
      <c r="S35" t="e">
        <v>#N/A</v>
      </c>
      <c r="T35" t="e">
        <v>#N/A</v>
      </c>
      <c r="U35" t="e">
        <v>#N/A</v>
      </c>
      <c r="V35" t="e">
        <v>#N/A</v>
      </c>
      <c r="W35" t="e">
        <v>#N/A</v>
      </c>
      <c r="X35" t="e">
        <v>#N/A</v>
      </c>
      <c r="Y35" t="e">
        <v>#N/A</v>
      </c>
      <c r="AB35" t="e">
        <f t="shared" si="6"/>
        <v>#N/A</v>
      </c>
      <c r="AC35" t="e">
        <f t="shared" si="3"/>
        <v>#N/A</v>
      </c>
      <c r="AD35" t="e">
        <f t="shared" si="3"/>
        <v>#N/A</v>
      </c>
      <c r="AE35" t="e">
        <f t="shared" si="3"/>
        <v>#N/A</v>
      </c>
      <c r="AF35" t="e">
        <f t="shared" si="3"/>
        <v>#N/A</v>
      </c>
      <c r="AG35" t="e">
        <f t="shared" si="3"/>
        <v>#N/A</v>
      </c>
      <c r="AH35" t="e">
        <f t="shared" si="3"/>
        <v>#N/A</v>
      </c>
      <c r="AI35" t="e">
        <f t="shared" si="3"/>
        <v>#N/A</v>
      </c>
      <c r="AJ35" t="e">
        <f t="shared" si="3"/>
        <v>#N/A</v>
      </c>
      <c r="AK35" t="e">
        <f t="shared" si="3"/>
        <v>#N/A</v>
      </c>
      <c r="AN35" t="e">
        <f>VLOOKUP($O35,'Table 3 WY Wind 2021'!$B$10:$J$36,9,FALSE)</f>
        <v>#N/A</v>
      </c>
      <c r="AO35" t="e">
        <f>VLOOKUP($O35,'Table 3 DJ Wind 2031'!$B$10:$J$36,9,FALSE)</f>
        <v>#N/A</v>
      </c>
      <c r="AP35" t="e">
        <f>VLOOKUP($O35,'Table 3 ID Wind 2036'!$B$10:$J$36,9,FALSE)</f>
        <v>#N/A</v>
      </c>
      <c r="AQ35" t="e">
        <f>VLOOKUP($O35,'Table 3 30 MW Geoth 2029'!$B$10:$J$36,9,FALSE)</f>
        <v>#N/A</v>
      </c>
      <c r="AR35" t="e">
        <f>VLOOKUP($O35,'Table 3 200 MW (UT N) 2029)'!$B$11:$H$41,7,FALSE)</f>
        <v>#N/A</v>
      </c>
      <c r="AS35" t="e">
        <f>VLOOKUP($O35,'Table 3 436MW (West M) 2030'!$B$11:$I$41,7,FALSE)</f>
        <v>#N/A</v>
      </c>
      <c r="AT35" t="e">
        <f>VLOOKUP($O35,'Table 3 477 MW (Wyo) 2033'!$B$11:$I$41,7,FALSE)</f>
        <v>#N/A</v>
      </c>
      <c r="AU35" t="e">
        <f>VLOOKUP($O35,'Table 3 200 MW (Wyo) 2033'!$B$11:$I$41,7,FALSE)</f>
        <v>#N/A</v>
      </c>
      <c r="AV35" t="e">
        <f>VLOOKUP($O35,'Table 3 Yakima Solar 2028'!$B$10:$K$36,9,FALSE)</f>
        <v>#N/A</v>
      </c>
      <c r="AW35" t="e">
        <f>VLOOKUP($O35,'Table 3 UT Solar 2031'!$B$10:$K$36,9,FALSE)</f>
        <v>#N/A</v>
      </c>
      <c r="AZ35" t="e">
        <f>SUM(AB$13:AB35)*AN35/1000</f>
        <v>#N/A</v>
      </c>
      <c r="BA35" t="e">
        <f>SUM(AC$13:AC35)*AO35/1000</f>
        <v>#N/A</v>
      </c>
      <c r="BB35" t="e">
        <f>SUM(AD$13:AD35)*AP35/1000</f>
        <v>#N/A</v>
      </c>
      <c r="BC35" t="e">
        <f>SUM(AE$13:AE35)*AQ35/1000</f>
        <v>#N/A</v>
      </c>
      <c r="BD35" t="e">
        <f>SUM(AF$13:AF35)*AR35/1000</f>
        <v>#N/A</v>
      </c>
      <c r="BE35" t="e">
        <f>SUM(AG$13:AG35)*AS35/1000</f>
        <v>#N/A</v>
      </c>
      <c r="BF35" t="e">
        <f>SUM(AH$13:AH35)*AT35/1000</f>
        <v>#N/A</v>
      </c>
      <c r="BG35" t="e">
        <f>SUM(AI$13:AI35)*AU35/1000</f>
        <v>#N/A</v>
      </c>
      <c r="BH35" t="e">
        <f>SUM(AJ$13:AJ35)*AV35/1000</f>
        <v>#N/A</v>
      </c>
      <c r="BI35" t="e">
        <f>SUM(AK$13:AK35)*AW35/1000</f>
        <v>#N/A</v>
      </c>
      <c r="BJ35" t="e">
        <f t="shared" si="7"/>
        <v>#N/A</v>
      </c>
    </row>
    <row r="36" spans="1:62" hidden="1">
      <c r="B36" s="274"/>
      <c r="C36" s="10"/>
      <c r="D36" s="61"/>
      <c r="E36" s="10"/>
      <c r="F36" s="51"/>
      <c r="G36" s="10"/>
      <c r="H36" s="50"/>
      <c r="I36"/>
      <c r="M36" s="197"/>
    </row>
    <row r="37" spans="1:62" hidden="1">
      <c r="B37" s="274"/>
      <c r="C37" s="10"/>
      <c r="D37" s="61"/>
      <c r="E37" s="10"/>
      <c r="F37" s="51"/>
      <c r="G37" s="10"/>
      <c r="H37" s="50"/>
      <c r="I37"/>
      <c r="M37" s="197"/>
    </row>
    <row r="38" spans="1:62" hidden="1">
      <c r="B38" s="274"/>
      <c r="C38" s="10"/>
      <c r="D38" s="61"/>
      <c r="E38" s="10"/>
      <c r="F38" s="51"/>
      <c r="G38" s="10"/>
      <c r="H38" s="50"/>
      <c r="I38"/>
    </row>
    <row r="39" spans="1:62">
      <c r="B39" s="274"/>
      <c r="C39" s="10"/>
      <c r="D39" s="61"/>
      <c r="E39" s="10"/>
      <c r="F39" s="51"/>
      <c r="G39" s="10"/>
      <c r="H39" s="50"/>
      <c r="I39"/>
    </row>
    <row r="40" spans="1:62">
      <c r="D40" s="10"/>
      <c r="F40" s="51"/>
      <c r="H40" s="50"/>
      <c r="I40"/>
    </row>
    <row r="41" spans="1:62">
      <c r="B41" s="71" t="str">
        <f>"Levelized Prices (Nominal) @ "&amp;TEXT(I42,"0.00%")&amp;" Discount Rate (1) (3) "</f>
        <v xml:space="preserve">Levelized Prices (Nominal) @ 6.57% Discount Rate (1) (3) </v>
      </c>
      <c r="E41" s="6"/>
      <c r="I41" s="65" t="s">
        <v>97</v>
      </c>
    </row>
    <row r="42" spans="1:62">
      <c r="B42" s="63"/>
      <c r="C42" s="10"/>
      <c r="D42" s="10"/>
      <c r="H42" s="50"/>
      <c r="I42" s="175">
        <v>6.5699999999999995E-2</v>
      </c>
    </row>
    <row r="43" spans="1:62">
      <c r="B43" s="64"/>
      <c r="E43" s="10"/>
      <c r="G43" s="174"/>
      <c r="H43" s="50"/>
    </row>
    <row r="44" spans="1:62">
      <c r="B44" s="64"/>
      <c r="E44" s="10"/>
      <c r="G44" s="174"/>
      <c r="H44" s="50"/>
    </row>
    <row r="45" spans="1:62">
      <c r="A45" s="4" t="s">
        <v>152</v>
      </c>
      <c r="B45" s="63" t="s">
        <v>8</v>
      </c>
      <c r="C45" s="10">
        <f ca="1">'Table 5'!$D$10*(Study_CF*8.76)/'Table 5'!$F$10</f>
        <v>130.96852759467936</v>
      </c>
      <c r="D45" s="10"/>
      <c r="H45" s="50"/>
    </row>
    <row r="46" spans="1:62">
      <c r="A46" s="4" t="s">
        <v>152</v>
      </c>
      <c r="B46" s="64" t="s">
        <v>39</v>
      </c>
      <c r="E46" s="10">
        <f>'Table 5'!$C$10/'Table 5'!$F$10</f>
        <v>-59.670985580304773</v>
      </c>
      <c r="G46" s="174">
        <f>'Table 5'!$G$10</f>
        <v>-11.536999669648969</v>
      </c>
      <c r="H46" s="50"/>
    </row>
    <row r="47" spans="1:62">
      <c r="F47" s="52"/>
      <c r="H47" s="50"/>
    </row>
    <row r="48" spans="1:62">
      <c r="A48" s="4" t="s">
        <v>153</v>
      </c>
      <c r="B48" s="63" t="s">
        <v>8</v>
      </c>
      <c r="C48" s="10">
        <f ca="1">'Table 5'!$D$7*(Study_CF*8.76)/'Table 5'!$F$7</f>
        <v>226.16503220139901</v>
      </c>
      <c r="D48" s="10"/>
      <c r="H48" s="50"/>
    </row>
    <row r="49" spans="1:13">
      <c r="A49" s="4" t="s">
        <v>153</v>
      </c>
      <c r="B49" s="64" t="s">
        <v>39</v>
      </c>
      <c r="E49" s="10">
        <f>'Table 5'!$C$7/'Table 5'!$F$7</f>
        <v>-88.815604478980902</v>
      </c>
      <c r="G49" s="174">
        <f>'Table 5'!$G$7</f>
        <v>-5.6946847175876663</v>
      </c>
      <c r="H49" s="50"/>
    </row>
    <row r="50" spans="1:13">
      <c r="F50" s="52"/>
      <c r="H50" s="50"/>
    </row>
    <row r="51" spans="1:13">
      <c r="F51" s="52"/>
      <c r="H51" s="50"/>
    </row>
    <row r="52" spans="1:13">
      <c r="F52" s="52"/>
      <c r="H52" s="50"/>
    </row>
    <row r="53" spans="1:13">
      <c r="B53" s="4" t="s">
        <v>19</v>
      </c>
      <c r="E53" s="52"/>
      <c r="G53" s="52"/>
      <c r="H53" s="50"/>
      <c r="I53" s="174"/>
    </row>
    <row r="54" spans="1:13">
      <c r="B54" s="66" t="str">
        <f>"(1)   "&amp;I41</f>
        <v>(1)   Discount Rate - 2017 IRP</v>
      </c>
      <c r="E54" s="50"/>
      <c r="F54" s="52"/>
      <c r="G54" s="50"/>
      <c r="H54" s="50"/>
      <c r="I54" s="174"/>
    </row>
    <row r="55" spans="1:13">
      <c r="B55" s="4" t="s">
        <v>25</v>
      </c>
      <c r="F55" s="52"/>
      <c r="H55" s="50"/>
      <c r="I55" s="174"/>
    </row>
    <row r="56" spans="1:13">
      <c r="B56" s="4" t="str">
        <f>"(3)   "&amp;B33-B13&amp;" Year NPC is "&amp;TEXT(B13,"???0")&amp;" - "&amp;TEXT(B33,"???0")</f>
        <v>(3)   20 Year NPC is 2018 - 2038</v>
      </c>
      <c r="G56" s="200"/>
    </row>
    <row r="57" spans="1:13">
      <c r="B57" s="4" t="str">
        <f>IF(Study_Cap_Adj&gt;0,"(4)  The capacity payment is derived from:","")</f>
        <v/>
      </c>
    </row>
    <row r="58" spans="1:13" hidden="1">
      <c r="B58" s="159" t="str">
        <f>IF(AND(Study_Cap_Adj&gt;0,_30_Geo_West&lt;&gt;0),"       2028 - "&amp;'Table 3 477 MW (Wyo) 2033'!$B$12&amp;"   ("&amp;TEXT(_30_Geo_West," 0.0%")&amp;")","")</f>
        <v/>
      </c>
    </row>
    <row r="59" spans="1:13" ht="12.75" customHeight="1">
      <c r="B59" s="159"/>
    </row>
    <row r="60" spans="1:13" ht="12.75" customHeight="1">
      <c r="B60" s="159"/>
    </row>
    <row r="61" spans="1:13">
      <c r="B61" s="11"/>
      <c r="C61" s="8"/>
      <c r="D61" s="8"/>
      <c r="E61" s="8"/>
      <c r="G61" s="8"/>
    </row>
    <row r="62" spans="1:13">
      <c r="B62"/>
      <c r="I62" t="s">
        <v>86</v>
      </c>
    </row>
    <row r="63" spans="1:13" s="69" customFormat="1">
      <c r="A63" s="70"/>
      <c r="B63" s="11"/>
      <c r="C63" s="70"/>
      <c r="D63" s="70"/>
      <c r="E63" s="70"/>
      <c r="F63" s="70"/>
      <c r="G63" s="70"/>
      <c r="I63" t="str">
        <f>"       Avoided Costs calculated annually are  "&amp;TEXT(PMT(Discount_Rate,COUNT($G$13:$G$27),-NPV(Discount_Rate,$G$13:$G$27)),"$0.00")&amp;"/MWH"</f>
        <v xml:space="preserve">       Avoided Costs calculated annually are  -$11.70/MWH</v>
      </c>
      <c r="J63"/>
      <c r="K63"/>
      <c r="L63"/>
      <c r="M63"/>
    </row>
    <row r="64" spans="1:13" s="69" customFormat="1">
      <c r="A64" s="70"/>
      <c r="B64" s="11"/>
      <c r="C64" s="70"/>
      <c r="D64" s="70"/>
      <c r="E64" s="70"/>
      <c r="F64" s="70"/>
      <c r="G64" s="70"/>
      <c r="I64" s="11" t="str">
        <f>"       Avoided Costs calculated monthly are  "&amp;TEXT($I$53,"$0.00")&amp;"/MWH"</f>
        <v xml:space="preserve">       Avoided Costs calculated monthly are  $0.00/MWH</v>
      </c>
      <c r="J64"/>
      <c r="K64"/>
    </row>
    <row r="65" spans="2:13">
      <c r="B65" s="67"/>
      <c r="I65" s="69"/>
      <c r="L65" s="69"/>
      <c r="M65" s="69"/>
    </row>
    <row r="66" spans="2:13">
      <c r="F66" s="8"/>
    </row>
    <row r="69" spans="2:13">
      <c r="J69" s="69"/>
      <c r="K69" s="69"/>
    </row>
    <row r="70" spans="2:13">
      <c r="J70" s="69"/>
      <c r="K70" s="69"/>
    </row>
  </sheetData>
  <phoneticPr fontId="7" type="noConversion"/>
  <printOptions horizontalCentered="1"/>
  <pageMargins left="0.25" right="0.25" top="0.75" bottom="0.75" header="0.3" footer="0.3"/>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102"/>
  <sheetViews>
    <sheetView zoomScaleNormal="100" workbookViewId="0">
      <selection activeCell="B2" sqref="B2"/>
    </sheetView>
  </sheetViews>
  <sheetFormatPr defaultColWidth="9.33203125" defaultRowHeight="12.75"/>
  <cols>
    <col min="1" max="1" width="1.5" style="207" customWidth="1"/>
    <col min="2" max="2" width="10.83203125" style="207" customWidth="1"/>
    <col min="3" max="3" width="14.1640625" style="207" customWidth="1"/>
    <col min="4" max="4" width="12.33203125" style="207" customWidth="1"/>
    <col min="5" max="5" width="9.1640625" style="207" customWidth="1"/>
    <col min="6" max="6" width="9.83203125" style="207" bestFit="1" customWidth="1"/>
    <col min="7" max="7" width="9.83203125" style="207" customWidth="1"/>
    <col min="8" max="8" width="10.5" style="207" customWidth="1"/>
    <col min="9" max="9" width="12.5" style="207" customWidth="1"/>
    <col min="10" max="10" width="11.6640625" style="207" customWidth="1"/>
    <col min="11" max="12" width="9.33203125" style="207"/>
    <col min="13" max="13" width="17.5" style="207" customWidth="1"/>
    <col min="14" max="14" width="4.83203125" style="207" customWidth="1"/>
    <col min="15" max="15" width="11.5" style="207" customWidth="1"/>
    <col min="16" max="16" width="12.5" style="207" customWidth="1"/>
    <col min="17" max="16384" width="9.33203125" style="207"/>
  </cols>
  <sheetData>
    <row r="1" spans="2:19" ht="15.75">
      <c r="B1" s="205" t="s">
        <v>85</v>
      </c>
      <c r="C1" s="206"/>
      <c r="D1" s="206"/>
      <c r="E1" s="206"/>
      <c r="F1" s="206"/>
      <c r="G1" s="206"/>
      <c r="H1" s="206"/>
      <c r="I1" s="206"/>
    </row>
    <row r="2" spans="2:19" ht="15.75">
      <c r="B2" s="205" t="s">
        <v>179</v>
      </c>
      <c r="C2" s="206"/>
      <c r="D2" s="206"/>
      <c r="E2" s="206"/>
      <c r="F2" s="206"/>
      <c r="G2" s="206"/>
      <c r="H2" s="206"/>
      <c r="I2" s="206"/>
    </row>
    <row r="3" spans="2:19" ht="15.75">
      <c r="B3" s="205" t="str">
        <f>TEXT($C$63,"0%")&amp;" Capacity Factor"</f>
        <v>90% Capacity Factor</v>
      </c>
      <c r="C3" s="206"/>
      <c r="D3" s="206"/>
      <c r="E3" s="206"/>
      <c r="F3" s="206"/>
      <c r="G3" s="206"/>
      <c r="H3" s="206"/>
      <c r="I3" s="206"/>
    </row>
    <row r="4" spans="2:19">
      <c r="B4" s="208"/>
      <c r="C4" s="208"/>
      <c r="D4" s="208"/>
      <c r="E4" s="208"/>
      <c r="F4" s="208"/>
      <c r="G4" s="208"/>
      <c r="H4" s="208"/>
      <c r="I4" s="209"/>
      <c r="J4" s="209"/>
    </row>
    <row r="5" spans="2:19" ht="51.75" customHeight="1">
      <c r="B5" s="210" t="s">
        <v>0</v>
      </c>
      <c r="C5" s="211" t="s">
        <v>10</v>
      </c>
      <c r="D5" s="211" t="s">
        <v>11</v>
      </c>
      <c r="E5" s="211" t="s">
        <v>12</v>
      </c>
      <c r="F5" s="211" t="s">
        <v>109</v>
      </c>
      <c r="G5" s="19" t="s">
        <v>13</v>
      </c>
      <c r="H5" s="211" t="s">
        <v>110</v>
      </c>
      <c r="I5" s="211" t="s">
        <v>123</v>
      </c>
      <c r="J5" s="19" t="s">
        <v>73</v>
      </c>
      <c r="K5"/>
      <c r="Q5" s="269"/>
    </row>
    <row r="6" spans="2:19" ht="24" customHeight="1">
      <c r="B6" s="212"/>
      <c r="C6" s="213" t="s">
        <v>8</v>
      </c>
      <c r="D6" s="214" t="s">
        <v>9</v>
      </c>
      <c r="E6" s="214" t="s">
        <v>9</v>
      </c>
      <c r="F6" s="213" t="s">
        <v>39</v>
      </c>
      <c r="G6" s="22" t="s">
        <v>39</v>
      </c>
      <c r="H6" s="213" t="s">
        <v>39</v>
      </c>
      <c r="I6" s="213" t="s">
        <v>39</v>
      </c>
      <c r="J6" s="23" t="s">
        <v>9</v>
      </c>
      <c r="K6"/>
      <c r="N6" s="271"/>
      <c r="O6" s="271"/>
      <c r="P6" s="69"/>
      <c r="Q6" s="69"/>
      <c r="R6" s="69"/>
    </row>
    <row r="7" spans="2:19">
      <c r="C7" s="215" t="s">
        <v>1</v>
      </c>
      <c r="D7" s="215" t="s">
        <v>2</v>
      </c>
      <c r="E7" s="215" t="s">
        <v>3</v>
      </c>
      <c r="F7" s="215" t="s">
        <v>4</v>
      </c>
      <c r="G7" s="215" t="s">
        <v>5</v>
      </c>
      <c r="H7" s="215" t="s">
        <v>7</v>
      </c>
      <c r="I7" s="215" t="s">
        <v>28</v>
      </c>
      <c r="J7" s="215" t="s">
        <v>29</v>
      </c>
      <c r="K7"/>
      <c r="N7" s="69"/>
      <c r="O7" s="69"/>
      <c r="P7" s="69"/>
      <c r="Q7" s="69"/>
      <c r="R7" s="69"/>
    </row>
    <row r="8" spans="2:19" ht="6" customHeight="1">
      <c r="K8"/>
    </row>
    <row r="9" spans="2:19" ht="15.75">
      <c r="B9" s="60" t="str">
        <f>C52</f>
        <v>2017 IRP Geothermal PPA West Side Resource - 90% Capacity Factor</v>
      </c>
      <c r="C9" s="209"/>
      <c r="E9" s="209"/>
      <c r="F9" s="209"/>
      <c r="G9" s="209"/>
      <c r="H9" s="209"/>
      <c r="I9" s="209"/>
      <c r="J9" s="209"/>
      <c r="K9"/>
    </row>
    <row r="10" spans="2:19">
      <c r="B10" s="216">
        <v>2016</v>
      </c>
      <c r="C10" s="217">
        <f>C55</f>
        <v>0</v>
      </c>
      <c r="D10" s="218">
        <f>C10*$C$62</f>
        <v>0</v>
      </c>
      <c r="E10" s="218">
        <f>C56</f>
        <v>0</v>
      </c>
      <c r="F10" s="219">
        <f t="shared" ref="F10:F36" si="0">(D10+E10)/(8.76*$C$63)</f>
        <v>0</v>
      </c>
      <c r="G10" s="219">
        <f>$C$58</f>
        <v>77.34</v>
      </c>
      <c r="H10" s="266">
        <f>C59</f>
        <v>0</v>
      </c>
      <c r="I10" s="220">
        <f>F10+H10+G10</f>
        <v>77.34</v>
      </c>
      <c r="J10" s="220">
        <f>ROUND(I10*$C$63*8.76,2)</f>
        <v>611.44000000000005</v>
      </c>
      <c r="K10"/>
      <c r="N10" s="69"/>
      <c r="O10" s="69"/>
      <c r="P10" s="69"/>
      <c r="Q10" s="270"/>
      <c r="R10" s="69"/>
    </row>
    <row r="11" spans="2:19">
      <c r="B11" s="216">
        <f t="shared" ref="B11:B36" si="1">B10+1</f>
        <v>2017</v>
      </c>
      <c r="C11" s="222"/>
      <c r="D11" s="218">
        <f>ROUND(D10*(1+$D66),2)</f>
        <v>0</v>
      </c>
      <c r="E11" s="218">
        <f>ROUND(E10*(1+$D66),2)</f>
        <v>0</v>
      </c>
      <c r="F11" s="219">
        <f t="shared" si="0"/>
        <v>0</v>
      </c>
      <c r="G11" s="115">
        <f>ROUND(G10*(1+$D66),2)</f>
        <v>79.05</v>
      </c>
      <c r="H11" s="218">
        <f>ROUND(H10*(1+$D66),2)</f>
        <v>0</v>
      </c>
      <c r="I11" s="220">
        <f>F11+H11+G11</f>
        <v>79.05</v>
      </c>
      <c r="J11" s="220">
        <f t="shared" ref="J11:J36" si="2">ROUND(I11*$C$63*8.76,2)</f>
        <v>624.96</v>
      </c>
      <c r="K11"/>
      <c r="N11" s="69"/>
      <c r="O11" s="69"/>
      <c r="P11" s="69"/>
      <c r="Q11" s="270"/>
      <c r="R11" s="69"/>
    </row>
    <row r="12" spans="2:19">
      <c r="B12" s="229">
        <f t="shared" si="1"/>
        <v>2018</v>
      </c>
      <c r="C12" s="230"/>
      <c r="D12" s="218">
        <f t="shared" ref="D12:E19" si="3">ROUND(D11*(1+$D67),2)</f>
        <v>0</v>
      </c>
      <c r="E12" s="218">
        <f t="shared" si="3"/>
        <v>0</v>
      </c>
      <c r="F12" s="220">
        <f t="shared" si="0"/>
        <v>0</v>
      </c>
      <c r="G12" s="218">
        <f t="shared" ref="G12:G19" si="4">ROUND(G11*(1+$D67),2)</f>
        <v>80.760000000000005</v>
      </c>
      <c r="H12" s="231">
        <f t="shared" ref="H12" si="5">ROUND(H11*(1+$D67),2)</f>
        <v>0</v>
      </c>
      <c r="I12" s="220">
        <f t="shared" ref="I12:I36" si="6">F12+H12+G12</f>
        <v>80.760000000000005</v>
      </c>
      <c r="J12" s="220">
        <f t="shared" si="2"/>
        <v>638.48</v>
      </c>
      <c r="K12"/>
      <c r="L12" s="209"/>
      <c r="N12" s="69"/>
      <c r="O12" s="69"/>
      <c r="P12" s="69"/>
      <c r="Q12" s="270"/>
      <c r="R12" s="69"/>
    </row>
    <row r="13" spans="2:19">
      <c r="B13" s="229">
        <f t="shared" si="1"/>
        <v>2019</v>
      </c>
      <c r="C13" s="230"/>
      <c r="D13" s="218">
        <f t="shared" si="3"/>
        <v>0</v>
      </c>
      <c r="E13" s="218">
        <f t="shared" si="3"/>
        <v>0</v>
      </c>
      <c r="F13" s="220">
        <f t="shared" si="0"/>
        <v>0</v>
      </c>
      <c r="G13" s="218">
        <f t="shared" si="4"/>
        <v>82.38</v>
      </c>
      <c r="H13" s="231">
        <f t="shared" ref="H13" si="7">ROUND(H12*(1+$D68),2)</f>
        <v>0</v>
      </c>
      <c r="I13" s="220">
        <f t="shared" si="6"/>
        <v>82.38</v>
      </c>
      <c r="J13" s="220">
        <f t="shared" si="2"/>
        <v>651.29</v>
      </c>
      <c r="K13"/>
      <c r="L13" s="209"/>
      <c r="N13" s="69"/>
      <c r="O13" s="69"/>
      <c r="P13" s="69"/>
      <c r="Q13" s="270"/>
      <c r="R13" s="69"/>
    </row>
    <row r="14" spans="2:19">
      <c r="B14" s="229">
        <f t="shared" si="1"/>
        <v>2020</v>
      </c>
      <c r="C14" s="230"/>
      <c r="D14" s="218">
        <f t="shared" si="3"/>
        <v>0</v>
      </c>
      <c r="E14" s="218">
        <f t="shared" si="3"/>
        <v>0</v>
      </c>
      <c r="F14" s="220">
        <f t="shared" si="0"/>
        <v>0</v>
      </c>
      <c r="G14" s="218">
        <f t="shared" si="4"/>
        <v>84.14</v>
      </c>
      <c r="H14" s="231">
        <f t="shared" ref="H14" si="8">ROUND(H13*(1+$D69),2)</f>
        <v>0</v>
      </c>
      <c r="I14" s="220">
        <f t="shared" si="6"/>
        <v>84.14</v>
      </c>
      <c r="J14" s="220">
        <f t="shared" si="2"/>
        <v>665.2</v>
      </c>
      <c r="K14"/>
      <c r="L14" s="209"/>
      <c r="N14" s="69"/>
      <c r="O14" s="69"/>
      <c r="P14" s="69"/>
      <c r="Q14" s="270"/>
      <c r="R14" s="69"/>
      <c r="S14" s="228"/>
    </row>
    <row r="15" spans="2:19">
      <c r="B15" s="229">
        <f t="shared" si="1"/>
        <v>2021</v>
      </c>
      <c r="C15" s="230"/>
      <c r="D15" s="218">
        <f t="shared" si="3"/>
        <v>0</v>
      </c>
      <c r="E15" s="218">
        <f t="shared" si="3"/>
        <v>0</v>
      </c>
      <c r="F15" s="220">
        <f t="shared" si="0"/>
        <v>0</v>
      </c>
      <c r="G15" s="218">
        <f t="shared" si="4"/>
        <v>86.03</v>
      </c>
      <c r="H15" s="231">
        <f t="shared" ref="H15" si="9">ROUND(H14*(1+$D70),2)</f>
        <v>0</v>
      </c>
      <c r="I15" s="220">
        <f t="shared" si="6"/>
        <v>86.03</v>
      </c>
      <c r="J15" s="220">
        <f t="shared" si="2"/>
        <v>680.14</v>
      </c>
      <c r="K15"/>
      <c r="L15" s="209"/>
      <c r="N15" s="69"/>
      <c r="O15" s="69"/>
      <c r="P15" s="69"/>
      <c r="Q15" s="270"/>
      <c r="R15" s="69"/>
      <c r="S15" s="228"/>
    </row>
    <row r="16" spans="2:19">
      <c r="B16" s="229">
        <f t="shared" si="1"/>
        <v>2022</v>
      </c>
      <c r="C16" s="230"/>
      <c r="D16" s="218">
        <f t="shared" si="3"/>
        <v>0</v>
      </c>
      <c r="E16" s="218">
        <f t="shared" si="3"/>
        <v>0</v>
      </c>
      <c r="F16" s="220">
        <f t="shared" si="0"/>
        <v>0</v>
      </c>
      <c r="G16" s="218">
        <f t="shared" si="4"/>
        <v>87.97</v>
      </c>
      <c r="H16" s="231">
        <f t="shared" ref="H16" si="10">ROUND(H15*(1+$D71),2)</f>
        <v>0</v>
      </c>
      <c r="I16" s="220">
        <f t="shared" si="6"/>
        <v>87.97</v>
      </c>
      <c r="J16" s="220">
        <f t="shared" si="2"/>
        <v>695.48</v>
      </c>
      <c r="K16"/>
      <c r="L16" s="209"/>
      <c r="N16" s="69"/>
      <c r="O16" s="69"/>
      <c r="P16" s="69"/>
      <c r="Q16" s="270"/>
      <c r="R16" s="69"/>
    </row>
    <row r="17" spans="2:19">
      <c r="B17" s="229">
        <f t="shared" si="1"/>
        <v>2023</v>
      </c>
      <c r="C17" s="230"/>
      <c r="D17" s="218">
        <f t="shared" si="3"/>
        <v>0</v>
      </c>
      <c r="E17" s="218">
        <f t="shared" si="3"/>
        <v>0</v>
      </c>
      <c r="F17" s="220">
        <f t="shared" si="0"/>
        <v>0</v>
      </c>
      <c r="G17" s="218">
        <f t="shared" si="4"/>
        <v>90</v>
      </c>
      <c r="H17" s="231">
        <f t="shared" ref="H17" si="11">ROUND(H16*(1+$D72),2)</f>
        <v>0</v>
      </c>
      <c r="I17" s="220">
        <f t="shared" si="6"/>
        <v>90</v>
      </c>
      <c r="J17" s="220">
        <f t="shared" si="2"/>
        <v>711.53</v>
      </c>
      <c r="K17"/>
      <c r="L17" s="209"/>
      <c r="N17" s="69"/>
      <c r="O17" s="69"/>
      <c r="P17" s="69"/>
      <c r="Q17" s="270"/>
      <c r="R17" s="69"/>
    </row>
    <row r="18" spans="2:19">
      <c r="B18" s="229">
        <f t="shared" si="1"/>
        <v>2024</v>
      </c>
      <c r="C18" s="230"/>
      <c r="D18" s="218">
        <f t="shared" si="3"/>
        <v>0</v>
      </c>
      <c r="E18" s="218">
        <f t="shared" si="3"/>
        <v>0</v>
      </c>
      <c r="F18" s="220">
        <f t="shared" si="0"/>
        <v>0</v>
      </c>
      <c r="G18" s="218">
        <f t="shared" si="4"/>
        <v>92.08</v>
      </c>
      <c r="H18" s="231">
        <f t="shared" ref="H18" si="12">ROUND(H17*(1+$D73),2)</f>
        <v>0</v>
      </c>
      <c r="I18" s="220">
        <f t="shared" si="6"/>
        <v>92.08</v>
      </c>
      <c r="J18" s="220">
        <f t="shared" si="2"/>
        <v>727.98</v>
      </c>
      <c r="K18"/>
      <c r="L18" s="209"/>
      <c r="N18" s="69"/>
      <c r="O18" s="69"/>
      <c r="P18" s="69"/>
      <c r="Q18" s="270"/>
      <c r="R18" s="69"/>
    </row>
    <row r="19" spans="2:19">
      <c r="B19" s="229">
        <f t="shared" si="1"/>
        <v>2025</v>
      </c>
      <c r="C19" s="230"/>
      <c r="D19" s="218">
        <f t="shared" si="3"/>
        <v>0</v>
      </c>
      <c r="E19" s="218">
        <f t="shared" si="3"/>
        <v>0</v>
      </c>
      <c r="F19" s="220">
        <f t="shared" si="0"/>
        <v>0</v>
      </c>
      <c r="G19" s="218">
        <f t="shared" si="4"/>
        <v>94.21</v>
      </c>
      <c r="H19" s="231">
        <f t="shared" ref="H19" si="13">ROUND(H18*(1+$D74),2)</f>
        <v>0</v>
      </c>
      <c r="I19" s="220">
        <f t="shared" si="6"/>
        <v>94.21</v>
      </c>
      <c r="J19" s="220">
        <f t="shared" si="2"/>
        <v>744.81</v>
      </c>
      <c r="K19"/>
      <c r="L19" s="209"/>
      <c r="N19" s="69"/>
      <c r="O19" s="69"/>
      <c r="P19" s="69"/>
      <c r="Q19" s="270"/>
      <c r="R19" s="69"/>
    </row>
    <row r="20" spans="2:19">
      <c r="B20" s="229">
        <f t="shared" si="1"/>
        <v>2026</v>
      </c>
      <c r="C20" s="230"/>
      <c r="D20" s="218">
        <f>ROUND(D19*(1+$G66),2)</f>
        <v>0</v>
      </c>
      <c r="E20" s="218">
        <f>ROUND(E19*(1+$G66),2)</f>
        <v>0</v>
      </c>
      <c r="F20" s="220">
        <f t="shared" si="0"/>
        <v>0</v>
      </c>
      <c r="G20" s="218">
        <f>ROUND(G19*(1+$G66),2)</f>
        <v>96.37</v>
      </c>
      <c r="H20" s="231">
        <f>ROUND(H19*(1+$G66),2)</f>
        <v>0</v>
      </c>
      <c r="I20" s="220">
        <f t="shared" si="6"/>
        <v>96.37</v>
      </c>
      <c r="J20" s="220">
        <f t="shared" si="2"/>
        <v>761.89</v>
      </c>
      <c r="K20"/>
      <c r="L20" s="209"/>
      <c r="N20" s="69"/>
      <c r="O20" s="69"/>
      <c r="P20" s="69"/>
      <c r="Q20" s="270"/>
      <c r="R20" s="69"/>
    </row>
    <row r="21" spans="2:19">
      <c r="B21" s="229">
        <f t="shared" si="1"/>
        <v>2027</v>
      </c>
      <c r="C21" s="230"/>
      <c r="D21" s="218">
        <f t="shared" ref="D21:E28" si="14">ROUND(D20*(1+$G67),2)</f>
        <v>0</v>
      </c>
      <c r="E21" s="218">
        <f t="shared" si="14"/>
        <v>0</v>
      </c>
      <c r="F21" s="220">
        <f t="shared" si="0"/>
        <v>0</v>
      </c>
      <c r="G21" s="218">
        <f t="shared" ref="G21:G28" si="15">ROUND(G20*(1+$G67),2)</f>
        <v>98.6</v>
      </c>
      <c r="H21" s="231">
        <f t="shared" ref="H21" si="16">ROUND(H20*(1+$G67),2)</f>
        <v>0</v>
      </c>
      <c r="I21" s="220">
        <f t="shared" si="6"/>
        <v>98.6</v>
      </c>
      <c r="J21" s="220">
        <f t="shared" si="2"/>
        <v>779.52</v>
      </c>
      <c r="K21"/>
      <c r="L21" s="209"/>
      <c r="N21" s="69"/>
      <c r="O21" s="69"/>
      <c r="P21" s="69"/>
      <c r="Q21" s="270"/>
      <c r="R21" s="69"/>
    </row>
    <row r="22" spans="2:19">
      <c r="B22" s="229">
        <f t="shared" si="1"/>
        <v>2028</v>
      </c>
      <c r="C22" s="230"/>
      <c r="D22" s="224">
        <f t="shared" si="14"/>
        <v>0</v>
      </c>
      <c r="E22" s="224">
        <f t="shared" si="14"/>
        <v>0</v>
      </c>
      <c r="F22" s="225">
        <f t="shared" si="0"/>
        <v>0</v>
      </c>
      <c r="G22" s="224">
        <f t="shared" si="15"/>
        <v>100.89</v>
      </c>
      <c r="H22" s="224">
        <f t="shared" ref="H22" si="17">ROUND(H21*(1+$G68),2)</f>
        <v>0</v>
      </c>
      <c r="I22" s="225">
        <f t="shared" si="6"/>
        <v>100.89</v>
      </c>
      <c r="J22" s="225">
        <f t="shared" si="2"/>
        <v>797.63</v>
      </c>
      <c r="K22"/>
      <c r="L22" s="209"/>
      <c r="N22" s="69"/>
      <c r="O22" s="69"/>
      <c r="P22" s="69"/>
      <c r="Q22" s="270"/>
      <c r="R22" s="69"/>
    </row>
    <row r="23" spans="2:19">
      <c r="B23" s="229">
        <f t="shared" si="1"/>
        <v>2029</v>
      </c>
      <c r="C23" s="230"/>
      <c r="D23" s="218">
        <f t="shared" si="14"/>
        <v>0</v>
      </c>
      <c r="E23" s="218">
        <f t="shared" si="14"/>
        <v>0</v>
      </c>
      <c r="F23" s="220">
        <f t="shared" si="0"/>
        <v>0</v>
      </c>
      <c r="G23" s="218">
        <f t="shared" si="15"/>
        <v>103.28</v>
      </c>
      <c r="H23" s="231">
        <f t="shared" ref="H23" si="18">ROUND(H22*(1+$G69),2)</f>
        <v>0</v>
      </c>
      <c r="I23" s="220">
        <f t="shared" si="6"/>
        <v>103.28</v>
      </c>
      <c r="J23" s="220">
        <f t="shared" si="2"/>
        <v>816.52</v>
      </c>
      <c r="K23"/>
      <c r="L23" s="209"/>
      <c r="N23" s="69"/>
      <c r="O23" s="69"/>
      <c r="P23" s="270"/>
      <c r="Q23" s="270"/>
      <c r="R23" s="218"/>
      <c r="S23" s="249"/>
    </row>
    <row r="24" spans="2:19">
      <c r="B24" s="229">
        <f t="shared" si="1"/>
        <v>2030</v>
      </c>
      <c r="C24" s="230"/>
      <c r="D24" s="218">
        <f t="shared" si="14"/>
        <v>0</v>
      </c>
      <c r="E24" s="218">
        <f t="shared" si="14"/>
        <v>0</v>
      </c>
      <c r="F24" s="220">
        <f t="shared" si="0"/>
        <v>0</v>
      </c>
      <c r="G24" s="218">
        <f t="shared" si="15"/>
        <v>105.74</v>
      </c>
      <c r="H24" s="231">
        <f t="shared" ref="H24" si="19">ROUND(H23*(1+$G70),2)</f>
        <v>0</v>
      </c>
      <c r="I24" s="220">
        <f t="shared" si="6"/>
        <v>105.74</v>
      </c>
      <c r="J24" s="220">
        <f t="shared" si="2"/>
        <v>835.97</v>
      </c>
      <c r="K24"/>
      <c r="L24" s="209"/>
      <c r="N24" s="69"/>
      <c r="O24" s="69"/>
      <c r="P24" s="270"/>
      <c r="Q24" s="270"/>
      <c r="R24" s="218"/>
      <c r="S24" s="249"/>
    </row>
    <row r="25" spans="2:19">
      <c r="B25" s="229">
        <f t="shared" si="1"/>
        <v>2031</v>
      </c>
      <c r="C25" s="230"/>
      <c r="D25" s="218">
        <f t="shared" si="14"/>
        <v>0</v>
      </c>
      <c r="E25" s="218">
        <f t="shared" si="14"/>
        <v>0</v>
      </c>
      <c r="F25" s="220">
        <f t="shared" si="0"/>
        <v>0</v>
      </c>
      <c r="G25" s="218">
        <f t="shared" si="15"/>
        <v>108.28</v>
      </c>
      <c r="H25" s="231">
        <f t="shared" ref="H25" si="20">ROUND(H24*(1+$G71),2)</f>
        <v>0</v>
      </c>
      <c r="I25" s="220">
        <f t="shared" si="6"/>
        <v>108.28</v>
      </c>
      <c r="J25" s="220">
        <f t="shared" si="2"/>
        <v>856.05</v>
      </c>
      <c r="K25"/>
      <c r="L25" s="209"/>
      <c r="N25" s="69"/>
      <c r="O25" s="69"/>
      <c r="P25" s="270"/>
      <c r="Q25" s="270"/>
      <c r="R25" s="218"/>
      <c r="S25" s="249"/>
    </row>
    <row r="26" spans="2:19">
      <c r="B26" s="229">
        <f t="shared" si="1"/>
        <v>2032</v>
      </c>
      <c r="C26" s="230"/>
      <c r="D26" s="218">
        <f t="shared" si="14"/>
        <v>0</v>
      </c>
      <c r="E26" s="218">
        <f t="shared" si="14"/>
        <v>0</v>
      </c>
      <c r="F26" s="220">
        <f t="shared" si="0"/>
        <v>0</v>
      </c>
      <c r="G26" s="218">
        <f t="shared" si="15"/>
        <v>110.89</v>
      </c>
      <c r="H26" s="231">
        <f t="shared" ref="H26" si="21">ROUND(H25*(1+$G72),2)</f>
        <v>0</v>
      </c>
      <c r="I26" s="220">
        <f t="shared" si="6"/>
        <v>110.89</v>
      </c>
      <c r="J26" s="220">
        <f t="shared" si="2"/>
        <v>876.69</v>
      </c>
      <c r="K26"/>
      <c r="L26" s="209"/>
      <c r="N26" s="69"/>
      <c r="O26" s="69"/>
      <c r="P26" s="270"/>
      <c r="Q26" s="270"/>
      <c r="R26" s="218"/>
      <c r="S26" s="249"/>
    </row>
    <row r="27" spans="2:19">
      <c r="B27" s="229">
        <f t="shared" si="1"/>
        <v>2033</v>
      </c>
      <c r="C27" s="230"/>
      <c r="D27" s="218">
        <f t="shared" si="14"/>
        <v>0</v>
      </c>
      <c r="E27" s="218">
        <f t="shared" si="14"/>
        <v>0</v>
      </c>
      <c r="F27" s="220">
        <f t="shared" si="0"/>
        <v>0</v>
      </c>
      <c r="G27" s="218">
        <f t="shared" si="15"/>
        <v>113.57</v>
      </c>
      <c r="H27" s="231">
        <f t="shared" ref="H27" si="22">ROUND(H26*(1+$G73),2)</f>
        <v>0</v>
      </c>
      <c r="I27" s="220">
        <f t="shared" si="6"/>
        <v>113.57</v>
      </c>
      <c r="J27" s="220">
        <f t="shared" si="2"/>
        <v>897.87</v>
      </c>
      <c r="K27"/>
      <c r="L27" s="209"/>
      <c r="N27" s="69"/>
      <c r="O27" s="69"/>
      <c r="P27" s="270"/>
      <c r="Q27" s="270"/>
      <c r="R27" s="218"/>
      <c r="S27" s="249"/>
    </row>
    <row r="28" spans="2:19">
      <c r="B28" s="229">
        <f t="shared" si="1"/>
        <v>2034</v>
      </c>
      <c r="C28" s="230"/>
      <c r="D28" s="218">
        <f t="shared" si="14"/>
        <v>0</v>
      </c>
      <c r="E28" s="218">
        <f t="shared" si="14"/>
        <v>0</v>
      </c>
      <c r="F28" s="220">
        <f t="shared" si="0"/>
        <v>0</v>
      </c>
      <c r="G28" s="218">
        <f t="shared" si="15"/>
        <v>116.32</v>
      </c>
      <c r="H28" s="231">
        <f t="shared" ref="H28" si="23">ROUND(H27*(1+$G74),2)</f>
        <v>0</v>
      </c>
      <c r="I28" s="220">
        <f t="shared" si="6"/>
        <v>116.32</v>
      </c>
      <c r="J28" s="220">
        <f t="shared" si="2"/>
        <v>919.61</v>
      </c>
      <c r="K28"/>
      <c r="L28" s="209"/>
      <c r="N28" s="69"/>
      <c r="O28" s="69"/>
      <c r="P28" s="270"/>
      <c r="Q28" s="270"/>
      <c r="R28" s="218"/>
      <c r="S28" s="249"/>
    </row>
    <row r="29" spans="2:19">
      <c r="B29" s="229">
        <f t="shared" si="1"/>
        <v>2035</v>
      </c>
      <c r="C29" s="230"/>
      <c r="D29" s="218">
        <f>ROUND(D28*(1+$J66),2)</f>
        <v>0</v>
      </c>
      <c r="E29" s="218">
        <f>ROUND(E28*(1+$J66),2)</f>
        <v>0</v>
      </c>
      <c r="F29" s="220">
        <f t="shared" si="0"/>
        <v>0</v>
      </c>
      <c r="G29" s="218">
        <f>ROUND(G28*(1+$J66),2)</f>
        <v>119.13</v>
      </c>
      <c r="H29" s="231">
        <f>ROUND(H28*(1+$J66),2)</f>
        <v>0</v>
      </c>
      <c r="I29" s="220">
        <f t="shared" si="6"/>
        <v>119.13</v>
      </c>
      <c r="J29" s="220">
        <f t="shared" si="2"/>
        <v>941.83</v>
      </c>
      <c r="K29"/>
      <c r="L29" s="209"/>
      <c r="N29" s="69"/>
      <c r="O29" s="69"/>
      <c r="P29" s="270"/>
      <c r="Q29" s="270"/>
      <c r="R29" s="218"/>
      <c r="S29" s="249"/>
    </row>
    <row r="30" spans="2:19">
      <c r="B30" s="229">
        <f t="shared" si="1"/>
        <v>2036</v>
      </c>
      <c r="C30" s="230"/>
      <c r="D30" s="218">
        <f t="shared" ref="D30:E36" si="24">ROUND(D29*(1+$J67),2)</f>
        <v>0</v>
      </c>
      <c r="E30" s="218">
        <f t="shared" si="24"/>
        <v>0</v>
      </c>
      <c r="F30" s="220">
        <f t="shared" si="0"/>
        <v>0</v>
      </c>
      <c r="G30" s="218">
        <f t="shared" ref="G30:G36" si="25">ROUND(G29*(1+$J67),2)</f>
        <v>122.03</v>
      </c>
      <c r="H30" s="231">
        <f t="shared" ref="H30" si="26">ROUND(H29*(1+$J67),2)</f>
        <v>0</v>
      </c>
      <c r="I30" s="220">
        <f t="shared" si="6"/>
        <v>122.03</v>
      </c>
      <c r="J30" s="220">
        <f t="shared" si="2"/>
        <v>964.76</v>
      </c>
      <c r="K30"/>
      <c r="L30" s="209"/>
      <c r="N30" s="69"/>
      <c r="O30" s="69"/>
      <c r="P30" s="270"/>
      <c r="Q30" s="270"/>
      <c r="R30" s="218"/>
      <c r="S30" s="249"/>
    </row>
    <row r="31" spans="2:19">
      <c r="B31" s="229">
        <f t="shared" si="1"/>
        <v>2037</v>
      </c>
      <c r="C31" s="230"/>
      <c r="D31" s="218">
        <f t="shared" si="24"/>
        <v>0</v>
      </c>
      <c r="E31" s="218">
        <f t="shared" si="24"/>
        <v>0</v>
      </c>
      <c r="F31" s="220">
        <f t="shared" si="0"/>
        <v>0</v>
      </c>
      <c r="G31" s="218">
        <f t="shared" si="25"/>
        <v>124.99</v>
      </c>
      <c r="H31" s="231">
        <f t="shared" ref="H31" si="27">ROUND(H30*(1+$J68),2)</f>
        <v>0</v>
      </c>
      <c r="I31" s="220">
        <f t="shared" si="6"/>
        <v>124.99</v>
      </c>
      <c r="J31" s="220">
        <f t="shared" si="2"/>
        <v>988.16</v>
      </c>
      <c r="K31"/>
      <c r="L31" s="209"/>
      <c r="N31" s="69"/>
      <c r="O31" s="69"/>
      <c r="P31" s="69"/>
      <c r="Q31" s="270"/>
      <c r="R31" s="218"/>
      <c r="S31" s="218"/>
    </row>
    <row r="32" spans="2:19">
      <c r="B32" s="229">
        <f t="shared" si="1"/>
        <v>2038</v>
      </c>
      <c r="C32" s="230"/>
      <c r="D32" s="218">
        <f t="shared" si="24"/>
        <v>0</v>
      </c>
      <c r="E32" s="218">
        <f t="shared" si="24"/>
        <v>0</v>
      </c>
      <c r="F32" s="220">
        <f t="shared" si="0"/>
        <v>0</v>
      </c>
      <c r="G32" s="218">
        <f t="shared" si="25"/>
        <v>128.04</v>
      </c>
      <c r="H32" s="231">
        <f t="shared" ref="H32" si="28">ROUND(H31*(1+$J69),2)</f>
        <v>0</v>
      </c>
      <c r="I32" s="220">
        <f t="shared" si="6"/>
        <v>128.04</v>
      </c>
      <c r="J32" s="220">
        <f t="shared" si="2"/>
        <v>1012.27</v>
      </c>
      <c r="K32"/>
      <c r="L32" s="209"/>
      <c r="N32" s="69"/>
      <c r="O32" s="69"/>
      <c r="Q32" s="259"/>
      <c r="R32" s="218"/>
      <c r="S32" s="218"/>
    </row>
    <row r="33" spans="2:19">
      <c r="B33" s="229">
        <f t="shared" si="1"/>
        <v>2039</v>
      </c>
      <c r="C33" s="230"/>
      <c r="D33" s="218">
        <f t="shared" si="24"/>
        <v>0</v>
      </c>
      <c r="E33" s="218">
        <f t="shared" si="24"/>
        <v>0</v>
      </c>
      <c r="F33" s="220">
        <f t="shared" si="0"/>
        <v>0</v>
      </c>
      <c r="G33" s="218">
        <f t="shared" si="25"/>
        <v>131.18</v>
      </c>
      <c r="H33" s="231">
        <f t="shared" ref="H33" si="29">ROUND(H32*(1+$J70),2)</f>
        <v>0</v>
      </c>
      <c r="I33" s="220">
        <f t="shared" si="6"/>
        <v>131.18</v>
      </c>
      <c r="J33" s="220">
        <f t="shared" si="2"/>
        <v>1037.0999999999999</v>
      </c>
      <c r="K33"/>
      <c r="L33" s="209"/>
      <c r="N33" s="69"/>
      <c r="O33" s="69"/>
      <c r="Q33" s="259"/>
      <c r="R33" s="218"/>
      <c r="S33" s="218"/>
    </row>
    <row r="34" spans="2:19">
      <c r="B34" s="229">
        <f t="shared" si="1"/>
        <v>2040</v>
      </c>
      <c r="C34" s="230"/>
      <c r="D34" s="218">
        <f t="shared" si="24"/>
        <v>0</v>
      </c>
      <c r="E34" s="218">
        <f t="shared" si="24"/>
        <v>0</v>
      </c>
      <c r="F34" s="220">
        <f t="shared" si="0"/>
        <v>0</v>
      </c>
      <c r="G34" s="218">
        <f t="shared" si="25"/>
        <v>134.38</v>
      </c>
      <c r="H34" s="231">
        <f t="shared" ref="H34" si="30">ROUND(H33*(1+$J71),2)</f>
        <v>0</v>
      </c>
      <c r="I34" s="220">
        <f t="shared" si="6"/>
        <v>134.38</v>
      </c>
      <c r="J34" s="220">
        <f t="shared" si="2"/>
        <v>1062.3900000000001</v>
      </c>
      <c r="K34"/>
      <c r="L34" s="209"/>
      <c r="N34" s="69"/>
      <c r="O34" s="69"/>
      <c r="Q34" s="259"/>
      <c r="R34" s="218"/>
      <c r="S34" s="218"/>
    </row>
    <row r="35" spans="2:19">
      <c r="B35" s="229">
        <f t="shared" si="1"/>
        <v>2041</v>
      </c>
      <c r="C35" s="230"/>
      <c r="D35" s="218">
        <f t="shared" si="24"/>
        <v>0</v>
      </c>
      <c r="E35" s="218">
        <f t="shared" si="24"/>
        <v>0</v>
      </c>
      <c r="F35" s="220">
        <f t="shared" si="0"/>
        <v>0</v>
      </c>
      <c r="G35" s="218">
        <f t="shared" si="25"/>
        <v>137.68</v>
      </c>
      <c r="H35" s="231">
        <f t="shared" ref="H35" si="31">ROUND(H34*(1+$J72),2)</f>
        <v>0</v>
      </c>
      <c r="I35" s="220">
        <f t="shared" si="6"/>
        <v>137.68</v>
      </c>
      <c r="J35" s="220">
        <f t="shared" si="2"/>
        <v>1088.48</v>
      </c>
      <c r="K35"/>
      <c r="L35" s="209"/>
      <c r="N35" s="69"/>
      <c r="O35" s="69"/>
      <c r="Q35" s="259"/>
      <c r="R35" s="218"/>
      <c r="S35" s="218"/>
    </row>
    <row r="36" spans="2:19">
      <c r="B36" s="229">
        <f t="shared" si="1"/>
        <v>2042</v>
      </c>
      <c r="C36" s="230"/>
      <c r="D36" s="218">
        <f t="shared" si="24"/>
        <v>0</v>
      </c>
      <c r="E36" s="218">
        <f t="shared" si="24"/>
        <v>0</v>
      </c>
      <c r="F36" s="220">
        <f t="shared" si="0"/>
        <v>0</v>
      </c>
      <c r="G36" s="218">
        <f t="shared" si="25"/>
        <v>141.07</v>
      </c>
      <c r="H36" s="231">
        <f t="shared" ref="H36" si="32">ROUND(H35*(1+$J73),2)</f>
        <v>0</v>
      </c>
      <c r="I36" s="220">
        <f t="shared" si="6"/>
        <v>141.07</v>
      </c>
      <c r="J36" s="220">
        <f t="shared" si="2"/>
        <v>1115.29</v>
      </c>
      <c r="K36"/>
      <c r="L36" s="209"/>
      <c r="N36" s="69"/>
      <c r="O36" s="69"/>
      <c r="Q36" s="259"/>
      <c r="R36" s="218"/>
      <c r="S36" s="218"/>
    </row>
    <row r="37" spans="2:19">
      <c r="B37" s="229"/>
      <c r="C37" s="222"/>
      <c r="D37" s="218"/>
      <c r="E37" s="218"/>
      <c r="F37" s="219"/>
      <c r="G37" s="218"/>
      <c r="H37" s="218"/>
      <c r="I37" s="220"/>
      <c r="J37" s="232"/>
    </row>
    <row r="38" spans="2:19">
      <c r="B38" s="216"/>
      <c r="C38" s="222"/>
      <c r="D38" s="218"/>
      <c r="E38" s="218"/>
      <c r="F38" s="219"/>
      <c r="G38" s="218"/>
      <c r="H38" s="218"/>
      <c r="I38" s="220"/>
      <c r="J38" s="232"/>
    </row>
    <row r="39" spans="2:19">
      <c r="B39" s="216"/>
      <c r="C39" s="222"/>
      <c r="D39" s="218"/>
      <c r="E39" s="218"/>
      <c r="F39" s="219"/>
      <c r="G39" s="218"/>
      <c r="H39" s="218"/>
      <c r="I39" s="220"/>
      <c r="J39" s="232"/>
    </row>
    <row r="40" spans="2:19">
      <c r="B40" s="216"/>
      <c r="C40" s="222"/>
      <c r="D40" s="218"/>
      <c r="E40" s="218"/>
      <c r="F40" s="219"/>
      <c r="G40" s="218"/>
      <c r="H40" s="218"/>
      <c r="I40" s="220"/>
      <c r="J40" s="232"/>
    </row>
    <row r="42" spans="2:19" ht="14.25">
      <c r="B42" s="233" t="s">
        <v>31</v>
      </c>
      <c r="C42" s="234"/>
      <c r="D42" s="234"/>
      <c r="E42" s="234"/>
      <c r="F42" s="234"/>
      <c r="G42" s="234"/>
      <c r="H42" s="234"/>
    </row>
    <row r="44" spans="2:19">
      <c r="B44" s="207" t="s">
        <v>112</v>
      </c>
      <c r="C44" s="235" t="s">
        <v>113</v>
      </c>
      <c r="D44" s="236" t="str">
        <f>'Table 3 200 MW (Wyo) 2033'!E68</f>
        <v xml:space="preserve">Plant Costs  - 2017 IRP - Table 6.1 &amp; 6.2 </v>
      </c>
    </row>
    <row r="45" spans="2:19">
      <c r="C45" s="235" t="str">
        <f>C7</f>
        <v>(a)</v>
      </c>
      <c r="D45" s="207" t="s">
        <v>114</v>
      </c>
    </row>
    <row r="46" spans="2:19">
      <c r="C46" s="235" t="str">
        <f>D7</f>
        <v>(b)</v>
      </c>
      <c r="D46" s="220" t="str">
        <f>"= "&amp;C7&amp;" x "&amp;C62</f>
        <v>= (a) x 0.0631141369791985</v>
      </c>
    </row>
    <row r="47" spans="2:19">
      <c r="C47" s="235" t="str">
        <f>F7</f>
        <v>(d)</v>
      </c>
      <c r="D47" s="220" t="str">
        <f>"= ("&amp;$D$7&amp;" + "&amp;$E$7&amp;") /  (8.76 x "&amp;TEXT(C63,"0.0%")&amp;")"</f>
        <v>= ((b) + (c)) /  (8.76 x 90.3%)</v>
      </c>
    </row>
    <row r="48" spans="2:19">
      <c r="C48" s="235" t="str">
        <f>I7</f>
        <v>(g)</v>
      </c>
      <c r="D48" s="220" t="str">
        <f>"= "&amp;$F$7&amp;" + "&amp;$H$7</f>
        <v>= (d) + (f)</v>
      </c>
    </row>
    <row r="49" spans="2:24">
      <c r="C49" s="235" t="str">
        <f>J7</f>
        <v>(h)</v>
      </c>
      <c r="D49" s="110" t="str">
        <f>D44</f>
        <v xml:space="preserve">Plant Costs  - 2017 IRP - Table 6.1 &amp; 6.2 </v>
      </c>
    </row>
    <row r="50" spans="2:24">
      <c r="C50" s="235"/>
      <c r="D50" s="220"/>
    </row>
    <row r="51" spans="2:24" ht="13.5" thickBot="1"/>
    <row r="52" spans="2:24" ht="13.5" thickBot="1">
      <c r="C52" s="58" t="str">
        <f>B2&amp;" - "&amp;B3</f>
        <v>2017 IRP Geothermal PPA West Side Resource - 90% Capacity Factor</v>
      </c>
      <c r="D52" s="237"/>
      <c r="E52" s="237"/>
      <c r="F52" s="237"/>
      <c r="G52" s="237"/>
      <c r="H52" s="237"/>
      <c r="I52" s="238"/>
      <c r="J52" s="239"/>
    </row>
    <row r="53" spans="2:24" ht="13.5" thickBot="1">
      <c r="C53" s="240" t="s">
        <v>121</v>
      </c>
      <c r="D53" s="241" t="s">
        <v>116</v>
      </c>
      <c r="E53" s="241"/>
      <c r="F53" s="241"/>
      <c r="G53" s="241"/>
      <c r="H53" s="242"/>
      <c r="I53" s="238"/>
      <c r="J53" s="239"/>
    </row>
    <row r="55" spans="2:24">
      <c r="B55" s="110" t="s">
        <v>103</v>
      </c>
      <c r="C55" s="243">
        <v>0</v>
      </c>
      <c r="D55" s="207" t="s">
        <v>114</v>
      </c>
      <c r="H55" s="207" t="s">
        <v>9</v>
      </c>
    </row>
    <row r="56" spans="2:24">
      <c r="B56" s="110" t="s">
        <v>103</v>
      </c>
      <c r="C56" s="244">
        <v>0</v>
      </c>
      <c r="D56" s="207" t="s">
        <v>117</v>
      </c>
      <c r="H56" s="207" t="s">
        <v>9</v>
      </c>
    </row>
    <row r="57" spans="2:24">
      <c r="B57" s="110" t="s">
        <v>103</v>
      </c>
      <c r="C57" s="249">
        <v>0</v>
      </c>
      <c r="D57" s="207" t="s">
        <v>122</v>
      </c>
      <c r="H57" s="207" t="s">
        <v>119</v>
      </c>
    </row>
    <row r="58" spans="2:24">
      <c r="B58" s="110" t="s">
        <v>103</v>
      </c>
      <c r="C58" s="244">
        <v>77.34</v>
      </c>
      <c r="D58" s="207" t="s">
        <v>118</v>
      </c>
      <c r="H58" s="207" t="s">
        <v>119</v>
      </c>
      <c r="J58" s="209"/>
      <c r="K58" s="245"/>
      <c r="L58" s="68"/>
      <c r="M58" s="246"/>
      <c r="N58" s="246"/>
      <c r="O58" s="68"/>
      <c r="P58" s="246"/>
      <c r="Q58" s="68"/>
      <c r="R58" s="209"/>
      <c r="S58" s="209"/>
      <c r="T58" s="209"/>
      <c r="U58" s="209"/>
      <c r="V58" s="209"/>
      <c r="W58" s="209"/>
      <c r="X58" s="209"/>
    </row>
    <row r="59" spans="2:24">
      <c r="B59" s="110" t="s">
        <v>103</v>
      </c>
      <c r="C59" s="257">
        <v>0</v>
      </c>
      <c r="D59" s="207" t="s">
        <v>120</v>
      </c>
      <c r="H59" s="207" t="s">
        <v>119</v>
      </c>
      <c r="J59" s="247"/>
      <c r="K59" s="247"/>
      <c r="L59" s="248"/>
      <c r="M59" s="249"/>
      <c r="N59" s="249"/>
      <c r="O59" s="246"/>
      <c r="P59" s="250"/>
      <c r="Q59" s="209"/>
      <c r="R59" s="209"/>
      <c r="S59" s="209"/>
      <c r="T59" s="209"/>
      <c r="U59" s="209"/>
      <c r="V59" s="209"/>
      <c r="W59" s="209"/>
      <c r="X59" s="209"/>
    </row>
    <row r="60" spans="2:24">
      <c r="J60" s="247"/>
      <c r="K60" s="247"/>
      <c r="L60" s="247"/>
      <c r="M60" s="209"/>
      <c r="N60" s="209"/>
      <c r="O60" s="246"/>
      <c r="P60" s="250"/>
      <c r="Q60" s="209"/>
      <c r="R60" s="209"/>
      <c r="S60" s="209"/>
      <c r="T60" s="209"/>
      <c r="U60" s="209"/>
      <c r="V60" s="209"/>
      <c r="W60" s="209"/>
      <c r="X60" s="209"/>
    </row>
    <row r="61" spans="2:24">
      <c r="C61" s="251"/>
      <c r="J61" s="247"/>
      <c r="K61" s="247"/>
      <c r="L61" s="247"/>
      <c r="M61" s="209"/>
      <c r="N61" s="209"/>
      <c r="O61" s="247"/>
      <c r="P61" s="250"/>
      <c r="S61" s="209"/>
      <c r="T61" s="209"/>
      <c r="U61" s="209"/>
      <c r="V61" s="209"/>
      <c r="W61" s="209"/>
      <c r="X61" s="209"/>
    </row>
    <row r="62" spans="2:24">
      <c r="C62" s="252">
        <v>6.3114136979198515E-2</v>
      </c>
      <c r="D62" s="207" t="s">
        <v>54</v>
      </c>
      <c r="J62" s="253"/>
      <c r="K62" s="254"/>
      <c r="L62" s="254"/>
      <c r="O62" s="255"/>
    </row>
    <row r="63" spans="2:24">
      <c r="C63" s="258">
        <v>0.90249999999999997</v>
      </c>
      <c r="D63" s="207" t="s">
        <v>55</v>
      </c>
    </row>
    <row r="64" spans="2:24" ht="13.5" thickBot="1">
      <c r="D64" s="250"/>
    </row>
    <row r="65" spans="3:10" ht="13.5" thickBot="1">
      <c r="C65" s="54" t="str">
        <f>"Company Official Inflation Forecast Dated "&amp;TEXT('Table 4'!$G$5,"mmmm dd, yyyy")</f>
        <v>Company Official Inflation Forecast Dated March 31, 2017</v>
      </c>
      <c r="D65" s="237"/>
      <c r="E65" s="237"/>
      <c r="F65" s="237"/>
      <c r="G65" s="237"/>
      <c r="H65" s="237"/>
      <c r="I65" s="237"/>
      <c r="J65" s="239"/>
    </row>
    <row r="66" spans="3:10">
      <c r="C66" s="135">
        <v>2017</v>
      </c>
      <c r="D66" s="57">
        <v>2.2092462442320437E-2</v>
      </c>
      <c r="E66" s="110"/>
      <c r="F66" s="135">
        <f>C74+1</f>
        <v>2026</v>
      </c>
      <c r="G66" s="57">
        <v>2.2944058791238842E-2</v>
      </c>
      <c r="H66" s="110"/>
      <c r="I66" s="135">
        <f>F74+1</f>
        <v>2035</v>
      </c>
      <c r="J66" s="57">
        <v>2.4174683944208519E-2</v>
      </c>
    </row>
    <row r="67" spans="3:10">
      <c r="C67" s="135">
        <f t="shared" ref="C67:C74" si="33">C66+1</f>
        <v>2018</v>
      </c>
      <c r="D67" s="57">
        <v>2.1684070430924685E-2</v>
      </c>
      <c r="E67" s="110"/>
      <c r="F67" s="135">
        <f t="shared" ref="F67:F74" si="34">F66+1</f>
        <v>2027</v>
      </c>
      <c r="G67" s="57">
        <v>2.3164081218836952E-2</v>
      </c>
      <c r="H67" s="110"/>
      <c r="I67" s="135">
        <f t="shared" ref="I67:I74" si="35">I66+1</f>
        <v>2036</v>
      </c>
      <c r="J67" s="57">
        <v>2.4311492116604327E-2</v>
      </c>
    </row>
    <row r="68" spans="3:10">
      <c r="C68" s="135">
        <f t="shared" si="33"/>
        <v>2019</v>
      </c>
      <c r="D68" s="57">
        <v>2.0023445288848141E-2</v>
      </c>
      <c r="E68" s="110"/>
      <c r="F68" s="135">
        <f t="shared" si="34"/>
        <v>2028</v>
      </c>
      <c r="G68" s="57">
        <v>2.3269517424980624E-2</v>
      </c>
      <c r="H68" s="110"/>
      <c r="I68" s="135">
        <f t="shared" si="35"/>
        <v>2037</v>
      </c>
      <c r="J68" s="57">
        <v>2.4277391473133791E-2</v>
      </c>
    </row>
    <row r="69" spans="3:10">
      <c r="C69" s="135">
        <f t="shared" si="33"/>
        <v>2020</v>
      </c>
      <c r="D69" s="57">
        <v>2.1423649370385656E-2</v>
      </c>
      <c r="E69" s="110"/>
      <c r="F69" s="135">
        <f t="shared" si="34"/>
        <v>2029</v>
      </c>
      <c r="G69" s="57">
        <v>2.3660062349176059E-2</v>
      </c>
      <c r="H69" s="110"/>
      <c r="I69" s="135">
        <f t="shared" si="35"/>
        <v>2038</v>
      </c>
      <c r="J69" s="57">
        <v>2.4418737348747444E-2</v>
      </c>
    </row>
    <row r="70" spans="3:10">
      <c r="C70" s="135">
        <f t="shared" si="33"/>
        <v>2021</v>
      </c>
      <c r="D70" s="57">
        <v>2.2444603435442634E-2</v>
      </c>
      <c r="E70" s="110"/>
      <c r="F70" s="135">
        <f t="shared" si="34"/>
        <v>2030</v>
      </c>
      <c r="G70" s="57">
        <v>2.3797996946838929E-2</v>
      </c>
      <c r="H70" s="110"/>
      <c r="I70" s="135">
        <f t="shared" si="35"/>
        <v>2039</v>
      </c>
      <c r="J70" s="57">
        <v>2.4490791911648602E-2</v>
      </c>
    </row>
    <row r="71" spans="3:10">
      <c r="C71" s="135">
        <f t="shared" si="33"/>
        <v>2022</v>
      </c>
      <c r="D71" s="57">
        <v>2.2559296067847567E-2</v>
      </c>
      <c r="E71" s="110"/>
      <c r="F71" s="135">
        <f t="shared" si="34"/>
        <v>2031</v>
      </c>
      <c r="G71" s="57">
        <v>2.4014000123530499E-2</v>
      </c>
      <c r="H71" s="110"/>
      <c r="I71" s="135">
        <f t="shared" si="35"/>
        <v>2040</v>
      </c>
      <c r="J71" s="57">
        <v>2.442458536688985E-2</v>
      </c>
    </row>
    <row r="72" spans="3:10" s="209" customFormat="1">
      <c r="C72" s="135">
        <f t="shared" si="33"/>
        <v>2023</v>
      </c>
      <c r="D72" s="57">
        <v>2.3031082544693549E-2</v>
      </c>
      <c r="E72" s="112"/>
      <c r="F72" s="135">
        <f t="shared" si="34"/>
        <v>2032</v>
      </c>
      <c r="G72" s="57">
        <v>2.4075090077113837E-2</v>
      </c>
      <c r="H72" s="112"/>
      <c r="I72" s="135">
        <f t="shared" si="35"/>
        <v>2041</v>
      </c>
      <c r="J72" s="57">
        <v>2.4530694634797623E-2</v>
      </c>
    </row>
    <row r="73" spans="3:10" s="209" customFormat="1">
      <c r="C73" s="135">
        <f t="shared" si="33"/>
        <v>2024</v>
      </c>
      <c r="D73" s="57">
        <v>2.3134274986934988E-2</v>
      </c>
      <c r="E73" s="112"/>
      <c r="F73" s="135">
        <f t="shared" si="34"/>
        <v>2033</v>
      </c>
      <c r="G73" s="57">
        <v>2.4191075903759129E-2</v>
      </c>
      <c r="H73" s="112"/>
      <c r="I73" s="135">
        <f t="shared" si="35"/>
        <v>2042</v>
      </c>
      <c r="J73" s="57">
        <v>2.4630996146588036E-2</v>
      </c>
    </row>
    <row r="74" spans="3:10" s="209" customFormat="1">
      <c r="C74" s="135">
        <f t="shared" si="33"/>
        <v>2025</v>
      </c>
      <c r="D74" s="57">
        <v>2.3159080336675242E-2</v>
      </c>
      <c r="E74" s="112"/>
      <c r="F74" s="135">
        <f t="shared" si="34"/>
        <v>2034</v>
      </c>
      <c r="G74" s="57">
        <v>2.4219456505286896E-2</v>
      </c>
      <c r="H74" s="112"/>
      <c r="I74" s="135">
        <f t="shared" si="35"/>
        <v>2043</v>
      </c>
      <c r="J74" s="57">
        <v>2.4704209858992465E-2</v>
      </c>
    </row>
    <row r="75" spans="3:10" s="209" customFormat="1"/>
    <row r="76" spans="3:10" s="209" customFormat="1"/>
    <row r="93" spans="3:4">
      <c r="C93" s="246"/>
      <c r="D93" s="250"/>
    </row>
    <row r="94" spans="3:4">
      <c r="C94" s="246"/>
      <c r="D94" s="250"/>
    </row>
    <row r="95" spans="3:4">
      <c r="C95" s="246"/>
      <c r="D95" s="250"/>
    </row>
    <row r="96" spans="3:4">
      <c r="C96" s="246"/>
      <c r="D96" s="250"/>
    </row>
    <row r="97" spans="3:4">
      <c r="C97" s="246"/>
      <c r="D97" s="250"/>
    </row>
    <row r="98" spans="3:4">
      <c r="C98" s="246"/>
      <c r="D98" s="250"/>
    </row>
    <row r="99" spans="3:4">
      <c r="C99" s="246"/>
      <c r="D99" s="250"/>
    </row>
    <row r="100" spans="3:4">
      <c r="C100" s="246"/>
      <c r="D100" s="250"/>
    </row>
    <row r="101" spans="3:4">
      <c r="C101" s="246"/>
      <c r="D101" s="250"/>
    </row>
    <row r="102" spans="3:4">
      <c r="C102" s="246"/>
      <c r="D102" s="250"/>
    </row>
  </sheetData>
  <printOptions horizontalCentered="1"/>
  <pageMargins left="0.8" right="0.3" top="0.4" bottom="0.4" header="0.5" footer="0.2"/>
  <pageSetup scale="56" orientation="landscape" r:id="rId1"/>
  <headerFooter alignWithMargins="0"/>
  <rowBreaks count="1" manualBreakCount="1">
    <brk id="51"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O95"/>
  <sheetViews>
    <sheetView zoomScale="90" zoomScaleNormal="90" zoomScaleSheetLayoutView="85" workbookViewId="0">
      <pane xSplit="3" ySplit="10" topLeftCell="D11" activePane="bottomRight" state="frozen"/>
      <selection activeCell="E15" sqref="E15"/>
      <selection pane="topRight" activeCell="E15" sqref="E15"/>
      <selection pane="bottomLeft" activeCell="E15" sqref="E15"/>
      <selection pane="bottomRight" activeCell="B2" sqref="B2"/>
    </sheetView>
  </sheetViews>
  <sheetFormatPr defaultColWidth="9.33203125" defaultRowHeight="12.75"/>
  <cols>
    <col min="1" max="1" width="2.83203125" style="110" customWidth="1"/>
    <col min="2" max="2" width="10.83203125" style="110" customWidth="1"/>
    <col min="3" max="3" width="14.1640625" style="110" customWidth="1"/>
    <col min="4" max="4" width="12.33203125" style="110" customWidth="1"/>
    <col min="5" max="5" width="9.1640625" style="110" customWidth="1"/>
    <col min="6" max="6" width="10.5" style="110" customWidth="1"/>
    <col min="7" max="7" width="10.5" style="110" bestFit="1" customWidth="1"/>
    <col min="8" max="8" width="11.6640625" style="110" bestFit="1" customWidth="1"/>
    <col min="9" max="9" width="11.1640625" style="110" customWidth="1"/>
    <col min="10" max="10" width="12" style="110" bestFit="1" customWidth="1"/>
    <col min="11" max="11" width="12" style="110" customWidth="1"/>
    <col min="12" max="13" width="9.33203125" style="110"/>
    <col min="14" max="15" width="9.33203125" style="110" customWidth="1"/>
    <col min="16" max="16384" width="9.33203125" style="110"/>
  </cols>
  <sheetData>
    <row r="1" spans="2:14" ht="15.75" hidden="1">
      <c r="B1" s="1" t="s">
        <v>52</v>
      </c>
      <c r="C1" s="109"/>
      <c r="D1" s="109"/>
      <c r="E1" s="109"/>
      <c r="F1" s="109"/>
      <c r="G1" s="109"/>
      <c r="H1" s="109"/>
      <c r="I1" s="109"/>
      <c r="J1" s="109"/>
      <c r="K1" s="109"/>
    </row>
    <row r="2" spans="2:14" ht="15.75">
      <c r="B2" s="1"/>
      <c r="C2" s="109"/>
      <c r="D2" s="109"/>
      <c r="E2" s="109"/>
      <c r="F2" s="109"/>
      <c r="G2" s="109"/>
      <c r="H2" s="109"/>
      <c r="I2" s="109"/>
      <c r="J2" s="109"/>
      <c r="K2" s="109"/>
    </row>
    <row r="3" spans="2:14" ht="15.75">
      <c r="B3" s="1" t="s">
        <v>85</v>
      </c>
      <c r="C3" s="109"/>
      <c r="D3" s="109"/>
      <c r="E3" s="109"/>
      <c r="F3" s="109"/>
      <c r="G3" s="109"/>
      <c r="H3" s="109"/>
      <c r="I3" s="109"/>
      <c r="J3" s="109"/>
      <c r="K3" s="109"/>
    </row>
    <row r="4" spans="2:14" ht="15.75">
      <c r="B4" s="1" t="s">
        <v>180</v>
      </c>
      <c r="C4" s="109"/>
      <c r="D4" s="109"/>
      <c r="E4" s="109"/>
      <c r="F4" s="109"/>
      <c r="G4" s="109"/>
      <c r="H4" s="109"/>
      <c r="I4" s="109"/>
      <c r="J4" s="109"/>
      <c r="K4" s="109"/>
    </row>
    <row r="5" spans="2:14" ht="15.75">
      <c r="B5" s="1" t="str">
        <f>C54</f>
        <v>UT N - 200 MW - SCCT Frame "F" x1 - East Side Resource (5,050')</v>
      </c>
      <c r="C5" s="109"/>
      <c r="D5" s="109"/>
      <c r="E5" s="109"/>
      <c r="F5" s="109"/>
      <c r="G5" s="109"/>
      <c r="H5" s="109"/>
      <c r="I5" s="109"/>
      <c r="J5" s="109"/>
      <c r="K5" s="109"/>
    </row>
    <row r="6" spans="2:14" ht="15.75">
      <c r="B6" s="1"/>
      <c r="C6" s="109"/>
      <c r="D6" s="109"/>
      <c r="E6" s="109"/>
      <c r="F6" s="109"/>
      <c r="G6" s="109"/>
      <c r="H6" s="109"/>
      <c r="I6" s="109"/>
      <c r="K6" s="17"/>
    </row>
    <row r="7" spans="2:14">
      <c r="B7" s="111"/>
      <c r="C7" s="111"/>
      <c r="D7" s="111"/>
      <c r="E7" s="111"/>
      <c r="F7" s="111"/>
      <c r="G7" s="111"/>
      <c r="H7" s="111"/>
      <c r="I7" s="109"/>
      <c r="J7" s="112"/>
      <c r="K7" s="112"/>
      <c r="L7" s="112"/>
      <c r="M7" s="112"/>
      <c r="N7" s="112"/>
    </row>
    <row r="8" spans="2:14" ht="51.75" customHeight="1">
      <c r="B8" s="18" t="s">
        <v>0</v>
      </c>
      <c r="C8" s="19" t="s">
        <v>10</v>
      </c>
      <c r="D8" s="19" t="s">
        <v>11</v>
      </c>
      <c r="E8" s="19" t="s">
        <v>12</v>
      </c>
      <c r="F8" s="19" t="s">
        <v>13</v>
      </c>
      <c r="G8" s="19" t="s">
        <v>14</v>
      </c>
      <c r="H8" s="19" t="s">
        <v>15</v>
      </c>
      <c r="I8" s="20" t="s">
        <v>26</v>
      </c>
      <c r="J8" s="20" t="s">
        <v>72</v>
      </c>
      <c r="K8" s="19" t="s">
        <v>73</v>
      </c>
      <c r="L8" s="112"/>
    </row>
    <row r="9" spans="2:14" ht="18.75" customHeight="1">
      <c r="B9" s="21"/>
      <c r="C9" s="22" t="s">
        <v>8</v>
      </c>
      <c r="D9" s="23" t="s">
        <v>9</v>
      </c>
      <c r="E9" s="23" t="s">
        <v>9</v>
      </c>
      <c r="F9" s="22" t="s">
        <v>39</v>
      </c>
      <c r="G9" s="23" t="s">
        <v>9</v>
      </c>
      <c r="H9" s="23" t="s">
        <v>9</v>
      </c>
      <c r="I9" s="23" t="s">
        <v>27</v>
      </c>
      <c r="J9" s="22" t="s">
        <v>39</v>
      </c>
      <c r="K9" s="22" t="s">
        <v>39</v>
      </c>
      <c r="L9" s="112"/>
    </row>
    <row r="10" spans="2:14">
      <c r="C10" s="2" t="s">
        <v>1</v>
      </c>
      <c r="D10" s="2" t="s">
        <v>2</v>
      </c>
      <c r="E10" s="2" t="s">
        <v>3</v>
      </c>
      <c r="F10" s="2" t="s">
        <v>4</v>
      </c>
      <c r="G10" s="2" t="s">
        <v>5</v>
      </c>
      <c r="H10" s="2" t="s">
        <v>7</v>
      </c>
      <c r="I10" s="2" t="s">
        <v>28</v>
      </c>
      <c r="J10" s="2" t="s">
        <v>29</v>
      </c>
      <c r="K10" s="2" t="s">
        <v>30</v>
      </c>
    </row>
    <row r="11" spans="2:14" ht="6" customHeight="1"/>
    <row r="12" spans="2:14" ht="15.75">
      <c r="B12" s="60" t="str">
        <f>C54</f>
        <v>UT N - 200 MW - SCCT Frame "F" x1 - East Side Resource (5,050')</v>
      </c>
      <c r="C12" s="112"/>
      <c r="E12" s="112"/>
      <c r="F12" s="112"/>
      <c r="G12" s="112"/>
      <c r="H12" s="112"/>
      <c r="I12" s="111"/>
      <c r="J12" s="111"/>
      <c r="K12" s="111"/>
      <c r="L12" s="112"/>
    </row>
    <row r="13" spans="2:14" ht="4.5" customHeight="1">
      <c r="B13" s="113"/>
      <c r="C13" s="114"/>
      <c r="D13" s="115"/>
      <c r="E13" s="116"/>
      <c r="F13" s="116"/>
      <c r="G13" s="117"/>
      <c r="H13" s="117"/>
      <c r="I13" s="117"/>
      <c r="J13" s="117"/>
      <c r="K13" s="117"/>
    </row>
    <row r="14" spans="2:14">
      <c r="B14" s="113">
        <v>2016</v>
      </c>
      <c r="C14" s="114">
        <f>$H$60</f>
        <v>702</v>
      </c>
      <c r="D14" s="115">
        <f>ROUND(C14*$C$76,2)</f>
        <v>51.76</v>
      </c>
      <c r="E14" s="116">
        <f>$I$60</f>
        <v>30.66</v>
      </c>
      <c r="F14" s="116">
        <f>$J$65</f>
        <v>7.53</v>
      </c>
      <c r="G14" s="117">
        <f t="shared" ref="G14:G24" si="0">ROUND(F14*(8.76*$G$65)+E14,2)</f>
        <v>52.43</v>
      </c>
      <c r="H14" s="117">
        <f t="shared" ref="H14:H24" si="1">ROUND(D14+G14,2)</f>
        <v>104.19</v>
      </c>
      <c r="I14" s="117"/>
      <c r="J14" s="117"/>
      <c r="K14" s="117"/>
    </row>
    <row r="15" spans="2:14">
      <c r="B15" s="113">
        <f t="shared" ref="B15:B40" si="2">B14+1</f>
        <v>2017</v>
      </c>
      <c r="C15" s="118"/>
      <c r="D15" s="115">
        <f t="shared" ref="D15:F17" si="3">ROUND(D14*(1+$D83),2)</f>
        <v>52.9</v>
      </c>
      <c r="E15" s="115">
        <f t="shared" si="3"/>
        <v>31.34</v>
      </c>
      <c r="F15" s="115">
        <f t="shared" si="3"/>
        <v>7.7</v>
      </c>
      <c r="G15" s="119">
        <f t="shared" si="0"/>
        <v>53.6</v>
      </c>
      <c r="H15" s="119">
        <f t="shared" si="1"/>
        <v>106.5</v>
      </c>
      <c r="I15" s="117"/>
      <c r="J15" s="117"/>
      <c r="K15" s="117"/>
      <c r="M15" s="57"/>
    </row>
    <row r="16" spans="2:14">
      <c r="B16" s="113">
        <f t="shared" si="2"/>
        <v>2018</v>
      </c>
      <c r="C16" s="118"/>
      <c r="D16" s="115">
        <f t="shared" si="3"/>
        <v>54.05</v>
      </c>
      <c r="E16" s="115">
        <f t="shared" si="3"/>
        <v>32.020000000000003</v>
      </c>
      <c r="F16" s="115">
        <f t="shared" si="3"/>
        <v>7.87</v>
      </c>
      <c r="G16" s="117">
        <f t="shared" si="0"/>
        <v>54.77</v>
      </c>
      <c r="H16" s="117">
        <f t="shared" si="1"/>
        <v>108.82</v>
      </c>
      <c r="I16" s="117"/>
      <c r="J16" s="117"/>
      <c r="K16" s="117"/>
      <c r="M16" s="57"/>
    </row>
    <row r="17" spans="2:13">
      <c r="B17" s="113">
        <f t="shared" si="2"/>
        <v>2019</v>
      </c>
      <c r="C17" s="118"/>
      <c r="D17" s="115">
        <f t="shared" si="3"/>
        <v>55.13</v>
      </c>
      <c r="E17" s="115">
        <f t="shared" si="3"/>
        <v>32.659999999999997</v>
      </c>
      <c r="F17" s="115">
        <f t="shared" si="3"/>
        <v>8.0299999999999994</v>
      </c>
      <c r="G17" s="117">
        <f t="shared" si="0"/>
        <v>55.87</v>
      </c>
      <c r="H17" s="117">
        <f t="shared" si="1"/>
        <v>111</v>
      </c>
      <c r="I17" s="117"/>
      <c r="J17" s="117"/>
      <c r="K17" s="117"/>
      <c r="M17" s="57"/>
    </row>
    <row r="18" spans="2:13">
      <c r="B18" s="113">
        <f t="shared" si="2"/>
        <v>2020</v>
      </c>
      <c r="C18" s="118"/>
      <c r="D18" s="115">
        <f t="shared" ref="D18:F18" si="4">ROUND(D17*(1+$D86),2)</f>
        <v>56.31</v>
      </c>
      <c r="E18" s="115">
        <f t="shared" si="4"/>
        <v>33.36</v>
      </c>
      <c r="F18" s="115">
        <f t="shared" si="4"/>
        <v>8.1999999999999993</v>
      </c>
      <c r="G18" s="117">
        <f t="shared" ref="G18:G23" si="5">ROUND(F18*(8.76*$G$65)+E18,2)</f>
        <v>57.06</v>
      </c>
      <c r="H18" s="117">
        <f t="shared" ref="H18:H23" si="6">ROUND(D18+G18,2)</f>
        <v>113.37</v>
      </c>
      <c r="I18" s="117"/>
      <c r="J18" s="117"/>
      <c r="K18" s="117"/>
      <c r="M18" s="57"/>
    </row>
    <row r="19" spans="2:13">
      <c r="B19" s="113">
        <f t="shared" si="2"/>
        <v>2021</v>
      </c>
      <c r="C19" s="118"/>
      <c r="D19" s="115">
        <f t="shared" ref="D19:F19" si="7">ROUND(D18*(1+$D87),2)</f>
        <v>57.57</v>
      </c>
      <c r="E19" s="115">
        <f t="shared" si="7"/>
        <v>34.11</v>
      </c>
      <c r="F19" s="115">
        <f t="shared" si="7"/>
        <v>8.3800000000000008</v>
      </c>
      <c r="G19" s="117">
        <f t="shared" si="5"/>
        <v>58.33</v>
      </c>
      <c r="H19" s="117">
        <f t="shared" si="6"/>
        <v>115.9</v>
      </c>
      <c r="I19" s="117"/>
      <c r="J19" s="117"/>
      <c r="K19" s="117"/>
      <c r="M19" s="57"/>
    </row>
    <row r="20" spans="2:13">
      <c r="B20" s="113">
        <f t="shared" si="2"/>
        <v>2022</v>
      </c>
      <c r="C20" s="118"/>
      <c r="D20" s="115">
        <f t="shared" ref="D20:F20" si="8">ROUND(D19*(1+$D88),2)</f>
        <v>58.87</v>
      </c>
      <c r="E20" s="115">
        <f t="shared" si="8"/>
        <v>34.880000000000003</v>
      </c>
      <c r="F20" s="115">
        <f t="shared" si="8"/>
        <v>8.57</v>
      </c>
      <c r="G20" s="117">
        <f t="shared" si="5"/>
        <v>59.65</v>
      </c>
      <c r="H20" s="117">
        <f t="shared" si="6"/>
        <v>118.52</v>
      </c>
      <c r="I20" s="117"/>
      <c r="J20" s="117"/>
      <c r="K20" s="117"/>
      <c r="M20" s="57"/>
    </row>
    <row r="21" spans="2:13">
      <c r="B21" s="113">
        <f t="shared" si="2"/>
        <v>2023</v>
      </c>
      <c r="C21" s="118"/>
      <c r="D21" s="115">
        <f t="shared" ref="D21:F21" si="9">ROUND(D20*(1+$D89),2)</f>
        <v>60.23</v>
      </c>
      <c r="E21" s="115">
        <f t="shared" si="9"/>
        <v>35.68</v>
      </c>
      <c r="F21" s="115">
        <f t="shared" si="9"/>
        <v>8.77</v>
      </c>
      <c r="G21" s="117">
        <f t="shared" si="5"/>
        <v>61.03</v>
      </c>
      <c r="H21" s="117">
        <f t="shared" si="6"/>
        <v>121.26</v>
      </c>
      <c r="I21" s="117"/>
      <c r="J21" s="117"/>
      <c r="K21" s="117"/>
      <c r="M21" s="57"/>
    </row>
    <row r="22" spans="2:13">
      <c r="B22" s="113">
        <f t="shared" si="2"/>
        <v>2024</v>
      </c>
      <c r="C22" s="118"/>
      <c r="D22" s="115">
        <f t="shared" ref="D22:F22" si="10">ROUND(D21*(1+$D90),2)</f>
        <v>61.62</v>
      </c>
      <c r="E22" s="115">
        <f t="shared" si="10"/>
        <v>36.51</v>
      </c>
      <c r="F22" s="115">
        <f t="shared" si="10"/>
        <v>8.9700000000000006</v>
      </c>
      <c r="G22" s="117">
        <f t="shared" si="5"/>
        <v>62.44</v>
      </c>
      <c r="H22" s="117">
        <f t="shared" si="6"/>
        <v>124.06</v>
      </c>
      <c r="I22" s="117"/>
      <c r="J22" s="117"/>
      <c r="K22" s="117"/>
      <c r="M22" s="57"/>
    </row>
    <row r="23" spans="2:13">
      <c r="B23" s="113">
        <f t="shared" si="2"/>
        <v>2025</v>
      </c>
      <c r="C23" s="118"/>
      <c r="D23" s="115">
        <f t="shared" ref="D23:F23" si="11">ROUND(D22*(1+$D91),2)</f>
        <v>63.05</v>
      </c>
      <c r="E23" s="115">
        <f t="shared" si="11"/>
        <v>37.36</v>
      </c>
      <c r="F23" s="115">
        <f t="shared" si="11"/>
        <v>9.18</v>
      </c>
      <c r="G23" s="117">
        <f t="shared" si="5"/>
        <v>63.9</v>
      </c>
      <c r="H23" s="117">
        <f t="shared" si="6"/>
        <v>126.95</v>
      </c>
      <c r="I23" s="117"/>
      <c r="J23" s="117"/>
      <c r="K23" s="117"/>
      <c r="M23" s="57"/>
    </row>
    <row r="24" spans="2:13">
      <c r="B24" s="113">
        <f t="shared" si="2"/>
        <v>2026</v>
      </c>
      <c r="C24" s="118"/>
      <c r="D24" s="119">
        <f>ROUND(D23*(1+$G83),2)</f>
        <v>64.5</v>
      </c>
      <c r="E24" s="119">
        <f>ROUND(E23*(1+$G83),2)</f>
        <v>38.22</v>
      </c>
      <c r="F24" s="119">
        <f>ROUND(F23*(1+$G83),2)</f>
        <v>9.39</v>
      </c>
      <c r="G24" s="117">
        <f t="shared" si="0"/>
        <v>65.36</v>
      </c>
      <c r="H24" s="117">
        <f t="shared" si="1"/>
        <v>129.86000000000001</v>
      </c>
      <c r="I24" s="117"/>
      <c r="J24" s="117"/>
      <c r="K24" s="117"/>
      <c r="M24" s="57"/>
    </row>
    <row r="25" spans="2:13">
      <c r="B25" s="113">
        <f t="shared" si="2"/>
        <v>2027</v>
      </c>
      <c r="C25" s="118"/>
      <c r="D25" s="119">
        <f t="shared" ref="D25:F25" si="12">ROUND(D24*(1+$G84),2)</f>
        <v>65.989999999999995</v>
      </c>
      <c r="E25" s="119">
        <f t="shared" si="12"/>
        <v>39.11</v>
      </c>
      <c r="F25" s="119">
        <f t="shared" si="12"/>
        <v>9.61</v>
      </c>
      <c r="G25" s="117">
        <f t="shared" ref="G25:G30" si="13">ROUND(F25*(8.76*$G$65)+E25,2)</f>
        <v>66.89</v>
      </c>
      <c r="H25" s="117">
        <f t="shared" ref="H25:H30" si="14">ROUND(D25+G25,2)</f>
        <v>132.88</v>
      </c>
      <c r="I25" s="117"/>
      <c r="J25" s="117"/>
      <c r="K25" s="117"/>
      <c r="M25" s="57"/>
    </row>
    <row r="26" spans="2:13">
      <c r="B26" s="113">
        <f t="shared" si="2"/>
        <v>2028</v>
      </c>
      <c r="C26" s="118"/>
      <c r="D26" s="202">
        <f t="shared" ref="D26:F26" si="15">ROUND(D25*(1+$G85),2)</f>
        <v>67.53</v>
      </c>
      <c r="E26" s="202">
        <f t="shared" si="15"/>
        <v>40.020000000000003</v>
      </c>
      <c r="F26" s="202">
        <f t="shared" si="15"/>
        <v>9.83</v>
      </c>
      <c r="G26" s="203">
        <f t="shared" si="13"/>
        <v>68.44</v>
      </c>
      <c r="H26" s="203">
        <f t="shared" si="14"/>
        <v>135.97</v>
      </c>
      <c r="I26" s="203"/>
      <c r="J26" s="203"/>
      <c r="K26" s="203"/>
      <c r="M26" s="57"/>
    </row>
    <row r="27" spans="2:13">
      <c r="B27" s="113">
        <f t="shared" si="2"/>
        <v>2029</v>
      </c>
      <c r="C27" s="118"/>
      <c r="D27" s="119">
        <f t="shared" ref="D27:F28" si="16">ROUND(D26*(1+$G86),2)</f>
        <v>69.13</v>
      </c>
      <c r="E27" s="119">
        <f t="shared" si="16"/>
        <v>40.97</v>
      </c>
      <c r="F27" s="119">
        <f t="shared" si="16"/>
        <v>10.06</v>
      </c>
      <c r="G27" s="117">
        <f t="shared" si="13"/>
        <v>70.05</v>
      </c>
      <c r="H27" s="117">
        <f t="shared" si="14"/>
        <v>139.18</v>
      </c>
      <c r="I27" s="117">
        <f>VLOOKUP(B27,'Table 4'!$B$13:$D$43,2,FALSE)</f>
        <v>4.5</v>
      </c>
      <c r="J27" s="117">
        <f t="shared" ref="J27" si="17">ROUND($K$65*I27/1000,2)</f>
        <v>43.26</v>
      </c>
      <c r="K27" s="117">
        <f t="shared" ref="K27" si="18">ROUND(H27*1000/8760/$G$65+J27,2)</f>
        <v>91.41</v>
      </c>
      <c r="M27" s="57"/>
    </row>
    <row r="28" spans="2:13" s="154" customFormat="1">
      <c r="B28" s="157">
        <f t="shared" si="2"/>
        <v>2030</v>
      </c>
      <c r="C28" s="158"/>
      <c r="D28" s="152">
        <f t="shared" si="16"/>
        <v>70.78</v>
      </c>
      <c r="E28" s="152">
        <f t="shared" si="16"/>
        <v>41.95</v>
      </c>
      <c r="F28" s="152">
        <f t="shared" si="16"/>
        <v>10.3</v>
      </c>
      <c r="G28" s="152">
        <f t="shared" ref="G28" si="19">ROUND(F28*(8.76*$G$65)+E28,2)</f>
        <v>71.73</v>
      </c>
      <c r="H28" s="152">
        <f t="shared" ref="H28" si="20">ROUND(D28+G28,2)</f>
        <v>142.51</v>
      </c>
      <c r="I28" s="117">
        <f>VLOOKUP(B28,'Table 4'!$B$13:$D$43,3,FALSE)</f>
        <v>4.88</v>
      </c>
      <c r="J28" s="117">
        <f t="shared" ref="J28" si="21">ROUND($K$65*I28/1000,2)</f>
        <v>46.92</v>
      </c>
      <c r="K28" s="117">
        <f t="shared" ref="K28" si="22">ROUND(H28*1000/8760/$G$65+J28,2)</f>
        <v>96.22</v>
      </c>
      <c r="M28" s="66"/>
    </row>
    <row r="29" spans="2:13" s="154" customFormat="1">
      <c r="B29" s="157">
        <f t="shared" si="2"/>
        <v>2031</v>
      </c>
      <c r="C29" s="158"/>
      <c r="D29" s="152">
        <f t="shared" ref="D29" si="23">ROUND(D28*(1+$G88),2)</f>
        <v>72.48</v>
      </c>
      <c r="E29" s="152">
        <f t="shared" ref="E29" si="24">ROUND(E28*(1+$G88),2)</f>
        <v>42.96</v>
      </c>
      <c r="F29" s="152">
        <f t="shared" ref="F29" si="25">ROUND(F28*(1+$G88),2)</f>
        <v>10.55</v>
      </c>
      <c r="G29" s="152">
        <f t="shared" ref="G29" si="26">ROUND(F29*(8.76*$G$65)+E29,2)</f>
        <v>73.459999999999994</v>
      </c>
      <c r="H29" s="152">
        <f t="shared" ref="H29" si="27">ROUND(D29+G29,2)</f>
        <v>145.94</v>
      </c>
      <c r="I29" s="117">
        <f>VLOOKUP(B29,'Table 4'!$B$13:$C$43,2,FALSE)</f>
        <v>5.07</v>
      </c>
      <c r="J29" s="117">
        <f t="shared" ref="J29" si="28">ROUND($K$65*I29/1000,2)</f>
        <v>48.74</v>
      </c>
      <c r="K29" s="117">
        <f t="shared" ref="K29" si="29">ROUND(H29*1000/8760/$G$65+J29,2)</f>
        <v>99.22</v>
      </c>
      <c r="M29" s="66"/>
    </row>
    <row r="30" spans="2:13" s="154" customFormat="1">
      <c r="B30" s="157">
        <f t="shared" si="2"/>
        <v>2032</v>
      </c>
      <c r="C30" s="158"/>
      <c r="D30" s="152">
        <f t="shared" ref="D30:F30" si="30">ROUND(D29*(1+$G89),2)</f>
        <v>74.22</v>
      </c>
      <c r="E30" s="152">
        <f t="shared" si="30"/>
        <v>43.99</v>
      </c>
      <c r="F30" s="152">
        <f t="shared" si="30"/>
        <v>10.8</v>
      </c>
      <c r="G30" s="152">
        <f t="shared" si="13"/>
        <v>75.209999999999994</v>
      </c>
      <c r="H30" s="152">
        <f t="shared" si="14"/>
        <v>149.43</v>
      </c>
      <c r="I30" s="117">
        <f>VLOOKUP(B30,'Table 4'!$B$13:$C$43,2,FALSE)</f>
        <v>5.31</v>
      </c>
      <c r="J30" s="117">
        <f t="shared" ref="J30:J40" si="31">ROUND($K$65*I30/1000,2)</f>
        <v>51.05</v>
      </c>
      <c r="K30" s="117">
        <f t="shared" ref="K30:K40" si="32">ROUND(H30*1000/8760/$G$65+J30,2)</f>
        <v>102.74</v>
      </c>
      <c r="M30" s="66"/>
    </row>
    <row r="31" spans="2:13" s="154" customFormat="1">
      <c r="B31" s="157">
        <f t="shared" si="2"/>
        <v>2033</v>
      </c>
      <c r="C31" s="158"/>
      <c r="D31" s="152">
        <f t="shared" ref="D31:D32" si="33">ROUND(D30*(1+$G90),2)</f>
        <v>76.02</v>
      </c>
      <c r="E31" s="152">
        <f t="shared" ref="E31:E32" si="34">ROUND(E30*(1+$G90),2)</f>
        <v>45.05</v>
      </c>
      <c r="F31" s="152">
        <f t="shared" ref="F31:F32" si="35">ROUND(F30*(1+$G90),2)</f>
        <v>11.06</v>
      </c>
      <c r="G31" s="152">
        <f t="shared" ref="G31:G33" si="36">ROUND(F31*(8.76*$G$65)+E31,2)</f>
        <v>77.02</v>
      </c>
      <c r="H31" s="152">
        <f t="shared" ref="H31:H33" si="37">ROUND(D31+G31,2)</f>
        <v>153.04</v>
      </c>
      <c r="I31" s="117">
        <f>VLOOKUP(B31,'Table 4'!$B$13:$C$43,2,FALSE)</f>
        <v>5.65</v>
      </c>
      <c r="J31" s="117">
        <f t="shared" si="31"/>
        <v>54.32</v>
      </c>
      <c r="K31" s="117">
        <f t="shared" si="32"/>
        <v>107.26</v>
      </c>
      <c r="M31" s="66"/>
    </row>
    <row r="32" spans="2:13" s="154" customFormat="1">
      <c r="B32" s="157">
        <f t="shared" si="2"/>
        <v>2034</v>
      </c>
      <c r="C32" s="158"/>
      <c r="D32" s="152">
        <f t="shared" si="33"/>
        <v>77.86</v>
      </c>
      <c r="E32" s="152">
        <f t="shared" si="34"/>
        <v>46.14</v>
      </c>
      <c r="F32" s="152">
        <f t="shared" si="35"/>
        <v>11.33</v>
      </c>
      <c r="G32" s="152">
        <f t="shared" si="36"/>
        <v>78.89</v>
      </c>
      <c r="H32" s="152">
        <f t="shared" si="37"/>
        <v>156.75</v>
      </c>
      <c r="I32" s="117">
        <f>VLOOKUP(B32,'Table 4'!$B$13:$C$43,2,FALSE)</f>
        <v>5.93</v>
      </c>
      <c r="J32" s="117">
        <f t="shared" si="31"/>
        <v>57.01</v>
      </c>
      <c r="K32" s="117">
        <f t="shared" si="32"/>
        <v>111.23</v>
      </c>
      <c r="M32" s="66"/>
    </row>
    <row r="33" spans="2:15">
      <c r="B33" s="113">
        <f t="shared" si="2"/>
        <v>2035</v>
      </c>
      <c r="C33" s="118"/>
      <c r="D33" s="117">
        <f>ROUND(D32*(1+$J83),2)</f>
        <v>79.739999999999995</v>
      </c>
      <c r="E33" s="115">
        <f>ROUND(E32*(1+$J83),2)</f>
        <v>47.26</v>
      </c>
      <c r="F33" s="115">
        <f>ROUND(F32*(1+$J83),2)</f>
        <v>11.6</v>
      </c>
      <c r="G33" s="117">
        <f t="shared" si="36"/>
        <v>80.790000000000006</v>
      </c>
      <c r="H33" s="117">
        <f t="shared" si="37"/>
        <v>160.53</v>
      </c>
      <c r="I33" s="117">
        <f>VLOOKUP(B33,'Table 4'!$B$13:$C$43,2,FALSE)</f>
        <v>6.25</v>
      </c>
      <c r="J33" s="117">
        <f t="shared" si="31"/>
        <v>60.09</v>
      </c>
      <c r="K33" s="117">
        <f t="shared" si="32"/>
        <v>115.62</v>
      </c>
      <c r="M33" s="66"/>
    </row>
    <row r="34" spans="2:15">
      <c r="B34" s="113">
        <f t="shared" si="2"/>
        <v>2036</v>
      </c>
      <c r="C34" s="118"/>
      <c r="D34" s="117">
        <f t="shared" ref="D34:F34" si="38">ROUND(D33*(1+$J84),2)</f>
        <v>81.680000000000007</v>
      </c>
      <c r="E34" s="115">
        <f t="shared" si="38"/>
        <v>48.41</v>
      </c>
      <c r="F34" s="115">
        <f t="shared" si="38"/>
        <v>11.88</v>
      </c>
      <c r="G34" s="117">
        <f t="shared" ref="G34:G40" si="39">ROUND(F34*(8.76*$G$65)+E34,2)</f>
        <v>82.75</v>
      </c>
      <c r="H34" s="117">
        <f t="shared" ref="H34:H40" si="40">ROUND(D34+G34,2)</f>
        <v>164.43</v>
      </c>
      <c r="I34" s="117">
        <f>VLOOKUP(B34,'Table 4'!$B$13:$C$43,2,FALSE)</f>
        <v>6.73</v>
      </c>
      <c r="J34" s="117">
        <f t="shared" si="31"/>
        <v>64.7</v>
      </c>
      <c r="K34" s="117">
        <f t="shared" si="32"/>
        <v>121.58</v>
      </c>
      <c r="M34" s="66"/>
    </row>
    <row r="35" spans="2:15">
      <c r="B35" s="113">
        <f t="shared" si="2"/>
        <v>2037</v>
      </c>
      <c r="C35" s="118"/>
      <c r="D35" s="117">
        <f t="shared" ref="D35:F35" si="41">ROUND(D34*(1+$J85),2)</f>
        <v>83.66</v>
      </c>
      <c r="E35" s="115">
        <f t="shared" si="41"/>
        <v>49.59</v>
      </c>
      <c r="F35" s="115">
        <f t="shared" si="41"/>
        <v>12.17</v>
      </c>
      <c r="G35" s="117">
        <f t="shared" si="39"/>
        <v>84.77</v>
      </c>
      <c r="H35" s="117">
        <f t="shared" si="40"/>
        <v>168.43</v>
      </c>
      <c r="I35" s="117">
        <f>VLOOKUP(B35,'Table 4'!$B$13:$C$43,2,FALSE)</f>
        <v>6.93</v>
      </c>
      <c r="J35" s="117">
        <f t="shared" si="31"/>
        <v>66.63</v>
      </c>
      <c r="K35" s="117">
        <f t="shared" si="32"/>
        <v>124.89</v>
      </c>
      <c r="M35" s="66"/>
    </row>
    <row r="36" spans="2:15">
      <c r="B36" s="113">
        <f t="shared" si="2"/>
        <v>2038</v>
      </c>
      <c r="C36" s="118"/>
      <c r="D36" s="117">
        <f t="shared" ref="D36:F36" si="42">ROUND(D35*(1+$J86),2)</f>
        <v>85.7</v>
      </c>
      <c r="E36" s="115">
        <f t="shared" si="42"/>
        <v>50.8</v>
      </c>
      <c r="F36" s="115">
        <f t="shared" si="42"/>
        <v>12.47</v>
      </c>
      <c r="G36" s="117">
        <f t="shared" si="39"/>
        <v>86.85</v>
      </c>
      <c r="H36" s="117">
        <f t="shared" si="40"/>
        <v>172.55</v>
      </c>
      <c r="I36" s="117">
        <f>VLOOKUP(B36,'Table 4'!$B$13:$C$43,2,FALSE)</f>
        <v>7.3</v>
      </c>
      <c r="J36" s="117">
        <f t="shared" si="31"/>
        <v>70.180000000000007</v>
      </c>
      <c r="K36" s="117">
        <f t="shared" si="32"/>
        <v>129.87</v>
      </c>
      <c r="M36" s="66"/>
    </row>
    <row r="37" spans="2:15">
      <c r="B37" s="113">
        <f t="shared" si="2"/>
        <v>2039</v>
      </c>
      <c r="C37" s="118"/>
      <c r="D37" s="117">
        <f t="shared" ref="D37:F37" si="43">ROUND(D36*(1+$J87),2)</f>
        <v>87.8</v>
      </c>
      <c r="E37" s="115">
        <f t="shared" si="43"/>
        <v>52.04</v>
      </c>
      <c r="F37" s="115">
        <f t="shared" si="43"/>
        <v>12.78</v>
      </c>
      <c r="G37" s="117">
        <f t="shared" si="39"/>
        <v>88.98</v>
      </c>
      <c r="H37" s="117">
        <f t="shared" si="40"/>
        <v>176.78</v>
      </c>
      <c r="I37" s="117">
        <f>VLOOKUP(B37,'Table 4'!$B$13:$C$43,2,FALSE)</f>
        <v>7.56</v>
      </c>
      <c r="J37" s="117">
        <f t="shared" si="31"/>
        <v>72.680000000000007</v>
      </c>
      <c r="K37" s="117">
        <f t="shared" si="32"/>
        <v>133.83000000000001</v>
      </c>
      <c r="M37" s="66"/>
    </row>
    <row r="38" spans="2:15">
      <c r="B38" s="113">
        <f t="shared" si="2"/>
        <v>2040</v>
      </c>
      <c r="C38" s="118"/>
      <c r="D38" s="117">
        <f t="shared" ref="D38:F38" si="44">ROUND(D37*(1+$J88),2)</f>
        <v>89.94</v>
      </c>
      <c r="E38" s="115">
        <f t="shared" si="44"/>
        <v>53.31</v>
      </c>
      <c r="F38" s="115">
        <f t="shared" si="44"/>
        <v>13.09</v>
      </c>
      <c r="G38" s="117">
        <f t="shared" si="39"/>
        <v>91.15</v>
      </c>
      <c r="H38" s="117">
        <f t="shared" si="40"/>
        <v>181.09</v>
      </c>
      <c r="I38" s="117">
        <f>VLOOKUP(B38,'Table 4'!$B$13:$C$43,2,FALSE)</f>
        <v>7.84</v>
      </c>
      <c r="J38" s="117">
        <f t="shared" si="31"/>
        <v>75.37</v>
      </c>
      <c r="K38" s="117">
        <f t="shared" si="32"/>
        <v>138.01</v>
      </c>
      <c r="M38" s="66"/>
    </row>
    <row r="39" spans="2:15">
      <c r="B39" s="113">
        <f t="shared" si="2"/>
        <v>2041</v>
      </c>
      <c r="C39" s="118"/>
      <c r="D39" s="117">
        <f t="shared" ref="D39:F39" si="45">ROUND(D38*(1+$J89),2)</f>
        <v>92.15</v>
      </c>
      <c r="E39" s="115">
        <f t="shared" si="45"/>
        <v>54.62</v>
      </c>
      <c r="F39" s="115">
        <f t="shared" si="45"/>
        <v>13.41</v>
      </c>
      <c r="G39" s="117">
        <f t="shared" si="39"/>
        <v>93.39</v>
      </c>
      <c r="H39" s="117">
        <f t="shared" si="40"/>
        <v>185.54</v>
      </c>
      <c r="I39" s="117">
        <f>VLOOKUP(B39,'Table 4'!$B$13:$C$43,2,FALSE)</f>
        <v>8.0399999999999991</v>
      </c>
      <c r="J39" s="117">
        <f t="shared" si="31"/>
        <v>77.3</v>
      </c>
      <c r="K39" s="117">
        <f t="shared" si="32"/>
        <v>141.47999999999999</v>
      </c>
      <c r="M39" s="66"/>
    </row>
    <row r="40" spans="2:15">
      <c r="B40" s="113">
        <f t="shared" si="2"/>
        <v>2042</v>
      </c>
      <c r="C40" s="118"/>
      <c r="D40" s="117">
        <f t="shared" ref="D40:F40" si="46">ROUND(D39*(1+$J90),2)</f>
        <v>94.42</v>
      </c>
      <c r="E40" s="115">
        <f t="shared" si="46"/>
        <v>55.97</v>
      </c>
      <c r="F40" s="115">
        <f t="shared" si="46"/>
        <v>13.74</v>
      </c>
      <c r="G40" s="117">
        <f t="shared" si="39"/>
        <v>95.69</v>
      </c>
      <c r="H40" s="117">
        <f t="shared" si="40"/>
        <v>190.11</v>
      </c>
      <c r="I40" s="117">
        <f>VLOOKUP(B40,'Table 4'!$B$13:$C$43,2,FALSE)</f>
        <v>8.25</v>
      </c>
      <c r="J40" s="117">
        <f t="shared" si="31"/>
        <v>79.319999999999993</v>
      </c>
      <c r="K40" s="117">
        <f t="shared" si="32"/>
        <v>145.08000000000001</v>
      </c>
      <c r="M40" s="66"/>
    </row>
    <row r="41" spans="2:15">
      <c r="B41" s="113"/>
      <c r="C41" s="118"/>
      <c r="D41" s="117"/>
      <c r="E41" s="115"/>
      <c r="F41" s="115"/>
      <c r="G41" s="117"/>
      <c r="H41" s="117"/>
      <c r="I41" s="117"/>
      <c r="J41" s="117"/>
      <c r="K41" s="117"/>
    </row>
    <row r="42" spans="2:15">
      <c r="B42" s="113"/>
      <c r="C42" s="118"/>
      <c r="D42" s="117"/>
      <c r="E42" s="115"/>
      <c r="F42" s="115"/>
      <c r="G42" s="117"/>
      <c r="H42" s="117"/>
      <c r="I42" s="117"/>
      <c r="J42" s="117"/>
      <c r="K42" s="117"/>
    </row>
    <row r="43" spans="2:15">
      <c r="M43" s="113"/>
      <c r="O43" s="120"/>
    </row>
    <row r="44" spans="2:15" ht="14.25">
      <c r="B44" s="5" t="s">
        <v>31</v>
      </c>
      <c r="C44" s="24"/>
      <c r="D44" s="24"/>
      <c r="E44" s="24"/>
      <c r="F44" s="24"/>
      <c r="G44" s="24"/>
      <c r="H44" s="24"/>
      <c r="I44" s="24"/>
      <c r="J44" s="24"/>
      <c r="K44" s="24"/>
      <c r="M44" s="113"/>
      <c r="N44" s="120"/>
      <c r="O44" s="120"/>
    </row>
    <row r="46" spans="2:15">
      <c r="B46" s="110" t="s">
        <v>16</v>
      </c>
      <c r="D46" s="121" t="str">
        <f>'Table 3 436MW (West M) 2030'!D46</f>
        <v xml:space="preserve">Plant Costs  - 2017 IRP - Table 6.1 &amp; 6.2 </v>
      </c>
    </row>
    <row r="47" spans="2:15">
      <c r="C47" s="122" t="str">
        <f>D10</f>
        <v>(b)</v>
      </c>
      <c r="D47" s="117" t="str">
        <f>"= "&amp;C10&amp;" x "&amp;C76</f>
        <v>= (a) x 0.0737263117964292</v>
      </c>
    </row>
    <row r="48" spans="2:15">
      <c r="C48" s="122" t="str">
        <f>G10</f>
        <v>(e)</v>
      </c>
      <c r="D48" s="117" t="str">
        <f>"= "&amp;$F$10&amp;" x  (8.76 x "&amp;TEXT(G65,"0.0%")&amp;") + "&amp;$E$10</f>
        <v>= (d) x  (8.76 x 33.0%) + (c)</v>
      </c>
    </row>
    <row r="49" spans="3:11">
      <c r="C49" s="122" t="str">
        <f>H10</f>
        <v>(f)</v>
      </c>
      <c r="D49" s="117" t="str">
        <f>"= "&amp;D10&amp;" + "&amp;G10</f>
        <v>= (b) + (e)</v>
      </c>
    </row>
    <row r="50" spans="3:11">
      <c r="C50" s="122" t="str">
        <f>I10</f>
        <v>(g)</v>
      </c>
      <c r="D50" s="153" t="str">
        <f>'Table 4'!B3&amp;" - "&amp;'Table 4'!B4</f>
        <v>Table 4 - Burnertip Natural Gas Price Forecast</v>
      </c>
    </row>
    <row r="51" spans="3:11">
      <c r="C51" s="122" t="str">
        <f>J10</f>
        <v>(h)</v>
      </c>
      <c r="D51" s="117" t="str">
        <f>"= "&amp;TEXT(K65,"?,0")&amp;" MMBtu/MWH x "&amp;I9</f>
        <v>= 9,614 MMBtu/MWH x $/MMBtu</v>
      </c>
    </row>
    <row r="52" spans="3:11">
      <c r="C52" s="122" t="str">
        <f>K10</f>
        <v>(i)</v>
      </c>
      <c r="D52" s="117" t="str">
        <f>"= "&amp;H10&amp;" / (8.76 x 'Capacity Factor' ) + "&amp;J10</f>
        <v>= (f) / (8.76 x 'Capacity Factor' ) + (h)</v>
      </c>
    </row>
    <row r="53" spans="3:11" ht="13.5" thickBot="1"/>
    <row r="54" spans="3:11" ht="13.5" thickBot="1">
      <c r="C54" s="58" t="s">
        <v>104</v>
      </c>
      <c r="D54" s="55"/>
      <c r="E54" s="55"/>
      <c r="F54" s="55"/>
      <c r="G54" s="55"/>
      <c r="H54" s="55"/>
      <c r="I54" s="55"/>
      <c r="J54" s="56"/>
      <c r="K54" s="123"/>
    </row>
    <row r="55" spans="3:11" ht="5.25" customHeight="1"/>
    <row r="56" spans="3:11" ht="5.25" customHeight="1"/>
    <row r="57" spans="3:11">
      <c r="C57" s="42" t="s">
        <v>181</v>
      </c>
      <c r="D57" s="32"/>
      <c r="E57" s="42"/>
      <c r="F57" s="41" t="s">
        <v>41</v>
      </c>
      <c r="G57" s="41" t="s">
        <v>42</v>
      </c>
      <c r="H57" s="41" t="s">
        <v>43</v>
      </c>
      <c r="I57" s="41" t="s">
        <v>44</v>
      </c>
    </row>
    <row r="58" spans="3:11">
      <c r="C58" s="154" t="s">
        <v>106</v>
      </c>
      <c r="F58" s="124">
        <f>C69</f>
        <v>199.924125</v>
      </c>
      <c r="G58" s="57">
        <f>F58/F60</f>
        <v>1</v>
      </c>
      <c r="H58" s="138">
        <f>C70</f>
        <v>701.59905041057641</v>
      </c>
      <c r="I58" s="140">
        <f>C73</f>
        <v>30.657239904849501</v>
      </c>
    </row>
    <row r="59" spans="3:11">
      <c r="C59" s="154"/>
      <c r="F59" s="48">
        <f>D69</f>
        <v>0</v>
      </c>
      <c r="G59" s="44">
        <f>1-G58</f>
        <v>0</v>
      </c>
      <c r="H59" s="139">
        <f>D70</f>
        <v>0</v>
      </c>
      <c r="I59" s="141">
        <f>D73</f>
        <v>0</v>
      </c>
    </row>
    <row r="60" spans="3:11">
      <c r="C60" s="154" t="s">
        <v>45</v>
      </c>
      <c r="F60" s="124">
        <f>F58+F59</f>
        <v>199.924125</v>
      </c>
      <c r="G60" s="57">
        <f>G58+G59</f>
        <v>1</v>
      </c>
      <c r="H60" s="138">
        <f>ROUND(((F58*H58)+(F59*H59))/F60,0)</f>
        <v>702</v>
      </c>
      <c r="I60" s="140">
        <f>ROUND(((F58*I58)+(F59*I59))/F60,2)</f>
        <v>30.66</v>
      </c>
    </row>
    <row r="61" spans="3:11">
      <c r="C61" s="154"/>
      <c r="F61" s="124"/>
      <c r="G61" s="57"/>
      <c r="H61" s="125"/>
      <c r="I61" s="126"/>
    </row>
    <row r="62" spans="3:11">
      <c r="C62" s="155" t="s">
        <v>181</v>
      </c>
      <c r="D62" s="32"/>
      <c r="E62" s="42"/>
      <c r="F62" s="41" t="s">
        <v>41</v>
      </c>
      <c r="G62" s="41" t="s">
        <v>46</v>
      </c>
      <c r="H62" s="41" t="s">
        <v>47</v>
      </c>
      <c r="I62" s="41" t="s">
        <v>42</v>
      </c>
      <c r="J62" s="41" t="s">
        <v>48</v>
      </c>
      <c r="K62" s="41" t="s">
        <v>49</v>
      </c>
    </row>
    <row r="63" spans="3:11">
      <c r="C63" s="156" t="str">
        <f>C58</f>
        <v>SCCT Dry "F" - Turbine</v>
      </c>
      <c r="D63" s="127"/>
      <c r="E63" s="127"/>
      <c r="F63" s="110">
        <f>C69</f>
        <v>199.924125</v>
      </c>
      <c r="G63" s="57">
        <f>C77</f>
        <v>0.33</v>
      </c>
      <c r="H63" s="177">
        <f>G63*F63</f>
        <v>65.974961250000007</v>
      </c>
      <c r="I63" s="57">
        <f>H63/H65</f>
        <v>1</v>
      </c>
      <c r="J63" s="126">
        <f>C74</f>
        <v>7.5299874286936257</v>
      </c>
      <c r="K63" s="128">
        <f>C75</f>
        <v>9614</v>
      </c>
    </row>
    <row r="64" spans="3:11">
      <c r="C64" s="156">
        <f>C59</f>
        <v>0</v>
      </c>
      <c r="D64" s="127"/>
      <c r="E64" s="127"/>
      <c r="F64" s="43">
        <f>D69</f>
        <v>0</v>
      </c>
      <c r="G64" s="44">
        <f>D77</f>
        <v>0</v>
      </c>
      <c r="H64" s="178">
        <f>G64*F64</f>
        <v>0</v>
      </c>
      <c r="I64" s="44">
        <f>1-I63</f>
        <v>0</v>
      </c>
      <c r="J64" s="45">
        <f>D74</f>
        <v>0</v>
      </c>
      <c r="K64" s="46">
        <f>D75</f>
        <v>0</v>
      </c>
    </row>
    <row r="65" spans="2:11">
      <c r="C65" s="154" t="s">
        <v>50</v>
      </c>
      <c r="F65" s="110">
        <f>F63+F64</f>
        <v>199.924125</v>
      </c>
      <c r="G65" s="129">
        <f>ROUND(H65/F65,3)</f>
        <v>0.33</v>
      </c>
      <c r="H65" s="177">
        <f>SUM(H63:H64)</f>
        <v>65.974961250000007</v>
      </c>
      <c r="I65" s="57">
        <f>I63+I64</f>
        <v>1</v>
      </c>
      <c r="J65" s="126">
        <f>ROUND(($I63*J63)+($I64*J64),2)</f>
        <v>7.53</v>
      </c>
      <c r="K65" s="130">
        <f>ROUND(($I63*K63)+($I64*K64),0)</f>
        <v>9614</v>
      </c>
    </row>
    <row r="66" spans="2:11">
      <c r="G66" s="129"/>
      <c r="I66" s="57"/>
      <c r="J66" s="126"/>
      <c r="K66" s="47" t="s">
        <v>51</v>
      </c>
    </row>
    <row r="68" spans="2:11">
      <c r="C68" s="41" t="s">
        <v>105</v>
      </c>
      <c r="D68" s="41"/>
      <c r="E68" s="59" t="str">
        <f>D46</f>
        <v xml:space="preserve">Plant Costs  - 2017 IRP - Table 6.1 &amp; 6.2 </v>
      </c>
      <c r="F68" s="131"/>
      <c r="G68" s="131"/>
      <c r="H68" s="131"/>
      <c r="I68" s="131"/>
      <c r="J68" s="131"/>
      <c r="K68" s="132"/>
    </row>
    <row r="69" spans="2:11">
      <c r="C69" s="110">
        <v>199.924125</v>
      </c>
      <c r="E69" s="110" t="s">
        <v>77</v>
      </c>
      <c r="H69" s="133"/>
    </row>
    <row r="70" spans="2:11">
      <c r="B70" s="110" t="s">
        <v>103</v>
      </c>
      <c r="C70" s="125">
        <v>701.59905041057641</v>
      </c>
      <c r="D70" s="125"/>
      <c r="E70" s="110" t="s">
        <v>78</v>
      </c>
    </row>
    <row r="71" spans="2:11">
      <c r="B71" s="110" t="s">
        <v>103</v>
      </c>
      <c r="C71" s="126">
        <v>16.0158293408495</v>
      </c>
      <c r="D71" s="126"/>
      <c r="E71" s="110" t="s">
        <v>79</v>
      </c>
    </row>
    <row r="72" spans="2:11">
      <c r="B72" s="110" t="s">
        <v>103</v>
      </c>
      <c r="C72" s="49">
        <v>14.641410564000001</v>
      </c>
      <c r="D72" s="49"/>
      <c r="E72" s="110" t="s">
        <v>75</v>
      </c>
    </row>
    <row r="73" spans="2:11">
      <c r="B73" s="110" t="s">
        <v>103</v>
      </c>
      <c r="C73" s="126">
        <f>C71+C72</f>
        <v>30.657239904849501</v>
      </c>
      <c r="D73" s="126"/>
      <c r="E73" s="110" t="s">
        <v>80</v>
      </c>
    </row>
    <row r="74" spans="2:11">
      <c r="B74" s="110" t="s">
        <v>103</v>
      </c>
      <c r="C74" s="126">
        <v>7.5299874286936257</v>
      </c>
      <c r="D74" s="126"/>
      <c r="E74" s="110" t="s">
        <v>81</v>
      </c>
    </row>
    <row r="75" spans="2:11">
      <c r="C75" s="130">
        <v>9614</v>
      </c>
      <c r="D75" s="130"/>
      <c r="E75" s="110" t="s">
        <v>53</v>
      </c>
    </row>
    <row r="76" spans="2:11">
      <c r="C76" s="151">
        <v>7.3726311796429175E-2</v>
      </c>
      <c r="D76" s="151"/>
      <c r="E76" s="110" t="s">
        <v>54</v>
      </c>
    </row>
    <row r="77" spans="2:11">
      <c r="C77" s="134">
        <v>0.33</v>
      </c>
      <c r="D77" s="134"/>
      <c r="E77" s="110" t="s">
        <v>55</v>
      </c>
    </row>
    <row r="78" spans="2:11">
      <c r="D78" s="57">
        <f>ROUND(H65/F65,3)</f>
        <v>0.33</v>
      </c>
      <c r="E78" s="110" t="s">
        <v>56</v>
      </c>
    </row>
    <row r="79" spans="2:11">
      <c r="D79" s="129"/>
      <c r="E79" s="66"/>
    </row>
    <row r="80" spans="2:11">
      <c r="C80" s="134"/>
      <c r="D80" s="134"/>
    </row>
    <row r="82" spans="3:15" ht="13.5" thickBot="1">
      <c r="C82" s="54" t="str">
        <f>"Company Official Inflation Forecast Dated "&amp;TEXT('Table 4'!G5,"mmmm dd, yyyy")</f>
        <v>Company Official Inflation Forecast Dated March 31, 2017</v>
      </c>
      <c r="D82" s="55"/>
      <c r="E82" s="55"/>
      <c r="F82" s="55"/>
      <c r="G82" s="55"/>
      <c r="H82" s="55"/>
      <c r="I82" s="55"/>
      <c r="J82" s="56"/>
      <c r="K82" s="123"/>
    </row>
    <row r="83" spans="3:15">
      <c r="C83" s="135">
        <v>2017</v>
      </c>
      <c r="D83" s="57">
        <v>2.2092462442320437E-2</v>
      </c>
      <c r="F83" s="135">
        <f>C91+1</f>
        <v>2026</v>
      </c>
      <c r="G83" s="57">
        <v>2.2944058791238842E-2</v>
      </c>
      <c r="I83" s="135">
        <f>F91+1</f>
        <v>2035</v>
      </c>
      <c r="J83" s="57">
        <v>2.4174683944208519E-2</v>
      </c>
    </row>
    <row r="84" spans="3:15">
      <c r="C84" s="135">
        <f t="shared" ref="C84:C91" si="47">C83+1</f>
        <v>2018</v>
      </c>
      <c r="D84" s="57">
        <v>2.1684070430924685E-2</v>
      </c>
      <c r="F84" s="135">
        <f t="shared" ref="F84:F91" si="48">F83+1</f>
        <v>2027</v>
      </c>
      <c r="G84" s="57">
        <v>2.3164081218836952E-2</v>
      </c>
      <c r="I84" s="135">
        <f t="shared" ref="I84:I91" si="49">I83+1</f>
        <v>2036</v>
      </c>
      <c r="J84" s="57">
        <v>2.4311492116604327E-2</v>
      </c>
    </row>
    <row r="85" spans="3:15">
      <c r="C85" s="135">
        <f t="shared" si="47"/>
        <v>2019</v>
      </c>
      <c r="D85" s="57">
        <v>2.0023445288848141E-2</v>
      </c>
      <c r="F85" s="135">
        <f t="shared" si="48"/>
        <v>2028</v>
      </c>
      <c r="G85" s="57">
        <v>2.3269517424980624E-2</v>
      </c>
      <c r="I85" s="135">
        <f t="shared" si="49"/>
        <v>2037</v>
      </c>
      <c r="J85" s="57">
        <v>2.4277391473133791E-2</v>
      </c>
    </row>
    <row r="86" spans="3:15">
      <c r="C86" s="135">
        <f t="shared" si="47"/>
        <v>2020</v>
      </c>
      <c r="D86" s="57">
        <v>2.1423649370385656E-2</v>
      </c>
      <c r="F86" s="135">
        <f t="shared" si="48"/>
        <v>2029</v>
      </c>
      <c r="G86" s="57">
        <v>2.3660062349176059E-2</v>
      </c>
      <c r="I86" s="135">
        <f t="shared" si="49"/>
        <v>2038</v>
      </c>
      <c r="J86" s="57">
        <v>2.4418737348747444E-2</v>
      </c>
    </row>
    <row r="87" spans="3:15">
      <c r="C87" s="135">
        <f t="shared" si="47"/>
        <v>2021</v>
      </c>
      <c r="D87" s="57">
        <v>2.2444603435442634E-2</v>
      </c>
      <c r="F87" s="135">
        <f t="shared" si="48"/>
        <v>2030</v>
      </c>
      <c r="G87" s="57">
        <v>2.3797996946838929E-2</v>
      </c>
      <c r="I87" s="135">
        <f t="shared" si="49"/>
        <v>2039</v>
      </c>
      <c r="J87" s="57">
        <v>2.4490791911648602E-2</v>
      </c>
    </row>
    <row r="88" spans="3:15">
      <c r="C88" s="135">
        <f t="shared" si="47"/>
        <v>2022</v>
      </c>
      <c r="D88" s="57">
        <v>2.2559296067847567E-2</v>
      </c>
      <c r="F88" s="135">
        <f t="shared" si="48"/>
        <v>2031</v>
      </c>
      <c r="G88" s="57">
        <v>2.4014000123530499E-2</v>
      </c>
      <c r="I88" s="135">
        <f t="shared" si="49"/>
        <v>2040</v>
      </c>
      <c r="J88" s="57">
        <v>2.442458536688985E-2</v>
      </c>
    </row>
    <row r="89" spans="3:15" s="112" customFormat="1">
      <c r="C89" s="135">
        <f t="shared" si="47"/>
        <v>2023</v>
      </c>
      <c r="D89" s="57">
        <v>2.3031082544693549E-2</v>
      </c>
      <c r="F89" s="135">
        <f t="shared" si="48"/>
        <v>2032</v>
      </c>
      <c r="G89" s="57">
        <v>2.4075090077113837E-2</v>
      </c>
      <c r="I89" s="135">
        <f t="shared" si="49"/>
        <v>2041</v>
      </c>
      <c r="J89" s="57">
        <v>2.4530694634797623E-2</v>
      </c>
      <c r="N89" s="110"/>
      <c r="O89" s="110"/>
    </row>
    <row r="90" spans="3:15" s="112" customFormat="1">
      <c r="C90" s="135">
        <f t="shared" si="47"/>
        <v>2024</v>
      </c>
      <c r="D90" s="57">
        <v>2.3134274986934988E-2</v>
      </c>
      <c r="F90" s="135">
        <f t="shared" si="48"/>
        <v>2033</v>
      </c>
      <c r="G90" s="57">
        <v>2.4191075903759129E-2</v>
      </c>
      <c r="I90" s="135">
        <f t="shared" si="49"/>
        <v>2042</v>
      </c>
      <c r="J90" s="57">
        <v>2.4630996146588036E-2</v>
      </c>
      <c r="N90" s="110"/>
      <c r="O90" s="110"/>
    </row>
    <row r="91" spans="3:15" s="112" customFormat="1">
      <c r="C91" s="135">
        <f t="shared" si="47"/>
        <v>2025</v>
      </c>
      <c r="D91" s="57">
        <v>2.3159080336675242E-2</v>
      </c>
      <c r="F91" s="135">
        <f t="shared" si="48"/>
        <v>2034</v>
      </c>
      <c r="G91" s="57">
        <v>2.4219456505286896E-2</v>
      </c>
      <c r="I91" s="135">
        <f t="shared" si="49"/>
        <v>2043</v>
      </c>
      <c r="J91" s="57">
        <v>2.4704209858992465E-2</v>
      </c>
      <c r="N91" s="110"/>
      <c r="O91" s="110"/>
    </row>
    <row r="92" spans="3:15" s="112" customFormat="1">
      <c r="N92" s="110"/>
      <c r="O92" s="110"/>
    </row>
    <row r="93" spans="3:15" s="112" customFormat="1">
      <c r="N93" s="110"/>
      <c r="O93" s="110"/>
    </row>
    <row r="94" spans="3:15">
      <c r="D94" s="142"/>
    </row>
    <row r="95" spans="3:15">
      <c r="D95" s="142"/>
    </row>
  </sheetData>
  <phoneticPr fontId="7" type="noConversion"/>
  <printOptions horizontalCentered="1"/>
  <pageMargins left="0.25" right="0.25" top="0.75" bottom="0.75" header="0.3" footer="0.3"/>
  <pageSetup scale="97" fitToHeight="0" orientation="portrait" r:id="rId1"/>
  <headerFooter alignWithMargins="0"/>
  <rowBreaks count="1" manualBreakCount="1">
    <brk id="52"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O95"/>
  <sheetViews>
    <sheetView topLeftCell="A3" zoomScale="85" zoomScaleNormal="85" zoomScaleSheetLayoutView="85" workbookViewId="0">
      <pane xSplit="3" ySplit="8" topLeftCell="D11" activePane="bottomRight" state="frozen"/>
      <selection activeCell="E15" sqref="E15"/>
      <selection pane="topRight" activeCell="E15" sqref="E15"/>
      <selection pane="bottomLeft" activeCell="E15" sqref="E15"/>
      <selection pane="bottomRight" activeCell="C3" sqref="C3"/>
    </sheetView>
  </sheetViews>
  <sheetFormatPr defaultColWidth="9.33203125" defaultRowHeight="12.75"/>
  <cols>
    <col min="1" max="1" width="2.83203125" style="110" customWidth="1"/>
    <col min="2" max="2" width="10.83203125" style="110" customWidth="1"/>
    <col min="3" max="3" width="26.1640625" style="110" customWidth="1"/>
    <col min="4" max="4" width="12.33203125" style="110" customWidth="1"/>
    <col min="5" max="5" width="9.1640625" style="110" customWidth="1"/>
    <col min="6" max="6" width="10.5" style="110" customWidth="1"/>
    <col min="7" max="7" width="10.5" style="110" bestFit="1" customWidth="1"/>
    <col min="8" max="8" width="11.6640625" style="110" bestFit="1" customWidth="1"/>
    <col min="9" max="9" width="11.1640625" style="110" customWidth="1"/>
    <col min="10" max="10" width="12" style="110" bestFit="1" customWidth="1"/>
    <col min="11" max="11" width="12" style="110" customWidth="1"/>
    <col min="12" max="13" width="9.33203125" style="110"/>
    <col min="14" max="15" width="9.33203125" style="110" customWidth="1"/>
    <col min="16" max="16384" width="9.33203125" style="110"/>
  </cols>
  <sheetData>
    <row r="1" spans="2:14" ht="15.75" hidden="1">
      <c r="B1" s="1" t="s">
        <v>52</v>
      </c>
      <c r="C1" s="109"/>
      <c r="D1" s="109"/>
      <c r="E1" s="109"/>
      <c r="F1" s="109"/>
      <c r="G1" s="109"/>
      <c r="H1" s="109"/>
      <c r="I1" s="109"/>
      <c r="J1" s="109"/>
      <c r="K1" s="109"/>
    </row>
    <row r="2" spans="2:14" ht="15.75">
      <c r="B2" s="1"/>
      <c r="C2" s="109"/>
      <c r="D2" s="109"/>
      <c r="E2" s="109"/>
      <c r="F2" s="109"/>
      <c r="G2" s="109"/>
      <c r="H2" s="109"/>
      <c r="I2" s="109"/>
      <c r="J2" s="109"/>
      <c r="K2" s="109"/>
    </row>
    <row r="3" spans="2:14" ht="15.75">
      <c r="B3" s="1" t="s">
        <v>85</v>
      </c>
      <c r="C3" s="109"/>
      <c r="D3" s="109"/>
      <c r="E3" s="109"/>
      <c r="F3" s="109"/>
      <c r="G3" s="109"/>
      <c r="H3" s="109"/>
      <c r="I3" s="109"/>
      <c r="J3" s="109"/>
      <c r="K3" s="109"/>
    </row>
    <row r="4" spans="2:14" ht="15.75">
      <c r="B4" s="1" t="s">
        <v>93</v>
      </c>
      <c r="C4" s="109"/>
      <c r="D4" s="109"/>
      <c r="E4" s="109"/>
      <c r="F4" s="109"/>
      <c r="G4" s="109"/>
      <c r="H4" s="109"/>
      <c r="I4" s="109"/>
      <c r="J4" s="109"/>
      <c r="K4" s="109"/>
    </row>
    <row r="5" spans="2:14" ht="15.75">
      <c r="B5" s="1" t="str">
        <f>C54</f>
        <v>Willamette Valley - 436 MW - CCCT Dry "G/H", 1x1 - West Side Resource (1,500')</v>
      </c>
      <c r="C5" s="109"/>
      <c r="D5" s="109"/>
      <c r="E5" s="109"/>
      <c r="F5" s="109"/>
      <c r="G5" s="109"/>
      <c r="H5" s="109"/>
      <c r="I5" s="109"/>
      <c r="J5" s="109"/>
      <c r="K5" s="109"/>
    </row>
    <row r="6" spans="2:14" ht="15.75">
      <c r="B6" s="1"/>
      <c r="C6" s="109"/>
      <c r="D6" s="109"/>
      <c r="E6" s="109"/>
      <c r="F6" s="109"/>
      <c r="G6" s="109"/>
      <c r="H6" s="109"/>
      <c r="I6" s="109"/>
      <c r="K6" s="17"/>
    </row>
    <row r="7" spans="2:14">
      <c r="B7" s="111"/>
      <c r="C7" s="111"/>
      <c r="D7" s="111"/>
      <c r="E7" s="111"/>
      <c r="F7" s="111"/>
      <c r="G7" s="111"/>
      <c r="H7" s="111"/>
      <c r="I7" s="109"/>
      <c r="J7" s="112"/>
      <c r="K7" s="112"/>
      <c r="L7" s="112"/>
      <c r="M7" s="112"/>
      <c r="N7" s="112"/>
    </row>
    <row r="8" spans="2:14" ht="51.75" customHeight="1">
      <c r="B8" s="18" t="s">
        <v>0</v>
      </c>
      <c r="C8" s="19" t="s">
        <v>10</v>
      </c>
      <c r="D8" s="19" t="s">
        <v>11</v>
      </c>
      <c r="E8" s="19" t="s">
        <v>12</v>
      </c>
      <c r="F8" s="19" t="s">
        <v>13</v>
      </c>
      <c r="G8" s="19" t="s">
        <v>14</v>
      </c>
      <c r="H8" s="19" t="s">
        <v>15</v>
      </c>
      <c r="I8" s="20" t="s">
        <v>26</v>
      </c>
      <c r="J8" s="20" t="s">
        <v>72</v>
      </c>
      <c r="K8" s="19" t="s">
        <v>73</v>
      </c>
      <c r="L8" s="112"/>
    </row>
    <row r="9" spans="2:14" ht="18.75" customHeight="1">
      <c r="B9" s="21"/>
      <c r="C9" s="22" t="s">
        <v>8</v>
      </c>
      <c r="D9" s="23" t="s">
        <v>9</v>
      </c>
      <c r="E9" s="23" t="s">
        <v>9</v>
      </c>
      <c r="F9" s="22" t="s">
        <v>39</v>
      </c>
      <c r="G9" s="23" t="s">
        <v>9</v>
      </c>
      <c r="H9" s="23" t="s">
        <v>9</v>
      </c>
      <c r="I9" s="23" t="s">
        <v>27</v>
      </c>
      <c r="J9" s="22" t="s">
        <v>39</v>
      </c>
      <c r="K9" s="22" t="s">
        <v>39</v>
      </c>
      <c r="L9" s="112"/>
    </row>
    <row r="10" spans="2:14">
      <c r="C10" s="2" t="s">
        <v>1</v>
      </c>
      <c r="D10" s="2" t="s">
        <v>2</v>
      </c>
      <c r="E10" s="2" t="s">
        <v>3</v>
      </c>
      <c r="F10" s="2" t="s">
        <v>4</v>
      </c>
      <c r="G10" s="2" t="s">
        <v>5</v>
      </c>
      <c r="H10" s="2" t="s">
        <v>7</v>
      </c>
      <c r="I10" s="2" t="s">
        <v>28</v>
      </c>
      <c r="J10" s="2" t="s">
        <v>29</v>
      </c>
      <c r="K10" s="2" t="s">
        <v>30</v>
      </c>
    </row>
    <row r="11" spans="2:14" ht="6" customHeight="1"/>
    <row r="12" spans="2:14" ht="15.75">
      <c r="B12" s="60" t="str">
        <f>C54</f>
        <v>Willamette Valley - 436 MW - CCCT Dry "G/H", 1x1 - West Side Resource (1,500')</v>
      </c>
      <c r="C12" s="112"/>
      <c r="E12" s="112"/>
      <c r="F12" s="112"/>
      <c r="G12" s="112"/>
      <c r="H12" s="112"/>
      <c r="I12" s="111"/>
      <c r="J12" s="111"/>
      <c r="K12" s="111"/>
      <c r="L12" s="112"/>
    </row>
    <row r="13" spans="2:14" ht="4.5" customHeight="1">
      <c r="B13" s="113"/>
      <c r="C13" s="114"/>
      <c r="D13" s="115"/>
      <c r="E13" s="116"/>
      <c r="F13" s="116"/>
      <c r="G13" s="117"/>
      <c r="H13" s="117"/>
      <c r="I13" s="117"/>
      <c r="J13" s="117"/>
      <c r="K13" s="117"/>
    </row>
    <row r="14" spans="2:14">
      <c r="B14" s="113">
        <v>2016</v>
      </c>
      <c r="C14" s="114">
        <f>$H$60</f>
        <v>1363</v>
      </c>
      <c r="D14" s="115">
        <f>ROUND(C14*$C$76,2)</f>
        <v>98.9</v>
      </c>
      <c r="E14" s="116">
        <f>$I$60</f>
        <v>43.7</v>
      </c>
      <c r="F14" s="116">
        <f>$J$65</f>
        <v>2.02</v>
      </c>
      <c r="G14" s="117">
        <f t="shared" ref="G14:G24" si="0">ROUND(F14*(8.76*$G$65)+E14,2)</f>
        <v>56.14</v>
      </c>
      <c r="H14" s="117">
        <f t="shared" ref="H14:H24" si="1">ROUND(D14+G14,2)</f>
        <v>155.04</v>
      </c>
      <c r="I14" s="117"/>
      <c r="J14" s="117"/>
      <c r="K14" s="117"/>
    </row>
    <row r="15" spans="2:14">
      <c r="B15" s="113">
        <f t="shared" ref="B15:B40" si="2">B14+1</f>
        <v>2017</v>
      </c>
      <c r="C15" s="118"/>
      <c r="D15" s="115">
        <f>ROUND(D14*(1+$D83),2)</f>
        <v>101.08</v>
      </c>
      <c r="E15" s="115">
        <f t="shared" ref="D15:F17" si="3">ROUND(E14*(1+$D83),2)</f>
        <v>44.67</v>
      </c>
      <c r="F15" s="115">
        <f t="shared" si="3"/>
        <v>2.06</v>
      </c>
      <c r="G15" s="119">
        <f t="shared" si="0"/>
        <v>57.36</v>
      </c>
      <c r="H15" s="119">
        <f t="shared" si="1"/>
        <v>158.44</v>
      </c>
      <c r="I15" s="117"/>
      <c r="J15" s="117"/>
      <c r="K15" s="117"/>
    </row>
    <row r="16" spans="2:14">
      <c r="B16" s="113">
        <f t="shared" si="2"/>
        <v>2018</v>
      </c>
      <c r="C16" s="118"/>
      <c r="D16" s="115">
        <f t="shared" si="3"/>
        <v>103.27</v>
      </c>
      <c r="E16" s="115">
        <f t="shared" si="3"/>
        <v>45.64</v>
      </c>
      <c r="F16" s="115">
        <f t="shared" si="3"/>
        <v>2.1</v>
      </c>
      <c r="G16" s="117">
        <f t="shared" si="0"/>
        <v>58.57</v>
      </c>
      <c r="H16" s="117">
        <f t="shared" si="1"/>
        <v>161.84</v>
      </c>
      <c r="I16" s="117"/>
      <c r="J16" s="117"/>
      <c r="K16" s="117"/>
    </row>
    <row r="17" spans="2:13">
      <c r="B17" s="113">
        <f t="shared" si="2"/>
        <v>2019</v>
      </c>
      <c r="C17" s="118"/>
      <c r="D17" s="115">
        <f t="shared" si="3"/>
        <v>105.34</v>
      </c>
      <c r="E17" s="115">
        <f t="shared" si="3"/>
        <v>46.55</v>
      </c>
      <c r="F17" s="115">
        <f t="shared" si="3"/>
        <v>2.14</v>
      </c>
      <c r="G17" s="117">
        <f t="shared" si="0"/>
        <v>59.73</v>
      </c>
      <c r="H17" s="117">
        <f t="shared" si="1"/>
        <v>165.07</v>
      </c>
      <c r="I17" s="117"/>
      <c r="J17" s="117"/>
      <c r="K17" s="117"/>
    </row>
    <row r="18" spans="2:13">
      <c r="B18" s="113">
        <f t="shared" si="2"/>
        <v>2020</v>
      </c>
      <c r="C18" s="118"/>
      <c r="D18" s="115">
        <f t="shared" ref="D18:F18" si="4">ROUND(D17*(1+$D86),2)</f>
        <v>107.6</v>
      </c>
      <c r="E18" s="115">
        <f t="shared" si="4"/>
        <v>47.55</v>
      </c>
      <c r="F18" s="115">
        <f t="shared" si="4"/>
        <v>2.19</v>
      </c>
      <c r="G18" s="117">
        <f t="shared" ref="G18:G23" si="5">ROUND(F18*(8.76*$G$65)+E18,2)</f>
        <v>61.04</v>
      </c>
      <c r="H18" s="117">
        <f t="shared" ref="H18:H23" si="6">ROUND(D18+G18,2)</f>
        <v>168.64</v>
      </c>
      <c r="I18" s="117"/>
      <c r="J18" s="117"/>
      <c r="K18" s="117"/>
    </row>
    <row r="19" spans="2:13">
      <c r="B19" s="113">
        <f t="shared" si="2"/>
        <v>2021</v>
      </c>
      <c r="C19" s="118"/>
      <c r="D19" s="115">
        <f t="shared" ref="D19:F19" si="7">ROUND(D18*(1+$D87),2)</f>
        <v>110.02</v>
      </c>
      <c r="E19" s="115">
        <f t="shared" si="7"/>
        <v>48.62</v>
      </c>
      <c r="F19" s="115">
        <f t="shared" si="7"/>
        <v>2.2400000000000002</v>
      </c>
      <c r="G19" s="117">
        <f t="shared" si="5"/>
        <v>62.41</v>
      </c>
      <c r="H19" s="117">
        <f t="shared" si="6"/>
        <v>172.43</v>
      </c>
      <c r="I19" s="117"/>
      <c r="J19" s="117"/>
      <c r="K19" s="117"/>
    </row>
    <row r="20" spans="2:13">
      <c r="B20" s="113">
        <f t="shared" si="2"/>
        <v>2022</v>
      </c>
      <c r="C20" s="118"/>
      <c r="D20" s="115">
        <f t="shared" ref="D20:F20" si="8">ROUND(D19*(1+$D88),2)</f>
        <v>112.5</v>
      </c>
      <c r="E20" s="115">
        <f t="shared" si="8"/>
        <v>49.72</v>
      </c>
      <c r="F20" s="115">
        <f t="shared" si="8"/>
        <v>2.29</v>
      </c>
      <c r="G20" s="117">
        <f t="shared" si="5"/>
        <v>63.82</v>
      </c>
      <c r="H20" s="117">
        <f t="shared" si="6"/>
        <v>176.32</v>
      </c>
      <c r="I20" s="117"/>
      <c r="J20" s="117"/>
      <c r="K20" s="117"/>
    </row>
    <row r="21" spans="2:13">
      <c r="B21" s="113">
        <f t="shared" si="2"/>
        <v>2023</v>
      </c>
      <c r="C21" s="118"/>
      <c r="D21" s="115">
        <f t="shared" ref="D21:F21" si="9">ROUND(D20*(1+$D89),2)</f>
        <v>115.09</v>
      </c>
      <c r="E21" s="115">
        <f t="shared" si="9"/>
        <v>50.87</v>
      </c>
      <c r="F21" s="115">
        <f t="shared" si="9"/>
        <v>2.34</v>
      </c>
      <c r="G21" s="117">
        <f t="shared" si="5"/>
        <v>65.28</v>
      </c>
      <c r="H21" s="117">
        <f t="shared" si="6"/>
        <v>180.37</v>
      </c>
      <c r="I21" s="117"/>
      <c r="J21" s="117"/>
      <c r="K21" s="117"/>
    </row>
    <row r="22" spans="2:13">
      <c r="B22" s="113">
        <f t="shared" si="2"/>
        <v>2024</v>
      </c>
      <c r="C22" s="118"/>
      <c r="D22" s="115">
        <f t="shared" ref="D22:F22" si="10">ROUND(D21*(1+$D90),2)</f>
        <v>117.75</v>
      </c>
      <c r="E22" s="115">
        <f t="shared" si="10"/>
        <v>52.05</v>
      </c>
      <c r="F22" s="115">
        <f t="shared" si="10"/>
        <v>2.39</v>
      </c>
      <c r="G22" s="117">
        <f t="shared" si="5"/>
        <v>66.77</v>
      </c>
      <c r="H22" s="117">
        <f t="shared" si="6"/>
        <v>184.52</v>
      </c>
      <c r="I22" s="117"/>
      <c r="J22" s="117"/>
      <c r="K22" s="117"/>
    </row>
    <row r="23" spans="2:13">
      <c r="B23" s="113">
        <f t="shared" si="2"/>
        <v>2025</v>
      </c>
      <c r="C23" s="118"/>
      <c r="D23" s="115">
        <f t="shared" ref="D23:F23" si="11">ROUND(D22*(1+$D91),2)</f>
        <v>120.48</v>
      </c>
      <c r="E23" s="115">
        <f t="shared" si="11"/>
        <v>53.26</v>
      </c>
      <c r="F23" s="115">
        <f t="shared" si="11"/>
        <v>2.4500000000000002</v>
      </c>
      <c r="G23" s="117">
        <f t="shared" si="5"/>
        <v>68.349999999999994</v>
      </c>
      <c r="H23" s="117">
        <f t="shared" si="6"/>
        <v>188.83</v>
      </c>
      <c r="I23" s="117"/>
      <c r="J23" s="117"/>
      <c r="K23" s="117"/>
    </row>
    <row r="24" spans="2:13">
      <c r="B24" s="113">
        <f t="shared" si="2"/>
        <v>2026</v>
      </c>
      <c r="C24" s="118"/>
      <c r="D24" s="119">
        <f>ROUND(D23*(1+$G83),2)</f>
        <v>123.24</v>
      </c>
      <c r="E24" s="119">
        <f>ROUND(E23*(1+$G83),2)</f>
        <v>54.48</v>
      </c>
      <c r="F24" s="119">
        <f>ROUND(F23*(1+$G83),2)</f>
        <v>2.5099999999999998</v>
      </c>
      <c r="G24" s="117">
        <f t="shared" si="0"/>
        <v>69.94</v>
      </c>
      <c r="H24" s="117">
        <f t="shared" si="1"/>
        <v>193.18</v>
      </c>
      <c r="I24" s="117"/>
      <c r="J24" s="117"/>
      <c r="K24" s="117"/>
    </row>
    <row r="25" spans="2:13">
      <c r="B25" s="113">
        <f t="shared" si="2"/>
        <v>2027</v>
      </c>
      <c r="C25" s="118"/>
      <c r="D25" s="119">
        <f t="shared" ref="D25:F25" si="12">ROUND(D24*(1+$G84),2)</f>
        <v>126.09</v>
      </c>
      <c r="E25" s="119">
        <f t="shared" si="12"/>
        <v>55.74</v>
      </c>
      <c r="F25" s="119">
        <f t="shared" si="12"/>
        <v>2.57</v>
      </c>
      <c r="G25" s="117">
        <f t="shared" ref="G25:G30" si="13">ROUND(F25*(8.76*$G$65)+E25,2)</f>
        <v>71.569999999999993</v>
      </c>
      <c r="H25" s="117">
        <f t="shared" ref="H25:H30" si="14">ROUND(D25+G25,2)</f>
        <v>197.66</v>
      </c>
      <c r="I25" s="117"/>
      <c r="J25" s="117"/>
      <c r="K25" s="117"/>
    </row>
    <row r="26" spans="2:13">
      <c r="B26" s="113">
        <f t="shared" si="2"/>
        <v>2028</v>
      </c>
      <c r="C26" s="118"/>
      <c r="D26" s="119">
        <f t="shared" ref="D26:F26" si="15">ROUND(D25*(1+$G85),2)</f>
        <v>129.02000000000001</v>
      </c>
      <c r="E26" s="119">
        <f t="shared" si="15"/>
        <v>57.04</v>
      </c>
      <c r="F26" s="119">
        <f t="shared" si="15"/>
        <v>2.63</v>
      </c>
      <c r="G26" s="117">
        <f t="shared" si="13"/>
        <v>73.239999999999995</v>
      </c>
      <c r="H26" s="117">
        <f t="shared" si="14"/>
        <v>202.26</v>
      </c>
      <c r="I26" s="117"/>
      <c r="J26" s="117"/>
      <c r="K26" s="117"/>
    </row>
    <row r="27" spans="2:13">
      <c r="B27" s="113">
        <f t="shared" si="2"/>
        <v>2029</v>
      </c>
      <c r="C27" s="118"/>
      <c r="D27" s="119">
        <f t="shared" ref="D27:F27" si="16">ROUND(D26*(1+$G86),2)</f>
        <v>132.07</v>
      </c>
      <c r="E27" s="119">
        <f t="shared" si="16"/>
        <v>58.39</v>
      </c>
      <c r="F27" s="119">
        <f t="shared" si="16"/>
        <v>2.69</v>
      </c>
      <c r="G27" s="117">
        <f t="shared" si="13"/>
        <v>74.959999999999994</v>
      </c>
      <c r="H27" s="117">
        <f t="shared" si="14"/>
        <v>207.03</v>
      </c>
      <c r="I27" s="117"/>
      <c r="J27" s="117"/>
      <c r="K27" s="117"/>
    </row>
    <row r="28" spans="2:13">
      <c r="B28" s="113">
        <f t="shared" si="2"/>
        <v>2030</v>
      </c>
      <c r="C28" s="118"/>
      <c r="D28" s="119">
        <f t="shared" ref="D28:D29" si="17">ROUND(D27*(1+$G87),2)</f>
        <v>135.21</v>
      </c>
      <c r="E28" s="119">
        <f t="shared" ref="E28:E29" si="18">ROUND(E27*(1+$G87),2)</f>
        <v>59.78</v>
      </c>
      <c r="F28" s="119">
        <f t="shared" ref="F28:F29" si="19">ROUND(F27*(1+$G87),2)</f>
        <v>2.75</v>
      </c>
      <c r="G28" s="117">
        <f t="shared" ref="G28:G29" si="20">ROUND(F28*(8.76*$G$65)+E28,2)</f>
        <v>76.72</v>
      </c>
      <c r="H28" s="117">
        <f t="shared" ref="H28:H29" si="21">ROUND(D28+G28,2)</f>
        <v>211.93</v>
      </c>
      <c r="I28" s="117"/>
      <c r="J28" s="117"/>
      <c r="K28" s="117"/>
    </row>
    <row r="29" spans="2:13" ht="13.5" thickBot="1">
      <c r="B29" s="194">
        <f t="shared" si="2"/>
        <v>2031</v>
      </c>
      <c r="C29" s="195"/>
      <c r="D29" s="173">
        <f t="shared" si="17"/>
        <v>138.46</v>
      </c>
      <c r="E29" s="173">
        <f t="shared" si="18"/>
        <v>61.22</v>
      </c>
      <c r="F29" s="173">
        <f t="shared" si="19"/>
        <v>2.82</v>
      </c>
      <c r="G29" s="144">
        <f t="shared" si="20"/>
        <v>78.59</v>
      </c>
      <c r="H29" s="144">
        <f t="shared" si="21"/>
        <v>217.05</v>
      </c>
      <c r="I29" s="144"/>
      <c r="J29" s="144"/>
      <c r="K29" s="144"/>
    </row>
    <row r="30" spans="2:13" s="154" customFormat="1">
      <c r="B30" s="157">
        <f t="shared" si="2"/>
        <v>2032</v>
      </c>
      <c r="C30" s="158"/>
      <c r="D30" s="119">
        <f t="shared" ref="D30:F30" si="22">ROUND(D29*(1+$G89),2)</f>
        <v>141.79</v>
      </c>
      <c r="E30" s="119">
        <f t="shared" si="22"/>
        <v>62.69</v>
      </c>
      <c r="F30" s="119">
        <f t="shared" si="22"/>
        <v>2.89</v>
      </c>
      <c r="G30" s="117">
        <f t="shared" si="13"/>
        <v>80.489999999999995</v>
      </c>
      <c r="H30" s="117">
        <f t="shared" si="14"/>
        <v>222.28</v>
      </c>
      <c r="I30" s="117">
        <f>VLOOKUP(B30,'Table 4'!$B$13:$D$43,3,FALSE)</f>
        <v>5.38</v>
      </c>
      <c r="J30" s="117">
        <f t="shared" ref="J30:J32" si="23">ROUND($K$65*I30/1000,2)</f>
        <v>34.51</v>
      </c>
      <c r="K30" s="117">
        <f t="shared" ref="K30:K32" si="24">ROUND(H30*1000/8760/$G$65+J30,2)</f>
        <v>70.599999999999994</v>
      </c>
      <c r="M30" s="110"/>
    </row>
    <row r="31" spans="2:13" s="154" customFormat="1">
      <c r="B31" s="157">
        <f t="shared" si="2"/>
        <v>2033</v>
      </c>
      <c r="C31" s="158"/>
      <c r="D31" s="119">
        <f t="shared" ref="D31:D32" si="25">ROUND(D30*(1+$G90),2)</f>
        <v>145.22</v>
      </c>
      <c r="E31" s="119">
        <f t="shared" ref="E31:E32" si="26">ROUND(E30*(1+$G90),2)</f>
        <v>64.209999999999994</v>
      </c>
      <c r="F31" s="119">
        <f t="shared" ref="F31:F32" si="27">ROUND(F30*(1+$G90),2)</f>
        <v>2.96</v>
      </c>
      <c r="G31" s="117">
        <f t="shared" ref="G31:G32" si="28">ROUND(F31*(8.76*$G$65)+E31,2)</f>
        <v>82.44</v>
      </c>
      <c r="H31" s="117">
        <f t="shared" ref="H31:H32" si="29">ROUND(D31+G31,2)</f>
        <v>227.66</v>
      </c>
      <c r="I31" s="117">
        <f>VLOOKUP(B31,'Table 4'!$B$13:$D$43,3,FALSE)</f>
        <v>5.76</v>
      </c>
      <c r="J31" s="117">
        <f t="shared" si="23"/>
        <v>36.950000000000003</v>
      </c>
      <c r="K31" s="117">
        <f t="shared" si="24"/>
        <v>73.92</v>
      </c>
      <c r="M31" s="110"/>
    </row>
    <row r="32" spans="2:13" s="154" customFormat="1">
      <c r="B32" s="113">
        <f t="shared" si="2"/>
        <v>2034</v>
      </c>
      <c r="C32" s="118"/>
      <c r="D32" s="117">
        <f t="shared" si="25"/>
        <v>148.74</v>
      </c>
      <c r="E32" s="115">
        <f t="shared" si="26"/>
        <v>65.77</v>
      </c>
      <c r="F32" s="115">
        <f t="shared" si="27"/>
        <v>3.03</v>
      </c>
      <c r="G32" s="117">
        <f t="shared" si="28"/>
        <v>84.43</v>
      </c>
      <c r="H32" s="117">
        <f t="shared" si="29"/>
        <v>233.17</v>
      </c>
      <c r="I32" s="117">
        <f>VLOOKUP(B32,'Table 4'!$B$13:$D$43,3,FALSE)</f>
        <v>6.02</v>
      </c>
      <c r="J32" s="117">
        <f t="shared" si="23"/>
        <v>38.619999999999997</v>
      </c>
      <c r="K32" s="117">
        <f t="shared" si="24"/>
        <v>76.48</v>
      </c>
      <c r="M32" s="110"/>
    </row>
    <row r="33" spans="2:15">
      <c r="B33" s="113">
        <f t="shared" si="2"/>
        <v>2035</v>
      </c>
      <c r="C33" s="118"/>
      <c r="D33" s="117">
        <f>ROUND(D32*(1+$J83),2)</f>
        <v>152.34</v>
      </c>
      <c r="E33" s="115">
        <f>ROUND(E32*(1+$J83),2)</f>
        <v>67.36</v>
      </c>
      <c r="F33" s="115">
        <f>ROUND(F32*(1+$J83),2)</f>
        <v>3.1</v>
      </c>
      <c r="G33" s="117">
        <f t="shared" ref="G33" si="30">ROUND(F33*(8.76*$G$65)+E33,2)</f>
        <v>86.45</v>
      </c>
      <c r="H33" s="117">
        <f t="shared" ref="H33" si="31">ROUND(D33+G33,2)</f>
        <v>238.79</v>
      </c>
      <c r="I33" s="117">
        <f>VLOOKUP(B33,'Table 4'!$B$13:$D$43,3,FALSE)</f>
        <v>6.29</v>
      </c>
      <c r="J33" s="117">
        <f t="shared" ref="J33:J35" si="32">ROUND($K$65*I33/1000,2)</f>
        <v>40.35</v>
      </c>
      <c r="K33" s="117">
        <f t="shared" ref="K33:K35" si="33">ROUND(H33*1000/8760/$G$65+J33,2)</f>
        <v>79.13</v>
      </c>
    </row>
    <row r="34" spans="2:15">
      <c r="B34" s="113">
        <f t="shared" si="2"/>
        <v>2036</v>
      </c>
      <c r="C34" s="118"/>
      <c r="D34" s="117">
        <f t="shared" ref="D34:F34" si="34">ROUND(D33*(1+$J84),2)</f>
        <v>156.04</v>
      </c>
      <c r="E34" s="115">
        <f t="shared" si="34"/>
        <v>69</v>
      </c>
      <c r="F34" s="115">
        <f t="shared" si="34"/>
        <v>3.18</v>
      </c>
      <c r="G34" s="117">
        <f t="shared" ref="G34:G39" si="35">ROUND(F34*(8.76*$G$65)+E34,2)</f>
        <v>88.58</v>
      </c>
      <c r="H34" s="117">
        <f t="shared" ref="H34:H39" si="36">ROUND(D34+G34,2)</f>
        <v>244.62</v>
      </c>
      <c r="I34" s="117">
        <f>VLOOKUP(B34,'Table 4'!$B$13:$D$43,3,FALSE)</f>
        <v>6.8</v>
      </c>
      <c r="J34" s="117">
        <f t="shared" si="32"/>
        <v>43.62</v>
      </c>
      <c r="K34" s="117">
        <f t="shared" si="33"/>
        <v>83.34</v>
      </c>
    </row>
    <row r="35" spans="2:15">
      <c r="B35" s="113">
        <f t="shared" si="2"/>
        <v>2037</v>
      </c>
      <c r="C35" s="118"/>
      <c r="D35" s="117">
        <f t="shared" ref="D35:F35" si="37">ROUND(D34*(1+$J85),2)</f>
        <v>159.83000000000001</v>
      </c>
      <c r="E35" s="115">
        <f t="shared" si="37"/>
        <v>70.680000000000007</v>
      </c>
      <c r="F35" s="115">
        <f t="shared" si="37"/>
        <v>3.26</v>
      </c>
      <c r="G35" s="117">
        <f t="shared" si="35"/>
        <v>90.76</v>
      </c>
      <c r="H35" s="117">
        <f t="shared" si="36"/>
        <v>250.59</v>
      </c>
      <c r="I35" s="117">
        <f>VLOOKUP(B35,'Table 4'!$B$13:$D$43,3,FALSE)</f>
        <v>7.05</v>
      </c>
      <c r="J35" s="117">
        <f t="shared" si="32"/>
        <v>45.23</v>
      </c>
      <c r="K35" s="117">
        <f t="shared" si="33"/>
        <v>85.92</v>
      </c>
    </row>
    <row r="36" spans="2:15">
      <c r="B36" s="113">
        <f t="shared" si="2"/>
        <v>2038</v>
      </c>
      <c r="C36" s="118"/>
      <c r="D36" s="117">
        <f t="shared" ref="D36:F36" si="38">ROUND(D35*(1+$J86),2)</f>
        <v>163.72999999999999</v>
      </c>
      <c r="E36" s="115">
        <f t="shared" si="38"/>
        <v>72.41</v>
      </c>
      <c r="F36" s="115">
        <f t="shared" si="38"/>
        <v>3.34</v>
      </c>
      <c r="G36" s="117">
        <f t="shared" si="35"/>
        <v>92.98</v>
      </c>
      <c r="H36" s="117">
        <f t="shared" si="36"/>
        <v>256.70999999999998</v>
      </c>
      <c r="I36" s="117">
        <f>VLOOKUP(B36,'Table 4'!$B$13:$D$43,3,FALSE)</f>
        <v>7.46</v>
      </c>
      <c r="J36" s="117">
        <f t="shared" ref="J36:J39" si="39">ROUND($K$65*I36/1000,2)</f>
        <v>47.86</v>
      </c>
      <c r="K36" s="117">
        <f t="shared" ref="K36:K39" si="40">ROUND(H36*1000/8760/$G$65+J36,2)</f>
        <v>89.55</v>
      </c>
    </row>
    <row r="37" spans="2:15">
      <c r="B37" s="113">
        <f t="shared" si="2"/>
        <v>2039</v>
      </c>
      <c r="C37" s="118"/>
      <c r="D37" s="117">
        <f t="shared" ref="D37:F37" si="41">ROUND(D36*(1+$J87),2)</f>
        <v>167.74</v>
      </c>
      <c r="E37" s="115">
        <f t="shared" si="41"/>
        <v>74.180000000000007</v>
      </c>
      <c r="F37" s="115">
        <f t="shared" si="41"/>
        <v>3.42</v>
      </c>
      <c r="G37" s="117">
        <f t="shared" si="35"/>
        <v>95.24</v>
      </c>
      <c r="H37" s="117">
        <f t="shared" si="36"/>
        <v>262.98</v>
      </c>
      <c r="I37" s="117">
        <f>VLOOKUP(B37,'Table 4'!$B$13:$D$43,3,FALSE)</f>
        <v>7.75</v>
      </c>
      <c r="J37" s="117">
        <f t="shared" si="39"/>
        <v>49.72</v>
      </c>
      <c r="K37" s="117">
        <f t="shared" si="40"/>
        <v>92.42</v>
      </c>
    </row>
    <row r="38" spans="2:15">
      <c r="B38" s="113">
        <f t="shared" si="2"/>
        <v>2040</v>
      </c>
      <c r="C38" s="118"/>
      <c r="D38" s="117">
        <f t="shared" ref="D38:F38" si="42">ROUND(D37*(1+$J88),2)</f>
        <v>171.84</v>
      </c>
      <c r="E38" s="115">
        <f t="shared" si="42"/>
        <v>75.989999999999995</v>
      </c>
      <c r="F38" s="115">
        <f t="shared" si="42"/>
        <v>3.5</v>
      </c>
      <c r="G38" s="117">
        <f t="shared" si="35"/>
        <v>97.54</v>
      </c>
      <c r="H38" s="117">
        <f t="shared" si="36"/>
        <v>269.38</v>
      </c>
      <c r="I38" s="117">
        <f>VLOOKUP(B38,'Table 4'!$B$13:$D$43,3,FALSE)</f>
        <v>8.0299999999999994</v>
      </c>
      <c r="J38" s="117">
        <f t="shared" si="39"/>
        <v>51.51</v>
      </c>
      <c r="K38" s="117">
        <f t="shared" si="40"/>
        <v>95.25</v>
      </c>
    </row>
    <row r="39" spans="2:15">
      <c r="B39" s="113">
        <f t="shared" si="2"/>
        <v>2041</v>
      </c>
      <c r="C39" s="118"/>
      <c r="D39" s="117">
        <f t="shared" ref="D39:F40" si="43">ROUND(D38*(1+$J89),2)</f>
        <v>176.06</v>
      </c>
      <c r="E39" s="115">
        <f t="shared" si="43"/>
        <v>77.849999999999994</v>
      </c>
      <c r="F39" s="115">
        <f t="shared" si="43"/>
        <v>3.59</v>
      </c>
      <c r="G39" s="117">
        <f t="shared" si="35"/>
        <v>99.96</v>
      </c>
      <c r="H39" s="117">
        <f t="shared" si="36"/>
        <v>276.02</v>
      </c>
      <c r="I39" s="117">
        <f>VLOOKUP(B39,'Table 4'!$B$13:$D$43,3,FALSE)</f>
        <v>8.24</v>
      </c>
      <c r="J39" s="117">
        <f t="shared" si="39"/>
        <v>52.86</v>
      </c>
      <c r="K39" s="117">
        <f t="shared" si="40"/>
        <v>97.68</v>
      </c>
    </row>
    <row r="40" spans="2:15">
      <c r="B40" s="113">
        <f t="shared" si="2"/>
        <v>2042</v>
      </c>
      <c r="C40" s="118"/>
      <c r="D40" s="117">
        <f t="shared" si="43"/>
        <v>180.4</v>
      </c>
      <c r="E40" s="115">
        <f t="shared" si="43"/>
        <v>79.77</v>
      </c>
      <c r="F40" s="115">
        <f t="shared" si="43"/>
        <v>3.68</v>
      </c>
      <c r="G40" s="117">
        <f t="shared" ref="G40" si="44">ROUND(F40*(8.76*$G$65)+E40,2)</f>
        <v>102.43</v>
      </c>
      <c r="H40" s="117">
        <f t="shared" ref="H40" si="45">ROUND(D40+G40,2)</f>
        <v>282.83</v>
      </c>
      <c r="I40" s="117">
        <f>VLOOKUP(B40,'Table 4'!$B$13:$D$43,3,FALSE)</f>
        <v>8.4499999999999993</v>
      </c>
      <c r="J40" s="117">
        <f t="shared" ref="J40" si="46">ROUND($K$65*I40/1000,2)</f>
        <v>54.21</v>
      </c>
      <c r="K40" s="117">
        <f t="shared" ref="K40" si="47">ROUND(H40*1000/8760/$G$65+J40,2)</f>
        <v>100.14</v>
      </c>
    </row>
    <row r="41" spans="2:15">
      <c r="B41" s="113"/>
      <c r="C41" s="118"/>
      <c r="D41" s="117"/>
      <c r="E41" s="115"/>
      <c r="F41" s="115"/>
      <c r="G41" s="117"/>
      <c r="H41" s="117"/>
      <c r="I41" s="117"/>
      <c r="J41" s="117"/>
      <c r="K41" s="117"/>
    </row>
    <row r="42" spans="2:15">
      <c r="B42" s="113"/>
      <c r="C42" s="118"/>
      <c r="D42" s="117"/>
      <c r="E42" s="115"/>
      <c r="F42" s="115"/>
      <c r="G42" s="117"/>
      <c r="H42" s="117"/>
      <c r="I42" s="117"/>
      <c r="J42" s="117"/>
      <c r="K42" s="117"/>
    </row>
    <row r="43" spans="2:15">
      <c r="M43" s="113"/>
      <c r="O43" s="120"/>
    </row>
    <row r="44" spans="2:15" ht="14.25">
      <c r="B44" s="5" t="s">
        <v>31</v>
      </c>
      <c r="C44" s="24"/>
      <c r="D44" s="24"/>
      <c r="E44" s="24"/>
      <c r="F44" s="24"/>
      <c r="G44" s="24"/>
      <c r="H44" s="24"/>
      <c r="I44" s="24"/>
      <c r="J44" s="24"/>
      <c r="K44" s="24"/>
      <c r="M44" s="113"/>
      <c r="N44" s="120"/>
      <c r="O44" s="120"/>
    </row>
    <row r="46" spans="2:15">
      <c r="B46" s="110" t="s">
        <v>16</v>
      </c>
      <c r="D46" s="121" t="s">
        <v>102</v>
      </c>
    </row>
    <row r="47" spans="2:15">
      <c r="C47" s="122" t="str">
        <f>D10</f>
        <v>(b)</v>
      </c>
      <c r="D47" s="117" t="str">
        <f>"= "&amp;C10&amp;" x "&amp;C76</f>
        <v>= (a) x 0.0725628795024555</v>
      </c>
    </row>
    <row r="48" spans="2:15">
      <c r="C48" s="122" t="str">
        <f>G10</f>
        <v>(e)</v>
      </c>
      <c r="D48" s="117" t="str">
        <f>"= "&amp;$F$10&amp;" x  (8.76 x "&amp;TEXT(G65,"0.0%")&amp;") + "&amp;$E$10</f>
        <v>= (d) x  (8.76 x 70.3%) + (c)</v>
      </c>
    </row>
    <row r="49" spans="3:15">
      <c r="C49" s="122" t="str">
        <f>H10</f>
        <v>(f)</v>
      </c>
      <c r="D49" s="117" t="str">
        <f>"= "&amp;D10&amp;" + "&amp;G10</f>
        <v>= (b) + (e)</v>
      </c>
    </row>
    <row r="50" spans="3:15">
      <c r="C50" s="122" t="str">
        <f>I10</f>
        <v>(g)</v>
      </c>
      <c r="D50" s="153" t="str">
        <f>'Table 4'!B3&amp;" - "&amp;'Table 4'!B4</f>
        <v>Table 4 - Burnertip Natural Gas Price Forecast</v>
      </c>
    </row>
    <row r="51" spans="3:15">
      <c r="C51" s="122" t="str">
        <f>J10</f>
        <v>(h)</v>
      </c>
      <c r="D51" s="117" t="str">
        <f>"= "&amp;TEXT(K65,"?,0")&amp;" MMBtu/MWH x "&amp;I9</f>
        <v>= 6,415 MMBtu/MWH x $/MMBtu</v>
      </c>
    </row>
    <row r="52" spans="3:15">
      <c r="C52" s="122" t="str">
        <f>K10</f>
        <v>(i)</v>
      </c>
      <c r="D52" s="117" t="str">
        <f>"= "&amp;H10&amp;" / (8.76 x 'Capacity Factor' ) + "&amp;J10</f>
        <v>= (f) / (8.76 x 'Capacity Factor' ) + (h)</v>
      </c>
    </row>
    <row r="53" spans="3:15" ht="13.5" thickBot="1"/>
    <row r="54" spans="3:15" ht="13.5" thickBot="1">
      <c r="C54" s="58" t="s">
        <v>94</v>
      </c>
      <c r="D54" s="55"/>
      <c r="E54" s="55"/>
      <c r="F54" s="55"/>
      <c r="G54" s="55"/>
      <c r="H54" s="55"/>
      <c r="I54" s="55"/>
      <c r="J54" s="56"/>
      <c r="K54" s="123"/>
    </row>
    <row r="55" spans="3:15" ht="5.25" customHeight="1"/>
    <row r="56" spans="3:15" ht="5.25" customHeight="1"/>
    <row r="57" spans="3:15">
      <c r="C57" s="42" t="s">
        <v>40</v>
      </c>
      <c r="D57" s="32"/>
      <c r="E57" s="42"/>
      <c r="F57" s="41" t="s">
        <v>41</v>
      </c>
      <c r="G57" s="41" t="s">
        <v>42</v>
      </c>
      <c r="H57" s="41" t="s">
        <v>43</v>
      </c>
      <c r="I57" s="41" t="s">
        <v>44</v>
      </c>
    </row>
    <row r="58" spans="3:15">
      <c r="C58" s="154" t="s">
        <v>95</v>
      </c>
      <c r="F58" s="124">
        <f>C69</f>
        <v>385.35346874999999</v>
      </c>
      <c r="G58" s="57">
        <f>F58/F60</f>
        <v>0.88311475045887722</v>
      </c>
      <c r="H58" s="138">
        <f>C70</f>
        <v>1484.338135058779</v>
      </c>
      <c r="I58" s="140">
        <f>C73</f>
        <v>44.501635407885907</v>
      </c>
      <c r="O58" s="201"/>
    </row>
    <row r="59" spans="3:15">
      <c r="C59" s="154" t="s">
        <v>96</v>
      </c>
      <c r="F59" s="48">
        <f>D69</f>
        <v>51.003718749999997</v>
      </c>
      <c r="G59" s="44">
        <f>1-G58</f>
        <v>0.11688524954112278</v>
      </c>
      <c r="H59" s="139">
        <f>D70</f>
        <v>443.00439708045104</v>
      </c>
      <c r="I59" s="141">
        <f>D73</f>
        <v>37.670659567999998</v>
      </c>
    </row>
    <row r="60" spans="3:15">
      <c r="C60" s="154" t="s">
        <v>45</v>
      </c>
      <c r="F60" s="124">
        <f>F58+F59</f>
        <v>436.35718750000001</v>
      </c>
      <c r="G60" s="57">
        <f>G58+G59</f>
        <v>1</v>
      </c>
      <c r="H60" s="138">
        <f>ROUND(((F58*H58)+(F59*H59))/F60,0)</f>
        <v>1363</v>
      </c>
      <c r="I60" s="140">
        <f>ROUND(((F58*I58)+(F59*I59))/F60,2)</f>
        <v>43.7</v>
      </c>
    </row>
    <row r="61" spans="3:15">
      <c r="C61" s="154"/>
      <c r="F61" s="124"/>
      <c r="G61" s="57"/>
      <c r="H61" s="125"/>
      <c r="I61" s="126"/>
    </row>
    <row r="62" spans="3:15">
      <c r="C62" s="155" t="s">
        <v>40</v>
      </c>
      <c r="D62" s="32"/>
      <c r="E62" s="42"/>
      <c r="F62" s="41" t="s">
        <v>41</v>
      </c>
      <c r="G62" s="41" t="s">
        <v>46</v>
      </c>
      <c r="H62" s="41" t="s">
        <v>47</v>
      </c>
      <c r="I62" s="41" t="s">
        <v>42</v>
      </c>
      <c r="J62" s="41" t="s">
        <v>48</v>
      </c>
      <c r="K62" s="41" t="s">
        <v>49</v>
      </c>
    </row>
    <row r="63" spans="3:15">
      <c r="C63" s="156" t="str">
        <f>C58</f>
        <v>CCCT Dry "G/H", 1x1 - Turbine</v>
      </c>
      <c r="D63" s="127"/>
      <c r="E63" s="127"/>
      <c r="F63" s="110">
        <f>C69</f>
        <v>385.35346874999999</v>
      </c>
      <c r="G63" s="57">
        <f>C77</f>
        <v>0.78</v>
      </c>
      <c r="H63" s="177">
        <f>G63*F63</f>
        <v>300.57570562500001</v>
      </c>
      <c r="I63" s="57">
        <f>H63/H65</f>
        <v>0.98004394182130306</v>
      </c>
      <c r="J63" s="126">
        <f>C74</f>
        <v>2.0592662948867351</v>
      </c>
      <c r="K63" s="128">
        <f>C75</f>
        <v>6362</v>
      </c>
    </row>
    <row r="64" spans="3:15">
      <c r="C64" s="156" t="str">
        <f>C59</f>
        <v>CCCT Dry "G/H", 1x1 - Duct Firing</v>
      </c>
      <c r="D64" s="127"/>
      <c r="E64" s="127"/>
      <c r="F64" s="43">
        <f>D69</f>
        <v>51.003718749999997</v>
      </c>
      <c r="G64" s="44">
        <f>D77</f>
        <v>0.12</v>
      </c>
      <c r="H64" s="178">
        <f>G64*F64</f>
        <v>6.1204462499999996</v>
      </c>
      <c r="I64" s="44">
        <f>1-I63</f>
        <v>1.9956058178696945E-2</v>
      </c>
      <c r="J64" s="45">
        <f>D74</f>
        <v>0.15</v>
      </c>
      <c r="K64" s="46">
        <f>D75</f>
        <v>9012</v>
      </c>
    </row>
    <row r="65" spans="2:12">
      <c r="C65" s="154" t="s">
        <v>50</v>
      </c>
      <c r="F65" s="110">
        <f>F63+F64</f>
        <v>436.35718750000001</v>
      </c>
      <c r="G65" s="129">
        <f>ROUND(H65/F65,3)</f>
        <v>0.70299999999999996</v>
      </c>
      <c r="H65" s="177">
        <f>SUM(H63:H64)</f>
        <v>306.696151875</v>
      </c>
      <c r="I65" s="57">
        <f>I63+I64</f>
        <v>1</v>
      </c>
      <c r="J65" s="126">
        <f>ROUND(($I63*J63)+($I64*J64),2)</f>
        <v>2.02</v>
      </c>
      <c r="K65" s="130">
        <f>ROUND(($I63*K63)+($I64*K64),0)</f>
        <v>6415</v>
      </c>
    </row>
    <row r="66" spans="2:12">
      <c r="G66" s="129"/>
      <c r="I66" s="57"/>
      <c r="J66" s="126"/>
      <c r="K66" s="47" t="s">
        <v>51</v>
      </c>
    </row>
    <row r="68" spans="2:12">
      <c r="C68" s="41" t="s">
        <v>34</v>
      </c>
      <c r="D68" s="41" t="s">
        <v>35</v>
      </c>
      <c r="E68" s="59" t="str">
        <f>D46</f>
        <v xml:space="preserve">Plant Costs  - 2017 IRP - Table 6.1 &amp; 6.2 </v>
      </c>
      <c r="F68" s="131"/>
      <c r="G68" s="131"/>
      <c r="H68" s="131"/>
      <c r="I68" s="131"/>
      <c r="J68" s="131"/>
      <c r="K68" s="132"/>
    </row>
    <row r="69" spans="2:12">
      <c r="C69" s="110">
        <v>385.35346874999999</v>
      </c>
      <c r="D69" s="110">
        <v>51.003718749999997</v>
      </c>
      <c r="E69" s="110" t="s">
        <v>77</v>
      </c>
      <c r="H69" s="133"/>
    </row>
    <row r="70" spans="2:12">
      <c r="B70" s="110" t="s">
        <v>103</v>
      </c>
      <c r="C70" s="125">
        <v>1484.338135058779</v>
      </c>
      <c r="D70" s="125">
        <v>443.00439708045104</v>
      </c>
      <c r="E70" s="110" t="s">
        <v>78</v>
      </c>
      <c r="L70" s="67"/>
    </row>
    <row r="71" spans="2:12">
      <c r="B71" s="110" t="s">
        <v>103</v>
      </c>
      <c r="C71" s="126">
        <v>21.713180439885903</v>
      </c>
      <c r="D71" s="126">
        <v>5.39</v>
      </c>
      <c r="E71" s="110" t="s">
        <v>79</v>
      </c>
      <c r="L71" s="67"/>
    </row>
    <row r="72" spans="2:12">
      <c r="B72" s="110" t="s">
        <v>103</v>
      </c>
      <c r="C72" s="49">
        <v>22.788454968000003</v>
      </c>
      <c r="D72" s="49">
        <v>32.280659567999997</v>
      </c>
      <c r="E72" s="110" t="s">
        <v>75</v>
      </c>
      <c r="L72" s="67"/>
    </row>
    <row r="73" spans="2:12">
      <c r="B73" s="110" t="s">
        <v>103</v>
      </c>
      <c r="C73" s="126">
        <f>C71+C72</f>
        <v>44.501635407885907</v>
      </c>
      <c r="D73" s="126">
        <f>D71+D72</f>
        <v>37.670659567999998</v>
      </c>
      <c r="E73" s="110" t="s">
        <v>80</v>
      </c>
    </row>
    <row r="74" spans="2:12">
      <c r="C74" s="126">
        <v>2.0592662948867351</v>
      </c>
      <c r="D74" s="126">
        <v>0.15</v>
      </c>
      <c r="E74" s="110" t="s">
        <v>81</v>
      </c>
    </row>
    <row r="75" spans="2:12">
      <c r="C75" s="130">
        <v>6362</v>
      </c>
      <c r="D75" s="130">
        <v>9012</v>
      </c>
      <c r="E75" s="110" t="s">
        <v>53</v>
      </c>
    </row>
    <row r="76" spans="2:12">
      <c r="C76" s="151">
        <v>7.2562879502455491E-2</v>
      </c>
      <c r="D76" s="151">
        <v>7.2562879502455491E-2</v>
      </c>
      <c r="E76" s="110" t="s">
        <v>54</v>
      </c>
    </row>
    <row r="77" spans="2:12">
      <c r="C77" s="134">
        <v>0.78</v>
      </c>
      <c r="D77" s="134">
        <v>0.12</v>
      </c>
      <c r="E77" s="110" t="s">
        <v>55</v>
      </c>
    </row>
    <row r="78" spans="2:12">
      <c r="D78" s="57">
        <f>ROUND(H65/F65,3)</f>
        <v>0.70299999999999996</v>
      </c>
      <c r="E78" s="110" t="s">
        <v>56</v>
      </c>
    </row>
    <row r="79" spans="2:12">
      <c r="D79" s="129"/>
      <c r="E79" s="66"/>
    </row>
    <row r="80" spans="2:12">
      <c r="C80" s="134"/>
      <c r="D80" s="134"/>
    </row>
    <row r="82" spans="3:15" ht="13.5" thickBot="1">
      <c r="C82" s="54" t="str">
        <f>"Company Official Inflation Forecast Dated "&amp;TEXT('Table 4'!G5,"mmmm dd, yyyy")</f>
        <v>Company Official Inflation Forecast Dated March 31, 2017</v>
      </c>
      <c r="D82" s="55"/>
      <c r="E82" s="55"/>
      <c r="F82" s="55"/>
      <c r="G82" s="55"/>
      <c r="H82" s="55"/>
      <c r="I82" s="55"/>
      <c r="J82" s="56"/>
      <c r="K82" s="123"/>
    </row>
    <row r="83" spans="3:15">
      <c r="C83" s="135">
        <v>2017</v>
      </c>
      <c r="D83" s="57">
        <v>2.2092462442320437E-2</v>
      </c>
      <c r="F83" s="135">
        <f>C91+1</f>
        <v>2026</v>
      </c>
      <c r="G83" s="57">
        <v>2.2944058791238842E-2</v>
      </c>
      <c r="I83" s="135">
        <f>F91+1</f>
        <v>2035</v>
      </c>
      <c r="J83" s="57">
        <v>2.4174683944208519E-2</v>
      </c>
    </row>
    <row r="84" spans="3:15">
      <c r="C84" s="135">
        <f t="shared" ref="C84:C91" si="48">C83+1</f>
        <v>2018</v>
      </c>
      <c r="D84" s="57">
        <v>2.1684070430924685E-2</v>
      </c>
      <c r="F84" s="135">
        <f t="shared" ref="F84:F91" si="49">F83+1</f>
        <v>2027</v>
      </c>
      <c r="G84" s="57">
        <v>2.3164081218836952E-2</v>
      </c>
      <c r="I84" s="135">
        <f t="shared" ref="I84:I91" si="50">I83+1</f>
        <v>2036</v>
      </c>
      <c r="J84" s="57">
        <v>2.4311492116604327E-2</v>
      </c>
    </row>
    <row r="85" spans="3:15">
      <c r="C85" s="135">
        <f t="shared" si="48"/>
        <v>2019</v>
      </c>
      <c r="D85" s="57">
        <v>2.0023445288848141E-2</v>
      </c>
      <c r="F85" s="135">
        <f t="shared" si="49"/>
        <v>2028</v>
      </c>
      <c r="G85" s="57">
        <v>2.3269517424980624E-2</v>
      </c>
      <c r="I85" s="135">
        <f t="shared" si="50"/>
        <v>2037</v>
      </c>
      <c r="J85" s="57">
        <v>2.4277391473133791E-2</v>
      </c>
    </row>
    <row r="86" spans="3:15">
      <c r="C86" s="135">
        <f t="shared" si="48"/>
        <v>2020</v>
      </c>
      <c r="D86" s="57">
        <v>2.1423649370385656E-2</v>
      </c>
      <c r="F86" s="135">
        <f t="shared" si="49"/>
        <v>2029</v>
      </c>
      <c r="G86" s="57">
        <v>2.3660062349176059E-2</v>
      </c>
      <c r="I86" s="135">
        <f t="shared" si="50"/>
        <v>2038</v>
      </c>
      <c r="J86" s="57">
        <v>2.4418737348747444E-2</v>
      </c>
    </row>
    <row r="87" spans="3:15">
      <c r="C87" s="135">
        <f t="shared" si="48"/>
        <v>2021</v>
      </c>
      <c r="D87" s="57">
        <v>2.2444603435442634E-2</v>
      </c>
      <c r="F87" s="135">
        <f t="shared" si="49"/>
        <v>2030</v>
      </c>
      <c r="G87" s="57">
        <v>2.3797996946838929E-2</v>
      </c>
      <c r="I87" s="135">
        <f t="shared" si="50"/>
        <v>2039</v>
      </c>
      <c r="J87" s="57">
        <v>2.4490791911648602E-2</v>
      </c>
    </row>
    <row r="88" spans="3:15">
      <c r="C88" s="135">
        <f t="shared" si="48"/>
        <v>2022</v>
      </c>
      <c r="D88" s="57">
        <v>2.2559296067847567E-2</v>
      </c>
      <c r="F88" s="135">
        <f t="shared" si="49"/>
        <v>2031</v>
      </c>
      <c r="G88" s="57">
        <v>2.4014000123530499E-2</v>
      </c>
      <c r="I88" s="135">
        <f t="shared" si="50"/>
        <v>2040</v>
      </c>
      <c r="J88" s="57">
        <v>2.442458536688985E-2</v>
      </c>
    </row>
    <row r="89" spans="3:15" s="112" customFormat="1">
      <c r="C89" s="135">
        <f t="shared" si="48"/>
        <v>2023</v>
      </c>
      <c r="D89" s="57">
        <v>2.3031082544693549E-2</v>
      </c>
      <c r="F89" s="135">
        <f t="shared" si="49"/>
        <v>2032</v>
      </c>
      <c r="G89" s="57">
        <v>2.4075090077113837E-2</v>
      </c>
      <c r="I89" s="135">
        <f t="shared" si="50"/>
        <v>2041</v>
      </c>
      <c r="J89" s="57">
        <v>2.4530694634797623E-2</v>
      </c>
      <c r="N89" s="110"/>
      <c r="O89" s="110"/>
    </row>
    <row r="90" spans="3:15" s="112" customFormat="1">
      <c r="C90" s="135">
        <f t="shared" si="48"/>
        <v>2024</v>
      </c>
      <c r="D90" s="57">
        <v>2.3134274986934988E-2</v>
      </c>
      <c r="F90" s="135">
        <f t="shared" si="49"/>
        <v>2033</v>
      </c>
      <c r="G90" s="57">
        <v>2.4191075903759129E-2</v>
      </c>
      <c r="I90" s="135">
        <f t="shared" si="50"/>
        <v>2042</v>
      </c>
      <c r="J90" s="57">
        <v>2.4630996146588036E-2</v>
      </c>
      <c r="N90" s="110"/>
      <c r="O90" s="110"/>
    </row>
    <row r="91" spans="3:15" s="112" customFormat="1">
      <c r="C91" s="135">
        <f t="shared" si="48"/>
        <v>2025</v>
      </c>
      <c r="D91" s="57">
        <v>2.3159080336675242E-2</v>
      </c>
      <c r="F91" s="135">
        <f t="shared" si="49"/>
        <v>2034</v>
      </c>
      <c r="G91" s="57">
        <v>2.4219456505286896E-2</v>
      </c>
      <c r="I91" s="135">
        <f t="shared" si="50"/>
        <v>2043</v>
      </c>
      <c r="J91" s="57">
        <v>2.4704209858992465E-2</v>
      </c>
      <c r="N91" s="110"/>
      <c r="O91" s="110"/>
    </row>
    <row r="92" spans="3:15" s="112" customFormat="1">
      <c r="N92" s="110"/>
      <c r="O92" s="110"/>
    </row>
    <row r="93" spans="3:15" s="112" customFormat="1">
      <c r="N93" s="110"/>
      <c r="O93" s="110"/>
    </row>
    <row r="94" spans="3:15">
      <c r="D94" s="142"/>
    </row>
    <row r="95" spans="3:15">
      <c r="D95" s="142"/>
    </row>
  </sheetData>
  <printOptions horizontalCentered="1"/>
  <pageMargins left="0.25" right="0.25" top="0.75" bottom="0.75" header="0.3" footer="0.3"/>
  <pageSetup scale="97" fitToHeight="0" orientation="portrait" r:id="rId1"/>
  <headerFooter alignWithMargins="0"/>
  <rowBreaks count="1" manualBreakCount="1">
    <brk id="52"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O95"/>
  <sheetViews>
    <sheetView topLeftCell="A2" zoomScale="90" zoomScaleNormal="90" zoomScaleSheetLayoutView="85" workbookViewId="0">
      <pane xSplit="2" ySplit="9" topLeftCell="C11" activePane="bottomRight" state="frozen"/>
      <selection activeCell="E17" sqref="E17"/>
      <selection pane="topRight" activeCell="E17" sqref="E17"/>
      <selection pane="bottomLeft" activeCell="E17" sqref="E17"/>
      <selection pane="bottomRight" activeCell="D47" sqref="D47"/>
    </sheetView>
  </sheetViews>
  <sheetFormatPr defaultColWidth="9.33203125" defaultRowHeight="12.75"/>
  <cols>
    <col min="1" max="1" width="2.83203125" style="110" customWidth="1"/>
    <col min="2" max="2" width="10.83203125" style="110" customWidth="1"/>
    <col min="3" max="3" width="14.1640625" style="110" customWidth="1"/>
    <col min="4" max="4" width="12.33203125" style="110" customWidth="1"/>
    <col min="5" max="5" width="9.1640625" style="110" customWidth="1"/>
    <col min="6" max="6" width="10.5" style="110" customWidth="1"/>
    <col min="7" max="7" width="10.5" style="110" bestFit="1" customWidth="1"/>
    <col min="8" max="8" width="11.6640625" style="110" bestFit="1" customWidth="1"/>
    <col min="9" max="9" width="11.1640625" style="110" customWidth="1"/>
    <col min="10" max="10" width="12" style="110" bestFit="1" customWidth="1"/>
    <col min="11" max="11" width="12" style="110" customWidth="1"/>
    <col min="12" max="13" width="9.33203125" style="110"/>
    <col min="14" max="15" width="9.33203125" style="110" customWidth="1"/>
    <col min="16" max="16384" width="9.33203125" style="110"/>
  </cols>
  <sheetData>
    <row r="1" spans="2:14" ht="15.75" hidden="1">
      <c r="B1" s="1" t="s">
        <v>52</v>
      </c>
      <c r="C1" s="109"/>
      <c r="D1" s="109"/>
      <c r="E1" s="109"/>
      <c r="F1" s="109"/>
      <c r="G1" s="109"/>
      <c r="H1" s="109"/>
      <c r="I1" s="109"/>
      <c r="J1" s="109"/>
      <c r="K1" s="109"/>
    </row>
    <row r="2" spans="2:14" ht="5.25" hidden="1" customHeight="1">
      <c r="B2" s="1"/>
      <c r="C2" s="109"/>
      <c r="D2" s="109"/>
      <c r="E2" s="109"/>
      <c r="F2" s="109"/>
      <c r="G2" s="109"/>
      <c r="H2" s="109"/>
      <c r="I2" s="109"/>
      <c r="J2" s="109"/>
      <c r="K2" s="109"/>
    </row>
    <row r="3" spans="2:14" ht="15.75">
      <c r="B3" s="1" t="s">
        <v>85</v>
      </c>
      <c r="C3" s="109"/>
      <c r="D3" s="109"/>
      <c r="E3" s="109"/>
      <c r="F3" s="109"/>
      <c r="G3" s="109"/>
      <c r="H3" s="109"/>
      <c r="I3" s="109"/>
      <c r="J3" s="109"/>
      <c r="K3" s="109"/>
    </row>
    <row r="4" spans="2:14" ht="15.75">
      <c r="B4" s="1" t="s">
        <v>93</v>
      </c>
      <c r="C4" s="109"/>
      <c r="D4" s="109"/>
      <c r="E4" s="109"/>
      <c r="F4" s="109"/>
      <c r="G4" s="109"/>
      <c r="H4" s="109"/>
      <c r="I4" s="109"/>
      <c r="J4" s="109"/>
      <c r="K4" s="109"/>
    </row>
    <row r="5" spans="2:14" ht="15.75">
      <c r="B5" s="1" t="str">
        <f>C54</f>
        <v>WYNE  DJohns - 477 MW - CCCT Dry "J/HA.02", 1x1 - East Side Resource (5,050')</v>
      </c>
      <c r="C5" s="109"/>
      <c r="D5" s="109"/>
      <c r="E5" s="109"/>
      <c r="F5" s="109"/>
      <c r="G5" s="109"/>
      <c r="H5" s="109"/>
      <c r="I5" s="109"/>
      <c r="J5" s="109"/>
      <c r="K5" s="109"/>
    </row>
    <row r="6" spans="2:14" ht="15.75">
      <c r="B6" s="1"/>
      <c r="C6" s="109"/>
      <c r="D6" s="109"/>
      <c r="E6" s="109"/>
      <c r="F6" s="109"/>
      <c r="G6" s="109"/>
      <c r="H6" s="109"/>
      <c r="I6" s="109"/>
      <c r="K6" s="17"/>
    </row>
    <row r="7" spans="2:14">
      <c r="B7" s="111"/>
      <c r="C7" s="111"/>
      <c r="D7" s="111"/>
      <c r="E7" s="111"/>
      <c r="F7" s="111"/>
      <c r="G7" s="111"/>
      <c r="H7" s="111"/>
      <c r="I7" s="109"/>
      <c r="J7" s="112"/>
      <c r="K7" s="112"/>
      <c r="L7" s="112"/>
      <c r="M7" s="112"/>
      <c r="N7" s="112"/>
    </row>
    <row r="8" spans="2:14" ht="51.75" customHeight="1">
      <c r="B8" s="18" t="s">
        <v>0</v>
      </c>
      <c r="C8" s="19" t="s">
        <v>10</v>
      </c>
      <c r="D8" s="19" t="s">
        <v>11</v>
      </c>
      <c r="E8" s="19" t="s">
        <v>12</v>
      </c>
      <c r="F8" s="19" t="s">
        <v>13</v>
      </c>
      <c r="G8" s="19" t="s">
        <v>14</v>
      </c>
      <c r="H8" s="19" t="s">
        <v>15</v>
      </c>
      <c r="I8" s="20" t="s">
        <v>26</v>
      </c>
      <c r="J8" s="20" t="s">
        <v>72</v>
      </c>
      <c r="K8" s="19" t="s">
        <v>73</v>
      </c>
      <c r="L8" s="112"/>
    </row>
    <row r="9" spans="2:14" ht="18.75" customHeight="1">
      <c r="B9" s="21"/>
      <c r="C9" s="22" t="s">
        <v>8</v>
      </c>
      <c r="D9" s="23" t="s">
        <v>9</v>
      </c>
      <c r="E9" s="23" t="s">
        <v>9</v>
      </c>
      <c r="F9" s="22" t="s">
        <v>39</v>
      </c>
      <c r="G9" s="23" t="s">
        <v>9</v>
      </c>
      <c r="H9" s="23" t="s">
        <v>9</v>
      </c>
      <c r="I9" s="23" t="s">
        <v>27</v>
      </c>
      <c r="J9" s="22" t="s">
        <v>39</v>
      </c>
      <c r="K9" s="22" t="s">
        <v>39</v>
      </c>
      <c r="L9" s="112"/>
    </row>
    <row r="10" spans="2:14">
      <c r="C10" s="2" t="s">
        <v>1</v>
      </c>
      <c r="D10" s="2" t="s">
        <v>2</v>
      </c>
      <c r="E10" s="2" t="s">
        <v>3</v>
      </c>
      <c r="F10" s="2" t="s">
        <v>4</v>
      </c>
      <c r="G10" s="2" t="s">
        <v>5</v>
      </c>
      <c r="H10" s="2" t="s">
        <v>7</v>
      </c>
      <c r="I10" s="2" t="s">
        <v>28</v>
      </c>
      <c r="J10" s="2" t="s">
        <v>29</v>
      </c>
      <c r="K10" s="2" t="s">
        <v>30</v>
      </c>
    </row>
    <row r="11" spans="2:14" ht="6" customHeight="1"/>
    <row r="12" spans="2:14" ht="15.75">
      <c r="B12" s="60" t="str">
        <f>C54</f>
        <v>WYNE  DJohns - 477 MW - CCCT Dry "J/HA.02", 1x1 - East Side Resource (5,050')</v>
      </c>
      <c r="C12" s="112"/>
      <c r="E12" s="112"/>
      <c r="F12" s="112"/>
      <c r="G12" s="112"/>
      <c r="H12" s="112"/>
      <c r="I12" s="111"/>
      <c r="J12" s="111"/>
      <c r="K12" s="111"/>
      <c r="L12" s="112"/>
    </row>
    <row r="13" spans="2:14" ht="4.5" customHeight="1">
      <c r="B13" s="113"/>
      <c r="C13" s="114"/>
      <c r="D13" s="115"/>
      <c r="E13" s="116"/>
      <c r="F13" s="116"/>
      <c r="G13" s="117"/>
      <c r="H13" s="117"/>
      <c r="I13" s="117"/>
      <c r="J13" s="117"/>
      <c r="K13" s="117"/>
    </row>
    <row r="14" spans="2:14">
      <c r="B14" s="113">
        <v>2016</v>
      </c>
      <c r="C14" s="114">
        <f>$H$60</f>
        <v>1203</v>
      </c>
      <c r="D14" s="115">
        <f>ROUND(C14*$C$76,2)</f>
        <v>87.29</v>
      </c>
      <c r="E14" s="116">
        <f>$I$60</f>
        <v>57.97</v>
      </c>
      <c r="F14" s="116">
        <f>$J$65</f>
        <v>2.2200000000000002</v>
      </c>
      <c r="G14" s="117">
        <f t="shared" ref="G14:G24" si="0">ROUND(F14*(8.76*$G$65)+E14,2)</f>
        <v>71.45</v>
      </c>
      <c r="H14" s="117">
        <f t="shared" ref="H14:H24" si="1">ROUND(D14+G14,2)</f>
        <v>158.74</v>
      </c>
      <c r="I14" s="117"/>
      <c r="J14" s="117"/>
      <c r="K14" s="117"/>
    </row>
    <row r="15" spans="2:14">
      <c r="B15" s="113">
        <f t="shared" ref="B15:B40" si="2">B14+1</f>
        <v>2017</v>
      </c>
      <c r="C15" s="118"/>
      <c r="D15" s="115">
        <f t="shared" ref="D15:F17" si="3">ROUND(D14*(1+$D83),2)</f>
        <v>89.22</v>
      </c>
      <c r="E15" s="115">
        <f t="shared" si="3"/>
        <v>59.25</v>
      </c>
      <c r="F15" s="115">
        <f t="shared" si="3"/>
        <v>2.27</v>
      </c>
      <c r="G15" s="119">
        <f t="shared" si="0"/>
        <v>73.03</v>
      </c>
      <c r="H15" s="119">
        <f t="shared" si="1"/>
        <v>162.25</v>
      </c>
      <c r="I15" s="117"/>
      <c r="J15" s="117"/>
      <c r="K15" s="117"/>
      <c r="M15" s="57"/>
    </row>
    <row r="16" spans="2:14">
      <c r="B16" s="113">
        <f t="shared" si="2"/>
        <v>2018</v>
      </c>
      <c r="C16" s="118"/>
      <c r="D16" s="115">
        <f t="shared" si="3"/>
        <v>91.15</v>
      </c>
      <c r="E16" s="115">
        <f t="shared" si="3"/>
        <v>60.53</v>
      </c>
      <c r="F16" s="115">
        <f t="shared" si="3"/>
        <v>2.3199999999999998</v>
      </c>
      <c r="G16" s="117">
        <f t="shared" si="0"/>
        <v>74.61</v>
      </c>
      <c r="H16" s="117">
        <f t="shared" si="1"/>
        <v>165.76</v>
      </c>
      <c r="I16" s="117"/>
      <c r="J16" s="117"/>
      <c r="K16" s="117"/>
      <c r="M16" s="57"/>
    </row>
    <row r="17" spans="2:13">
      <c r="B17" s="113">
        <f t="shared" si="2"/>
        <v>2019</v>
      </c>
      <c r="C17" s="118"/>
      <c r="D17" s="115">
        <f t="shared" si="3"/>
        <v>92.98</v>
      </c>
      <c r="E17" s="115">
        <f t="shared" si="3"/>
        <v>61.74</v>
      </c>
      <c r="F17" s="115">
        <f t="shared" si="3"/>
        <v>2.37</v>
      </c>
      <c r="G17" s="117">
        <f t="shared" si="0"/>
        <v>76.13</v>
      </c>
      <c r="H17" s="117">
        <f t="shared" si="1"/>
        <v>169.11</v>
      </c>
      <c r="I17" s="117"/>
      <c r="J17" s="117"/>
      <c r="K17" s="117"/>
      <c r="M17" s="57"/>
    </row>
    <row r="18" spans="2:13">
      <c r="B18" s="113">
        <f t="shared" si="2"/>
        <v>2020</v>
      </c>
      <c r="C18" s="118"/>
      <c r="D18" s="115">
        <f t="shared" ref="D18:F18" si="4">ROUND(D17*(1+$D86),2)</f>
        <v>94.97</v>
      </c>
      <c r="E18" s="115">
        <f t="shared" si="4"/>
        <v>63.06</v>
      </c>
      <c r="F18" s="115">
        <f t="shared" si="4"/>
        <v>2.42</v>
      </c>
      <c r="G18" s="117">
        <f t="shared" ref="G18:G23" si="5">ROUND(F18*(8.76*$G$65)+E18,2)</f>
        <v>77.75</v>
      </c>
      <c r="H18" s="117">
        <f t="shared" ref="H18:H23" si="6">ROUND(D18+G18,2)</f>
        <v>172.72</v>
      </c>
      <c r="I18" s="117"/>
      <c r="J18" s="117"/>
      <c r="K18" s="117"/>
      <c r="M18" s="57"/>
    </row>
    <row r="19" spans="2:13">
      <c r="B19" s="113">
        <f t="shared" si="2"/>
        <v>2021</v>
      </c>
      <c r="C19" s="118"/>
      <c r="D19" s="115">
        <f t="shared" ref="D19:F19" si="7">ROUND(D18*(1+$D87),2)</f>
        <v>97.1</v>
      </c>
      <c r="E19" s="115">
        <f t="shared" si="7"/>
        <v>64.48</v>
      </c>
      <c r="F19" s="115">
        <f t="shared" si="7"/>
        <v>2.4700000000000002</v>
      </c>
      <c r="G19" s="117">
        <f t="shared" si="5"/>
        <v>79.47</v>
      </c>
      <c r="H19" s="117">
        <f t="shared" si="6"/>
        <v>176.57</v>
      </c>
      <c r="I19" s="117"/>
      <c r="J19" s="117"/>
      <c r="K19" s="117"/>
      <c r="M19" s="57"/>
    </row>
    <row r="20" spans="2:13">
      <c r="B20" s="113">
        <f t="shared" si="2"/>
        <v>2022</v>
      </c>
      <c r="C20" s="118"/>
      <c r="D20" s="115">
        <f t="shared" ref="D20:F20" si="8">ROUND(D19*(1+$D88),2)</f>
        <v>99.29</v>
      </c>
      <c r="E20" s="115">
        <f t="shared" si="8"/>
        <v>65.930000000000007</v>
      </c>
      <c r="F20" s="115">
        <f t="shared" si="8"/>
        <v>2.5299999999999998</v>
      </c>
      <c r="G20" s="117">
        <f t="shared" si="5"/>
        <v>81.290000000000006</v>
      </c>
      <c r="H20" s="117">
        <f t="shared" si="6"/>
        <v>180.58</v>
      </c>
      <c r="I20" s="117"/>
      <c r="J20" s="117"/>
      <c r="K20" s="117"/>
      <c r="M20" s="57"/>
    </row>
    <row r="21" spans="2:13">
      <c r="B21" s="113">
        <f t="shared" si="2"/>
        <v>2023</v>
      </c>
      <c r="C21" s="118"/>
      <c r="D21" s="115">
        <f t="shared" ref="D21:F21" si="9">ROUND(D20*(1+$D89),2)</f>
        <v>101.58</v>
      </c>
      <c r="E21" s="115">
        <f t="shared" si="9"/>
        <v>67.45</v>
      </c>
      <c r="F21" s="115">
        <f t="shared" si="9"/>
        <v>2.59</v>
      </c>
      <c r="G21" s="117">
        <f t="shared" si="5"/>
        <v>83.17</v>
      </c>
      <c r="H21" s="117">
        <f t="shared" si="6"/>
        <v>184.75</v>
      </c>
      <c r="I21" s="117"/>
      <c r="J21" s="117"/>
      <c r="K21" s="117"/>
      <c r="M21" s="57"/>
    </row>
    <row r="22" spans="2:13">
      <c r="B22" s="113">
        <f t="shared" si="2"/>
        <v>2024</v>
      </c>
      <c r="C22" s="118"/>
      <c r="D22" s="115">
        <f t="shared" ref="D22:F22" si="10">ROUND(D21*(1+$D90),2)</f>
        <v>103.93</v>
      </c>
      <c r="E22" s="115">
        <f t="shared" si="10"/>
        <v>69.010000000000005</v>
      </c>
      <c r="F22" s="115">
        <f t="shared" si="10"/>
        <v>2.65</v>
      </c>
      <c r="G22" s="117">
        <f t="shared" si="5"/>
        <v>85.1</v>
      </c>
      <c r="H22" s="117">
        <f t="shared" si="6"/>
        <v>189.03</v>
      </c>
      <c r="I22" s="117"/>
      <c r="J22" s="117"/>
      <c r="K22" s="117"/>
      <c r="M22" s="57"/>
    </row>
    <row r="23" spans="2:13">
      <c r="B23" s="113">
        <f t="shared" si="2"/>
        <v>2025</v>
      </c>
      <c r="C23" s="118"/>
      <c r="D23" s="115">
        <f t="shared" ref="D23:F23" si="11">ROUND(D22*(1+$D91),2)</f>
        <v>106.34</v>
      </c>
      <c r="E23" s="115">
        <f t="shared" si="11"/>
        <v>70.61</v>
      </c>
      <c r="F23" s="115">
        <f t="shared" si="11"/>
        <v>2.71</v>
      </c>
      <c r="G23" s="117">
        <f t="shared" si="5"/>
        <v>87.06</v>
      </c>
      <c r="H23" s="117">
        <f t="shared" si="6"/>
        <v>193.4</v>
      </c>
      <c r="I23" s="117"/>
      <c r="J23" s="117"/>
      <c r="K23" s="117"/>
      <c r="M23" s="57"/>
    </row>
    <row r="24" spans="2:13">
      <c r="B24" s="113">
        <f t="shared" si="2"/>
        <v>2026</v>
      </c>
      <c r="C24" s="118"/>
      <c r="D24" s="119">
        <f>ROUND(D23*(1+$G83),2)</f>
        <v>108.78</v>
      </c>
      <c r="E24" s="119">
        <f>ROUND(E23*(1+$G83),2)</f>
        <v>72.23</v>
      </c>
      <c r="F24" s="119">
        <f>ROUND(F23*(1+$G83),2)</f>
        <v>2.77</v>
      </c>
      <c r="G24" s="117">
        <f t="shared" si="0"/>
        <v>89.05</v>
      </c>
      <c r="H24" s="117">
        <f t="shared" si="1"/>
        <v>197.83</v>
      </c>
      <c r="I24" s="117"/>
      <c r="J24" s="117"/>
      <c r="K24" s="117"/>
      <c r="M24" s="57"/>
    </row>
    <row r="25" spans="2:13" ht="12" customHeight="1">
      <c r="B25" s="113">
        <f t="shared" si="2"/>
        <v>2027</v>
      </c>
      <c r="C25" s="118"/>
      <c r="D25" s="119">
        <f t="shared" ref="D25:F25" si="12">ROUND(D24*(1+$G84),2)</f>
        <v>111.3</v>
      </c>
      <c r="E25" s="119">
        <f t="shared" si="12"/>
        <v>73.900000000000006</v>
      </c>
      <c r="F25" s="119">
        <f t="shared" si="12"/>
        <v>2.83</v>
      </c>
      <c r="G25" s="117">
        <f t="shared" ref="G25:G30" si="13">ROUND(F25*(8.76*$G$65)+E25,2)</f>
        <v>91.08</v>
      </c>
      <c r="H25" s="117">
        <f t="shared" ref="H25:H30" si="14">ROUND(D25+G25,2)</f>
        <v>202.38</v>
      </c>
      <c r="I25" s="117"/>
      <c r="J25" s="117"/>
      <c r="K25" s="117"/>
      <c r="M25" s="57"/>
    </row>
    <row r="26" spans="2:13">
      <c r="B26" s="113">
        <f t="shared" si="2"/>
        <v>2028</v>
      </c>
      <c r="C26" s="118"/>
      <c r="D26" s="119">
        <f t="shared" ref="D26:F26" si="15">ROUND(D25*(1+$G85),2)</f>
        <v>113.89</v>
      </c>
      <c r="E26" s="119">
        <f t="shared" si="15"/>
        <v>75.62</v>
      </c>
      <c r="F26" s="119">
        <f t="shared" si="15"/>
        <v>2.9</v>
      </c>
      <c r="G26" s="117">
        <f t="shared" si="13"/>
        <v>93.22</v>
      </c>
      <c r="H26" s="117">
        <f t="shared" si="14"/>
        <v>207.11</v>
      </c>
      <c r="I26" s="117"/>
      <c r="J26" s="117"/>
      <c r="K26" s="117"/>
      <c r="M26" s="57"/>
    </row>
    <row r="27" spans="2:13">
      <c r="B27" s="113">
        <f t="shared" si="2"/>
        <v>2029</v>
      </c>
      <c r="C27" s="118"/>
      <c r="D27" s="119">
        <f t="shared" ref="D27:F27" si="16">ROUND(D26*(1+$G86),2)</f>
        <v>116.58</v>
      </c>
      <c r="E27" s="119">
        <f t="shared" si="16"/>
        <v>77.41</v>
      </c>
      <c r="F27" s="119">
        <f t="shared" si="16"/>
        <v>2.97</v>
      </c>
      <c r="G27" s="117">
        <f t="shared" si="13"/>
        <v>95.44</v>
      </c>
      <c r="H27" s="117">
        <f t="shared" si="14"/>
        <v>212.02</v>
      </c>
      <c r="I27" s="117"/>
      <c r="J27" s="117"/>
      <c r="K27" s="117"/>
      <c r="M27" s="57"/>
    </row>
    <row r="28" spans="2:13">
      <c r="B28" s="113">
        <f t="shared" si="2"/>
        <v>2030</v>
      </c>
      <c r="C28" s="118"/>
      <c r="D28" s="119">
        <f t="shared" ref="D28:D29" si="17">ROUND(D27*(1+$G87),2)</f>
        <v>119.35</v>
      </c>
      <c r="E28" s="119">
        <f t="shared" ref="E28:E29" si="18">ROUND(E27*(1+$G87),2)</f>
        <v>79.25</v>
      </c>
      <c r="F28" s="119">
        <f t="shared" ref="F28:F29" si="19">ROUND(F27*(1+$G87),2)</f>
        <v>3.04</v>
      </c>
      <c r="G28" s="117">
        <f t="shared" ref="G28:G29" si="20">ROUND(F28*(8.76*$G$65)+E28,2)</f>
        <v>97.7</v>
      </c>
      <c r="H28" s="117">
        <f t="shared" ref="H28:H29" si="21">ROUND(D28+G28,2)</f>
        <v>217.05</v>
      </c>
      <c r="I28" s="117"/>
      <c r="J28" s="117"/>
      <c r="K28" s="117"/>
      <c r="M28" s="57"/>
    </row>
    <row r="29" spans="2:13">
      <c r="B29" s="157">
        <f t="shared" si="2"/>
        <v>2031</v>
      </c>
      <c r="C29" s="158"/>
      <c r="D29" s="152">
        <f t="shared" si="17"/>
        <v>122.22</v>
      </c>
      <c r="E29" s="152">
        <f t="shared" si="18"/>
        <v>81.150000000000006</v>
      </c>
      <c r="F29" s="152">
        <f t="shared" si="19"/>
        <v>3.11</v>
      </c>
      <c r="G29" s="152">
        <f t="shared" si="20"/>
        <v>100.03</v>
      </c>
      <c r="H29" s="152">
        <f t="shared" si="21"/>
        <v>222.25</v>
      </c>
      <c r="I29" s="117"/>
      <c r="J29" s="117"/>
      <c r="K29" s="117"/>
      <c r="M29" s="57"/>
    </row>
    <row r="30" spans="2:13" s="154" customFormat="1">
      <c r="B30" s="157">
        <f t="shared" si="2"/>
        <v>2032</v>
      </c>
      <c r="C30" s="158"/>
      <c r="D30" s="204">
        <f t="shared" ref="D30:F30" si="22">ROUND(D29*(1+$G89),2)</f>
        <v>125.16</v>
      </c>
      <c r="E30" s="204">
        <f t="shared" si="22"/>
        <v>83.1</v>
      </c>
      <c r="F30" s="204">
        <f t="shared" si="22"/>
        <v>3.18</v>
      </c>
      <c r="G30" s="204">
        <f t="shared" si="13"/>
        <v>102.4</v>
      </c>
      <c r="H30" s="204">
        <f t="shared" si="14"/>
        <v>227.56</v>
      </c>
      <c r="I30" s="203"/>
      <c r="J30" s="203"/>
      <c r="K30" s="203"/>
      <c r="M30" s="57"/>
    </row>
    <row r="31" spans="2:13" s="154" customFormat="1">
      <c r="B31" s="157">
        <f t="shared" si="2"/>
        <v>2033</v>
      </c>
      <c r="C31" s="158"/>
      <c r="D31" s="152">
        <f t="shared" ref="D31:D32" si="23">ROUND(D30*(1+$G90),2)</f>
        <v>128.19</v>
      </c>
      <c r="E31" s="152">
        <f t="shared" ref="E31:E32" si="24">ROUND(E30*(1+$G90),2)</f>
        <v>85.11</v>
      </c>
      <c r="F31" s="152">
        <f t="shared" ref="F31:F32" si="25">ROUND(F30*(1+$G90),2)</f>
        <v>3.26</v>
      </c>
      <c r="G31" s="152">
        <f t="shared" ref="G31:G33" si="26">ROUND(F31*(8.76*$G$65)+E31,2)</f>
        <v>104.9</v>
      </c>
      <c r="H31" s="152">
        <f t="shared" ref="H31:H33" si="27">ROUND(D31+G31,2)</f>
        <v>233.09</v>
      </c>
      <c r="I31" s="117">
        <f>VLOOKUP(B31,'Table 4'!$B$13:$E$43,4,FALSE)</f>
        <v>5.62</v>
      </c>
      <c r="J31" s="117">
        <f t="shared" ref="J31:J40" si="28">ROUND($K$65*I31/1000,2)</f>
        <v>35.92</v>
      </c>
      <c r="K31" s="117">
        <f t="shared" ref="K31:K40" si="29">ROUND(H31*1000/8760/$G$65+J31,2)</f>
        <v>74.319999999999993</v>
      </c>
      <c r="M31" s="57"/>
    </row>
    <row r="32" spans="2:13" s="154" customFormat="1">
      <c r="B32" s="157">
        <f t="shared" si="2"/>
        <v>2034</v>
      </c>
      <c r="C32" s="158"/>
      <c r="D32" s="152">
        <f t="shared" si="23"/>
        <v>131.29</v>
      </c>
      <c r="E32" s="152">
        <f t="shared" si="24"/>
        <v>87.17</v>
      </c>
      <c r="F32" s="152">
        <f t="shared" si="25"/>
        <v>3.34</v>
      </c>
      <c r="G32" s="152">
        <f t="shared" si="26"/>
        <v>107.45</v>
      </c>
      <c r="H32" s="152">
        <f t="shared" si="27"/>
        <v>238.74</v>
      </c>
      <c r="I32" s="117">
        <f>VLOOKUP(B32,'Table 4'!$B$13:$E$43,4,FALSE)</f>
        <v>5.9</v>
      </c>
      <c r="J32" s="117">
        <f t="shared" si="28"/>
        <v>37.71</v>
      </c>
      <c r="K32" s="117">
        <f t="shared" si="29"/>
        <v>77.040000000000006</v>
      </c>
      <c r="M32" s="57"/>
    </row>
    <row r="33" spans="2:15">
      <c r="B33" s="113">
        <f t="shared" si="2"/>
        <v>2035</v>
      </c>
      <c r="C33" s="118"/>
      <c r="D33" s="117">
        <f>ROUND(D32*(1+$J83),2)</f>
        <v>134.46</v>
      </c>
      <c r="E33" s="115">
        <f>ROUND(E32*(1+$J83),2)</f>
        <v>89.28</v>
      </c>
      <c r="F33" s="115">
        <f>ROUND(F32*(1+$J83),2)</f>
        <v>3.42</v>
      </c>
      <c r="G33" s="117">
        <f t="shared" si="26"/>
        <v>110.04</v>
      </c>
      <c r="H33" s="117">
        <f t="shared" si="27"/>
        <v>244.5</v>
      </c>
      <c r="I33" s="117">
        <f>VLOOKUP(B33,'Table 4'!$B$13:$E$43,4,FALSE)</f>
        <v>6.23</v>
      </c>
      <c r="J33" s="117">
        <f t="shared" si="28"/>
        <v>39.82</v>
      </c>
      <c r="K33" s="117">
        <f t="shared" si="29"/>
        <v>80.099999999999994</v>
      </c>
      <c r="M33" s="57"/>
    </row>
    <row r="34" spans="2:15">
      <c r="B34" s="113">
        <f t="shared" si="2"/>
        <v>2036</v>
      </c>
      <c r="C34" s="118"/>
      <c r="D34" s="117">
        <f t="shared" ref="D34:F34" si="30">ROUND(D33*(1+$J84),2)</f>
        <v>137.72999999999999</v>
      </c>
      <c r="E34" s="115">
        <f t="shared" si="30"/>
        <v>91.45</v>
      </c>
      <c r="F34" s="115">
        <f t="shared" si="30"/>
        <v>3.5</v>
      </c>
      <c r="G34" s="117">
        <f t="shared" ref="G34:G40" si="31">ROUND(F34*(8.76*$G$65)+E34,2)</f>
        <v>112.7</v>
      </c>
      <c r="H34" s="117">
        <f t="shared" ref="H34:H40" si="32">ROUND(D34+G34,2)</f>
        <v>250.43</v>
      </c>
      <c r="I34" s="117">
        <f>VLOOKUP(B34,'Table 4'!$B$13:$E$43,4,FALSE)</f>
        <v>6.7</v>
      </c>
      <c r="J34" s="117">
        <f t="shared" si="28"/>
        <v>42.83</v>
      </c>
      <c r="K34" s="117">
        <f t="shared" si="29"/>
        <v>84.08</v>
      </c>
      <c r="M34" s="57"/>
    </row>
    <row r="35" spans="2:15">
      <c r="B35" s="113">
        <f t="shared" si="2"/>
        <v>2037</v>
      </c>
      <c r="C35" s="118"/>
      <c r="D35" s="117">
        <f t="shared" ref="D35:F35" si="33">ROUND(D34*(1+$J85),2)</f>
        <v>141.07</v>
      </c>
      <c r="E35" s="115">
        <f t="shared" si="33"/>
        <v>93.67</v>
      </c>
      <c r="F35" s="115">
        <f t="shared" si="33"/>
        <v>3.58</v>
      </c>
      <c r="G35" s="117">
        <f t="shared" si="31"/>
        <v>115.4</v>
      </c>
      <c r="H35" s="117">
        <f t="shared" si="32"/>
        <v>256.47000000000003</v>
      </c>
      <c r="I35" s="117">
        <f>VLOOKUP(B35,'Table 4'!$B$13:$E$43,4,FALSE)</f>
        <v>6.9</v>
      </c>
      <c r="J35" s="117">
        <f t="shared" si="28"/>
        <v>44.1</v>
      </c>
      <c r="K35" s="117">
        <f t="shared" si="29"/>
        <v>86.35</v>
      </c>
      <c r="M35" s="57"/>
    </row>
    <row r="36" spans="2:15">
      <c r="B36" s="113">
        <f t="shared" si="2"/>
        <v>2038</v>
      </c>
      <c r="C36" s="118"/>
      <c r="D36" s="117">
        <f t="shared" ref="D36:F36" si="34">ROUND(D35*(1+$J86),2)</f>
        <v>144.51</v>
      </c>
      <c r="E36" s="115">
        <f t="shared" si="34"/>
        <v>95.96</v>
      </c>
      <c r="F36" s="115">
        <f t="shared" si="34"/>
        <v>3.67</v>
      </c>
      <c r="G36" s="117">
        <f t="shared" si="31"/>
        <v>118.24</v>
      </c>
      <c r="H36" s="117">
        <f t="shared" si="32"/>
        <v>262.75</v>
      </c>
      <c r="I36" s="117">
        <f>VLOOKUP(B36,'Table 4'!$B$13:$E$43,4,FALSE)</f>
        <v>7.28</v>
      </c>
      <c r="J36" s="117">
        <f t="shared" si="28"/>
        <v>46.53</v>
      </c>
      <c r="K36" s="117">
        <f t="shared" si="29"/>
        <v>89.81</v>
      </c>
      <c r="M36" s="57"/>
    </row>
    <row r="37" spans="2:15">
      <c r="B37" s="113">
        <f t="shared" si="2"/>
        <v>2039</v>
      </c>
      <c r="C37" s="118"/>
      <c r="D37" s="117">
        <f t="shared" ref="D37:F37" si="35">ROUND(D36*(1+$J87),2)</f>
        <v>148.05000000000001</v>
      </c>
      <c r="E37" s="115">
        <f t="shared" si="35"/>
        <v>98.31</v>
      </c>
      <c r="F37" s="115">
        <f t="shared" si="35"/>
        <v>3.76</v>
      </c>
      <c r="G37" s="117">
        <f t="shared" si="31"/>
        <v>121.14</v>
      </c>
      <c r="H37" s="117">
        <f t="shared" si="32"/>
        <v>269.19</v>
      </c>
      <c r="I37" s="117">
        <f>VLOOKUP(B37,'Table 4'!$B$13:$E$43,4,FALSE)</f>
        <v>7.54</v>
      </c>
      <c r="J37" s="117">
        <f t="shared" si="28"/>
        <v>48.2</v>
      </c>
      <c r="K37" s="117">
        <f t="shared" si="29"/>
        <v>92.54</v>
      </c>
      <c r="M37" s="57"/>
    </row>
    <row r="38" spans="2:15">
      <c r="B38" s="113">
        <f t="shared" si="2"/>
        <v>2040</v>
      </c>
      <c r="C38" s="118"/>
      <c r="D38" s="117">
        <f t="shared" ref="D38:F38" si="36">ROUND(D37*(1+$J88),2)</f>
        <v>151.66999999999999</v>
      </c>
      <c r="E38" s="115">
        <f t="shared" si="36"/>
        <v>100.71</v>
      </c>
      <c r="F38" s="115">
        <f t="shared" si="36"/>
        <v>3.85</v>
      </c>
      <c r="G38" s="117">
        <f t="shared" si="31"/>
        <v>124.08</v>
      </c>
      <c r="H38" s="117">
        <f t="shared" si="32"/>
        <v>275.75</v>
      </c>
      <c r="I38" s="117">
        <f>VLOOKUP(B38,'Table 4'!$B$13:$E$43,4,FALSE)</f>
        <v>7.82</v>
      </c>
      <c r="J38" s="117">
        <f t="shared" si="28"/>
        <v>49.99</v>
      </c>
      <c r="K38" s="117">
        <f t="shared" si="29"/>
        <v>95.41</v>
      </c>
      <c r="M38" s="57"/>
    </row>
    <row r="39" spans="2:15">
      <c r="B39" s="113">
        <f t="shared" si="2"/>
        <v>2041</v>
      </c>
      <c r="C39" s="118"/>
      <c r="D39" s="117">
        <f t="shared" ref="D39:F39" si="37">ROUND(D38*(1+$J89),2)</f>
        <v>155.38999999999999</v>
      </c>
      <c r="E39" s="115">
        <f t="shared" si="37"/>
        <v>103.18</v>
      </c>
      <c r="F39" s="115">
        <f t="shared" si="37"/>
        <v>3.94</v>
      </c>
      <c r="G39" s="117">
        <f t="shared" si="31"/>
        <v>127.1</v>
      </c>
      <c r="H39" s="117">
        <f t="shared" si="32"/>
        <v>282.49</v>
      </c>
      <c r="I39" s="117">
        <f>VLOOKUP(B39,'Table 4'!$B$13:$E$43,4,FALSE)</f>
        <v>8.0299999999999994</v>
      </c>
      <c r="J39" s="117">
        <f t="shared" si="28"/>
        <v>51.33</v>
      </c>
      <c r="K39" s="117">
        <f t="shared" si="29"/>
        <v>97.86</v>
      </c>
      <c r="M39" s="57"/>
    </row>
    <row r="40" spans="2:15">
      <c r="B40" s="113">
        <f t="shared" si="2"/>
        <v>2042</v>
      </c>
      <c r="C40" s="118"/>
      <c r="D40" s="117">
        <f t="shared" ref="D40:F40" si="38">ROUND(D39*(1+$J90),2)</f>
        <v>159.22</v>
      </c>
      <c r="E40" s="115">
        <f t="shared" si="38"/>
        <v>105.72</v>
      </c>
      <c r="F40" s="115">
        <f t="shared" si="38"/>
        <v>4.04</v>
      </c>
      <c r="G40" s="117">
        <f t="shared" si="31"/>
        <v>130.25</v>
      </c>
      <c r="H40" s="117">
        <f t="shared" si="32"/>
        <v>289.47000000000003</v>
      </c>
      <c r="I40" s="117">
        <f>VLOOKUP(B40,'Table 4'!$B$13:$E$43,4,FALSE)</f>
        <v>8.24</v>
      </c>
      <c r="J40" s="117">
        <f t="shared" si="28"/>
        <v>52.67</v>
      </c>
      <c r="K40" s="117">
        <f t="shared" si="29"/>
        <v>100.35</v>
      </c>
      <c r="M40" s="57"/>
    </row>
    <row r="41" spans="2:15">
      <c r="B41" s="113"/>
      <c r="C41" s="118"/>
      <c r="D41" s="117"/>
      <c r="E41" s="115"/>
      <c r="F41" s="115"/>
      <c r="G41" s="117"/>
      <c r="H41" s="117"/>
      <c r="I41" s="117"/>
      <c r="J41" s="117"/>
      <c r="K41" s="117"/>
    </row>
    <row r="42" spans="2:15">
      <c r="B42" s="113"/>
      <c r="C42" s="118"/>
      <c r="D42" s="117"/>
      <c r="E42" s="115"/>
      <c r="F42" s="115"/>
      <c r="G42" s="117"/>
      <c r="H42" s="117"/>
      <c r="I42" s="117"/>
      <c r="J42" s="117"/>
      <c r="K42" s="117"/>
    </row>
    <row r="43" spans="2:15">
      <c r="M43" s="113"/>
      <c r="O43" s="120"/>
    </row>
    <row r="44" spans="2:15" ht="14.25">
      <c r="B44" s="5" t="s">
        <v>31</v>
      </c>
      <c r="C44" s="24"/>
      <c r="D44" s="24"/>
      <c r="E44" s="24"/>
      <c r="F44" s="24"/>
      <c r="G44" s="24"/>
      <c r="H44" s="24"/>
      <c r="I44" s="24"/>
      <c r="J44" s="24"/>
      <c r="K44" s="24"/>
      <c r="M44" s="113"/>
      <c r="N44" s="120"/>
      <c r="O44" s="120"/>
    </row>
    <row r="46" spans="2:15">
      <c r="B46" s="110" t="s">
        <v>16</v>
      </c>
      <c r="D46" s="121" t="s">
        <v>183</v>
      </c>
    </row>
    <row r="47" spans="2:15">
      <c r="C47" s="122" t="str">
        <f>D10</f>
        <v>(b)</v>
      </c>
      <c r="D47" s="117" t="str">
        <f>"= "&amp;C10&amp;" x "&amp;C76</f>
        <v>= (a) x 0.0725628795024555</v>
      </c>
    </row>
    <row r="48" spans="2:15">
      <c r="C48" s="122" t="str">
        <f>G10</f>
        <v>(e)</v>
      </c>
      <c r="D48" s="117" t="str">
        <f>"= "&amp;$F$10&amp;" x  (8.76 x "&amp;TEXT(G65,"0.0%")&amp;") + "&amp;$E$10</f>
        <v>= (d) x  (8.76 x 69.3%) + (c)</v>
      </c>
    </row>
    <row r="49" spans="3:11">
      <c r="C49" s="122" t="str">
        <f>H10</f>
        <v>(f)</v>
      </c>
      <c r="D49" s="117" t="str">
        <f>"= "&amp;D10&amp;" + "&amp;G10</f>
        <v>= (b) + (e)</v>
      </c>
    </row>
    <row r="50" spans="3:11">
      <c r="C50" s="122" t="str">
        <f>I10</f>
        <v>(g)</v>
      </c>
      <c r="D50" s="153" t="str">
        <f>'Table 4'!B3&amp;" - "&amp;'Table 4'!B4</f>
        <v>Table 4 - Burnertip Natural Gas Price Forecast</v>
      </c>
    </row>
    <row r="51" spans="3:11">
      <c r="C51" s="122" t="str">
        <f>J10</f>
        <v>(h)</v>
      </c>
      <c r="D51" s="117" t="str">
        <f>"= "&amp;TEXT(K65,"?,0")&amp;" MMBtu/MWH x "&amp;I9</f>
        <v>= 6,392 MMBtu/MWH x $/MMBtu</v>
      </c>
    </row>
    <row r="52" spans="3:11">
      <c r="C52" s="122" t="str">
        <f>K10</f>
        <v>(i)</v>
      </c>
      <c r="D52" s="117" t="str">
        <f>"= "&amp;H10&amp;" / (8.76 x 'Capacity Factor' ) + "&amp;J10</f>
        <v>= (f) / (8.76 x 'Capacity Factor' ) + (h)</v>
      </c>
    </row>
    <row r="53" spans="3:11" ht="13.5" thickBot="1"/>
    <row r="54" spans="3:11" ht="13.5" thickBot="1">
      <c r="C54" s="58" t="s">
        <v>107</v>
      </c>
      <c r="D54" s="55"/>
      <c r="E54" s="55"/>
      <c r="F54" s="55"/>
      <c r="G54" s="55"/>
      <c r="H54" s="55"/>
      <c r="I54" s="55"/>
      <c r="J54" s="56"/>
      <c r="K54" s="123"/>
    </row>
    <row r="55" spans="3:11" ht="5.25" customHeight="1"/>
    <row r="56" spans="3:11" ht="5.25" customHeight="1"/>
    <row r="57" spans="3:11">
      <c r="C57" s="42" t="s">
        <v>40</v>
      </c>
      <c r="D57" s="32"/>
      <c r="E57" s="42"/>
      <c r="F57" s="41" t="s">
        <v>41</v>
      </c>
      <c r="G57" s="41" t="s">
        <v>42</v>
      </c>
      <c r="H57" s="41" t="s">
        <v>43</v>
      </c>
      <c r="I57" s="41" t="s">
        <v>44</v>
      </c>
    </row>
    <row r="58" spans="3:11">
      <c r="C58" s="154" t="s">
        <v>82</v>
      </c>
      <c r="F58" s="124">
        <f>C69</f>
        <v>413.5678125</v>
      </c>
      <c r="G58" s="57">
        <f>F58/F60</f>
        <v>0.86778904695639725</v>
      </c>
      <c r="H58" s="138">
        <f>C70</f>
        <v>1334.2100235755099</v>
      </c>
      <c r="I58" s="140">
        <f>C73</f>
        <v>57.933984723786267</v>
      </c>
    </row>
    <row r="59" spans="3:11">
      <c r="C59" s="154" t="s">
        <v>83</v>
      </c>
      <c r="F59" s="48">
        <f>D69</f>
        <v>63.008625000000002</v>
      </c>
      <c r="G59" s="44">
        <f>1-G58</f>
        <v>0.13221095304360275</v>
      </c>
      <c r="H59" s="139">
        <f>D70</f>
        <v>341.60689307865113</v>
      </c>
      <c r="I59" s="141">
        <f>D73</f>
        <v>58.211939462399997</v>
      </c>
    </row>
    <row r="60" spans="3:11">
      <c r="C60" s="154" t="s">
        <v>45</v>
      </c>
      <c r="F60" s="124">
        <f>F58+F59</f>
        <v>476.5764375</v>
      </c>
      <c r="G60" s="57">
        <f>G58+G59</f>
        <v>1</v>
      </c>
      <c r="H60" s="138">
        <f>ROUND(((F58*H58)+(F59*H59))/F60,0)</f>
        <v>1203</v>
      </c>
      <c r="I60" s="140">
        <f>ROUND(((F58*I58)+(F59*I59))/F60,2)</f>
        <v>57.97</v>
      </c>
    </row>
    <row r="61" spans="3:11">
      <c r="C61" s="154"/>
      <c r="F61" s="124"/>
      <c r="G61" s="57"/>
      <c r="H61" s="125"/>
      <c r="I61" s="126"/>
    </row>
    <row r="62" spans="3:11">
      <c r="C62" s="155" t="s">
        <v>40</v>
      </c>
      <c r="D62" s="32"/>
      <c r="E62" s="42"/>
      <c r="F62" s="41" t="s">
        <v>41</v>
      </c>
      <c r="G62" s="41" t="s">
        <v>46</v>
      </c>
      <c r="H62" s="41" t="s">
        <v>47</v>
      </c>
      <c r="I62" s="41" t="s">
        <v>42</v>
      </c>
      <c r="J62" s="41" t="s">
        <v>48</v>
      </c>
      <c r="K62" s="41" t="s">
        <v>49</v>
      </c>
    </row>
    <row r="63" spans="3:11">
      <c r="C63" s="156" t="str">
        <f>C58</f>
        <v>CCCT Dry "J" - Turbine</v>
      </c>
      <c r="D63" s="127"/>
      <c r="E63" s="127"/>
      <c r="F63" s="110">
        <f>C69</f>
        <v>413.5678125</v>
      </c>
      <c r="G63" s="57">
        <f>C77</f>
        <v>0.78</v>
      </c>
      <c r="H63" s="177">
        <f>G63*F63</f>
        <v>322.58289375000004</v>
      </c>
      <c r="I63" s="57">
        <f>H63/H65</f>
        <v>0.97709776148654981</v>
      </c>
      <c r="J63" s="126">
        <f>C74</f>
        <v>2.2696214540418311</v>
      </c>
      <c r="K63" s="128">
        <f>C75</f>
        <v>6326</v>
      </c>
    </row>
    <row r="64" spans="3:11">
      <c r="C64" s="156" t="str">
        <f>C59</f>
        <v>CCCT Dry "J" - Duct Firing</v>
      </c>
      <c r="D64" s="127"/>
      <c r="E64" s="127"/>
      <c r="F64" s="43">
        <f>D69</f>
        <v>63.008625000000002</v>
      </c>
      <c r="G64" s="44">
        <f>D77</f>
        <v>0.12</v>
      </c>
      <c r="H64" s="178">
        <f>G64*F64</f>
        <v>7.5610350000000004</v>
      </c>
      <c r="I64" s="44">
        <f>1-I63</f>
        <v>2.290223851345019E-2</v>
      </c>
      <c r="J64" s="45">
        <f>D74</f>
        <v>0.16</v>
      </c>
      <c r="K64" s="46">
        <f>D75</f>
        <v>9211</v>
      </c>
    </row>
    <row r="65" spans="3:11">
      <c r="C65" s="154" t="s">
        <v>50</v>
      </c>
      <c r="F65" s="110">
        <f>F63+F64</f>
        <v>476.5764375</v>
      </c>
      <c r="G65" s="129">
        <f>ROUND(H65/F65,3)</f>
        <v>0.69299999999999995</v>
      </c>
      <c r="H65" s="177">
        <f>SUM(H63:H64)</f>
        <v>330.14392875000004</v>
      </c>
      <c r="I65" s="57">
        <f>I63+I64</f>
        <v>1</v>
      </c>
      <c r="J65" s="126">
        <f>ROUND(($I63*J63)+($I64*J64),2)</f>
        <v>2.2200000000000002</v>
      </c>
      <c r="K65" s="130">
        <f>ROUND(($I63*K63)+($I64*K64),0)</f>
        <v>6392</v>
      </c>
    </row>
    <row r="66" spans="3:11">
      <c r="G66" s="129"/>
      <c r="I66" s="57"/>
      <c r="J66" s="126"/>
      <c r="K66" s="47" t="s">
        <v>51</v>
      </c>
    </row>
    <row r="68" spans="3:11">
      <c r="C68" s="41" t="s">
        <v>34</v>
      </c>
      <c r="D68" s="41" t="s">
        <v>35</v>
      </c>
      <c r="E68" s="59" t="str">
        <f>D46</f>
        <v>Plant Costs  - 2017 IRP - Table 6.1 &amp; 6.2</v>
      </c>
      <c r="F68" s="131"/>
      <c r="G68" s="131"/>
      <c r="H68" s="131"/>
      <c r="I68" s="131"/>
      <c r="J68" s="131"/>
      <c r="K68" s="132"/>
    </row>
    <row r="69" spans="3:11">
      <c r="C69" s="110">
        <v>413.5678125</v>
      </c>
      <c r="D69" s="110">
        <v>63.008625000000002</v>
      </c>
      <c r="E69" s="110" t="s">
        <v>77</v>
      </c>
      <c r="H69" s="133"/>
    </row>
    <row r="70" spans="3:11">
      <c r="C70" s="125">
        <v>1334.2100235755099</v>
      </c>
      <c r="D70" s="125">
        <v>341.60689307865113</v>
      </c>
      <c r="E70" s="110" t="s">
        <v>78</v>
      </c>
    </row>
    <row r="71" spans="3:11">
      <c r="C71" s="126">
        <v>21.292537645386268</v>
      </c>
      <c r="D71" s="126">
        <v>4.8600000000000003</v>
      </c>
      <c r="E71" s="110" t="s">
        <v>79</v>
      </c>
    </row>
    <row r="72" spans="3:11">
      <c r="C72" s="49">
        <v>36.641447078399999</v>
      </c>
      <c r="D72" s="49">
        <v>53.351939462399997</v>
      </c>
      <c r="E72" s="110" t="s">
        <v>75</v>
      </c>
    </row>
    <row r="73" spans="3:11">
      <c r="C73" s="126">
        <f>C71+C72</f>
        <v>57.933984723786267</v>
      </c>
      <c r="D73" s="126">
        <f>D71+D72</f>
        <v>58.211939462399997</v>
      </c>
      <c r="E73" s="110" t="s">
        <v>80</v>
      </c>
    </row>
    <row r="74" spans="3:11">
      <c r="C74" s="126">
        <v>2.2696214540418311</v>
      </c>
      <c r="D74" s="126">
        <v>0.16</v>
      </c>
      <c r="E74" s="110" t="s">
        <v>81</v>
      </c>
    </row>
    <row r="75" spans="3:11">
      <c r="C75" s="130">
        <v>6326</v>
      </c>
      <c r="D75" s="130">
        <v>9211</v>
      </c>
      <c r="E75" s="110" t="s">
        <v>53</v>
      </c>
    </row>
    <row r="76" spans="3:11">
      <c r="C76" s="151">
        <v>7.2562879502455491E-2</v>
      </c>
      <c r="D76" s="151">
        <v>7.2562879502455491E-2</v>
      </c>
      <c r="E76" s="110" t="s">
        <v>54</v>
      </c>
    </row>
    <row r="77" spans="3:11">
      <c r="C77" s="134">
        <v>0.78</v>
      </c>
      <c r="D77" s="134">
        <v>0.12</v>
      </c>
      <c r="E77" s="110" t="s">
        <v>55</v>
      </c>
    </row>
    <row r="78" spans="3:11">
      <c r="D78" s="57">
        <f>ROUND(H65/F65,3)</f>
        <v>0.69299999999999995</v>
      </c>
      <c r="E78" s="110" t="s">
        <v>56</v>
      </c>
    </row>
    <row r="79" spans="3:11">
      <c r="D79" s="129"/>
      <c r="E79" s="66"/>
    </row>
    <row r="80" spans="3:11">
      <c r="C80" s="134"/>
      <c r="D80" s="134"/>
    </row>
    <row r="82" spans="3:15" ht="13.5" thickBot="1">
      <c r="C82" s="54" t="str">
        <f>"Company Official Inflation Forecast Dated "&amp;TEXT('Table 4'!G5,"mmmm dd, yyyy")</f>
        <v>Company Official Inflation Forecast Dated March 31, 2017</v>
      </c>
      <c r="D82" s="55"/>
      <c r="E82" s="55"/>
      <c r="F82" s="55"/>
      <c r="G82" s="55"/>
      <c r="H82" s="55"/>
      <c r="I82" s="55"/>
      <c r="J82" s="56"/>
      <c r="K82" s="123"/>
    </row>
    <row r="83" spans="3:15">
      <c r="C83" s="135">
        <v>2017</v>
      </c>
      <c r="D83" s="57">
        <v>2.2092462442320437E-2</v>
      </c>
      <c r="F83" s="135">
        <f>C91+1</f>
        <v>2026</v>
      </c>
      <c r="G83" s="57">
        <v>2.2944058791238842E-2</v>
      </c>
      <c r="I83" s="135">
        <f>F91+1</f>
        <v>2035</v>
      </c>
      <c r="J83" s="57">
        <v>2.4174683944208519E-2</v>
      </c>
    </row>
    <row r="84" spans="3:15">
      <c r="C84" s="135">
        <f t="shared" ref="C84:C91" si="39">C83+1</f>
        <v>2018</v>
      </c>
      <c r="D84" s="57">
        <v>2.1684070430924685E-2</v>
      </c>
      <c r="F84" s="135">
        <f t="shared" ref="F84:F91" si="40">F83+1</f>
        <v>2027</v>
      </c>
      <c r="G84" s="57">
        <v>2.3164081218836952E-2</v>
      </c>
      <c r="I84" s="135">
        <f t="shared" ref="I84:I91" si="41">I83+1</f>
        <v>2036</v>
      </c>
      <c r="J84" s="57">
        <v>2.4311492116604327E-2</v>
      </c>
    </row>
    <row r="85" spans="3:15">
      <c r="C85" s="135">
        <f t="shared" si="39"/>
        <v>2019</v>
      </c>
      <c r="D85" s="57">
        <v>2.0023445288848141E-2</v>
      </c>
      <c r="F85" s="135">
        <f t="shared" si="40"/>
        <v>2028</v>
      </c>
      <c r="G85" s="57">
        <v>2.3269517424980624E-2</v>
      </c>
      <c r="I85" s="135">
        <f t="shared" si="41"/>
        <v>2037</v>
      </c>
      <c r="J85" s="57">
        <v>2.4277391473133791E-2</v>
      </c>
    </row>
    <row r="86" spans="3:15">
      <c r="C86" s="135">
        <f t="shared" si="39"/>
        <v>2020</v>
      </c>
      <c r="D86" s="57">
        <v>2.1423649370385656E-2</v>
      </c>
      <c r="F86" s="135">
        <f t="shared" si="40"/>
        <v>2029</v>
      </c>
      <c r="G86" s="57">
        <v>2.3660062349176059E-2</v>
      </c>
      <c r="I86" s="135">
        <f t="shared" si="41"/>
        <v>2038</v>
      </c>
      <c r="J86" s="57">
        <v>2.4418737348747444E-2</v>
      </c>
    </row>
    <row r="87" spans="3:15">
      <c r="C87" s="135">
        <f t="shared" si="39"/>
        <v>2021</v>
      </c>
      <c r="D87" s="57">
        <v>2.2444603435442634E-2</v>
      </c>
      <c r="F87" s="135">
        <f t="shared" si="40"/>
        <v>2030</v>
      </c>
      <c r="G87" s="57">
        <v>2.3797996946838929E-2</v>
      </c>
      <c r="I87" s="135">
        <f t="shared" si="41"/>
        <v>2039</v>
      </c>
      <c r="J87" s="57">
        <v>2.4490791911648602E-2</v>
      </c>
    </row>
    <row r="88" spans="3:15">
      <c r="C88" s="135">
        <f t="shared" si="39"/>
        <v>2022</v>
      </c>
      <c r="D88" s="57">
        <v>2.2559296067847567E-2</v>
      </c>
      <c r="F88" s="135">
        <f t="shared" si="40"/>
        <v>2031</v>
      </c>
      <c r="G88" s="57">
        <v>2.4014000123530499E-2</v>
      </c>
      <c r="I88" s="135">
        <f t="shared" si="41"/>
        <v>2040</v>
      </c>
      <c r="J88" s="57">
        <v>2.442458536688985E-2</v>
      </c>
    </row>
    <row r="89" spans="3:15" s="112" customFormat="1">
      <c r="C89" s="135">
        <f t="shared" si="39"/>
        <v>2023</v>
      </c>
      <c r="D89" s="57">
        <v>2.3031082544693549E-2</v>
      </c>
      <c r="F89" s="135">
        <f t="shared" si="40"/>
        <v>2032</v>
      </c>
      <c r="G89" s="57">
        <v>2.4075090077113837E-2</v>
      </c>
      <c r="I89" s="135">
        <f t="shared" si="41"/>
        <v>2041</v>
      </c>
      <c r="J89" s="57">
        <v>2.4530694634797623E-2</v>
      </c>
      <c r="N89" s="110"/>
      <c r="O89" s="110"/>
    </row>
    <row r="90" spans="3:15" s="112" customFormat="1">
      <c r="C90" s="135">
        <f t="shared" si="39"/>
        <v>2024</v>
      </c>
      <c r="D90" s="57">
        <v>2.3134274986934988E-2</v>
      </c>
      <c r="F90" s="135">
        <f t="shared" si="40"/>
        <v>2033</v>
      </c>
      <c r="G90" s="57">
        <v>2.4191075903759129E-2</v>
      </c>
      <c r="I90" s="135">
        <f t="shared" si="41"/>
        <v>2042</v>
      </c>
      <c r="J90" s="57">
        <v>2.4630996146588036E-2</v>
      </c>
      <c r="N90" s="110"/>
      <c r="O90" s="110"/>
    </row>
    <row r="91" spans="3:15" s="112" customFormat="1">
      <c r="C91" s="135">
        <f t="shared" si="39"/>
        <v>2025</v>
      </c>
      <c r="D91" s="57">
        <v>2.3159080336675242E-2</v>
      </c>
      <c r="F91" s="135">
        <f t="shared" si="40"/>
        <v>2034</v>
      </c>
      <c r="G91" s="57">
        <v>2.4219456505286896E-2</v>
      </c>
      <c r="I91" s="135">
        <f t="shared" si="41"/>
        <v>2043</v>
      </c>
      <c r="J91" s="57">
        <v>2.4704209858992465E-2</v>
      </c>
      <c r="N91" s="110"/>
      <c r="O91" s="110"/>
    </row>
    <row r="92" spans="3:15" s="112" customFormat="1">
      <c r="N92" s="110"/>
      <c r="O92" s="110"/>
    </row>
    <row r="93" spans="3:15" s="112" customFormat="1">
      <c r="N93" s="110"/>
      <c r="O93" s="110"/>
    </row>
    <row r="94" spans="3:15">
      <c r="D94" s="142"/>
    </row>
    <row r="95" spans="3:15">
      <c r="D95" s="142"/>
    </row>
  </sheetData>
  <printOptions horizontalCentered="1"/>
  <pageMargins left="0.25" right="0.25" top="0.75" bottom="0.75" header="0.3" footer="0.3"/>
  <pageSetup scale="96" fitToHeight="0" orientation="portrait" r:id="rId1"/>
  <headerFooter alignWithMargins="0"/>
  <rowBreaks count="1" manualBreakCount="1">
    <brk id="52"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95"/>
  <sheetViews>
    <sheetView zoomScale="90" zoomScaleNormal="90" zoomScaleSheetLayoutView="85" workbookViewId="0">
      <pane xSplit="3" ySplit="10" topLeftCell="D11" activePane="bottomRight" state="frozen"/>
      <selection activeCell="E15" sqref="E15"/>
      <selection pane="topRight" activeCell="E15" sqref="E15"/>
      <selection pane="bottomLeft" activeCell="E15" sqref="E15"/>
      <selection pane="bottomRight" activeCell="B3" sqref="B3"/>
    </sheetView>
  </sheetViews>
  <sheetFormatPr defaultColWidth="9.33203125" defaultRowHeight="12.75"/>
  <cols>
    <col min="1" max="1" width="2.83203125" style="110" customWidth="1"/>
    <col min="2" max="2" width="10.83203125" style="110" customWidth="1"/>
    <col min="3" max="3" width="14.1640625" style="110" customWidth="1"/>
    <col min="4" max="4" width="12.33203125" style="110" customWidth="1"/>
    <col min="5" max="5" width="9.1640625" style="110" customWidth="1"/>
    <col min="6" max="6" width="10.5" style="110" customWidth="1"/>
    <col min="7" max="7" width="10.5" style="110" bestFit="1" customWidth="1"/>
    <col min="8" max="8" width="11.6640625" style="110" bestFit="1" customWidth="1"/>
    <col min="9" max="9" width="11.1640625" style="110" customWidth="1"/>
    <col min="10" max="10" width="12" style="110" bestFit="1" customWidth="1"/>
    <col min="11" max="11" width="12" style="110" customWidth="1"/>
    <col min="12" max="13" width="9.33203125" style="110"/>
    <col min="14" max="15" width="9.33203125" style="110" customWidth="1"/>
    <col min="16" max="16384" width="9.33203125" style="110"/>
  </cols>
  <sheetData>
    <row r="1" spans="2:14" ht="15.75" hidden="1">
      <c r="B1" s="1" t="s">
        <v>52</v>
      </c>
      <c r="C1" s="109"/>
      <c r="D1" s="109"/>
      <c r="E1" s="109"/>
      <c r="F1" s="109"/>
      <c r="G1" s="109"/>
      <c r="H1" s="109"/>
      <c r="I1" s="109"/>
      <c r="J1" s="109"/>
      <c r="K1" s="109"/>
    </row>
    <row r="2" spans="2:14" ht="15.75">
      <c r="B2" s="1"/>
      <c r="C2" s="109"/>
      <c r="D2" s="109"/>
      <c r="E2" s="109"/>
      <c r="F2" s="109"/>
      <c r="G2" s="109"/>
      <c r="H2" s="109"/>
      <c r="I2" s="109"/>
      <c r="J2" s="109"/>
      <c r="K2" s="109"/>
    </row>
    <row r="3" spans="2:14" ht="15.75">
      <c r="B3" s="1" t="s">
        <v>85</v>
      </c>
      <c r="C3" s="109"/>
      <c r="D3" s="109"/>
      <c r="E3" s="109"/>
      <c r="F3" s="109"/>
      <c r="G3" s="109"/>
      <c r="H3" s="109"/>
      <c r="I3" s="109"/>
      <c r="J3" s="109"/>
      <c r="K3" s="109"/>
    </row>
    <row r="4" spans="2:14" ht="15.75">
      <c r="B4" s="1" t="s">
        <v>180</v>
      </c>
      <c r="C4" s="109"/>
      <c r="D4" s="109"/>
      <c r="E4" s="109"/>
      <c r="F4" s="109"/>
      <c r="G4" s="109"/>
      <c r="H4" s="109"/>
      <c r="I4" s="109"/>
      <c r="J4" s="109"/>
      <c r="K4" s="109"/>
    </row>
    <row r="5" spans="2:14" ht="15.75">
      <c r="B5" s="1" t="str">
        <f>C54</f>
        <v>WYNE DJohns- 200 MW - SCCT Frame "F" x1 - East Side Resource (5,050')</v>
      </c>
      <c r="C5" s="109"/>
      <c r="D5" s="109"/>
      <c r="E5" s="109"/>
      <c r="F5" s="109"/>
      <c r="G5" s="109"/>
      <c r="H5" s="109"/>
      <c r="I5" s="109"/>
      <c r="J5" s="109"/>
      <c r="K5" s="109"/>
    </row>
    <row r="6" spans="2:14" ht="15.75">
      <c r="B6" s="1"/>
      <c r="C6" s="109"/>
      <c r="D6" s="109"/>
      <c r="E6" s="109"/>
      <c r="F6" s="109"/>
      <c r="G6" s="109"/>
      <c r="H6" s="109"/>
      <c r="I6" s="109"/>
      <c r="K6" s="17"/>
    </row>
    <row r="7" spans="2:14">
      <c r="B7" s="111"/>
      <c r="C7" s="111"/>
      <c r="D7" s="111"/>
      <c r="E7" s="111"/>
      <c r="F7" s="111"/>
      <c r="G7" s="111"/>
      <c r="H7" s="111"/>
      <c r="I7" s="109"/>
      <c r="J7" s="112"/>
      <c r="K7" s="112"/>
      <c r="L7" s="112"/>
      <c r="M7" s="112"/>
      <c r="N7" s="112"/>
    </row>
    <row r="8" spans="2:14" ht="51.75" customHeight="1">
      <c r="B8" s="18" t="s">
        <v>0</v>
      </c>
      <c r="C8" s="19" t="s">
        <v>10</v>
      </c>
      <c r="D8" s="19" t="s">
        <v>11</v>
      </c>
      <c r="E8" s="19" t="s">
        <v>12</v>
      </c>
      <c r="F8" s="19" t="s">
        <v>13</v>
      </c>
      <c r="G8" s="19" t="s">
        <v>14</v>
      </c>
      <c r="H8" s="19" t="s">
        <v>15</v>
      </c>
      <c r="I8" s="20" t="s">
        <v>26</v>
      </c>
      <c r="J8" s="20" t="s">
        <v>72</v>
      </c>
      <c r="K8" s="19" t="s">
        <v>73</v>
      </c>
      <c r="L8" s="112"/>
    </row>
    <row r="9" spans="2:14" ht="18.75" customHeight="1">
      <c r="B9" s="21"/>
      <c r="C9" s="22" t="s">
        <v>8</v>
      </c>
      <c r="D9" s="23" t="s">
        <v>9</v>
      </c>
      <c r="E9" s="23" t="s">
        <v>9</v>
      </c>
      <c r="F9" s="22" t="s">
        <v>39</v>
      </c>
      <c r="G9" s="23" t="s">
        <v>9</v>
      </c>
      <c r="H9" s="23" t="s">
        <v>9</v>
      </c>
      <c r="I9" s="23" t="s">
        <v>27</v>
      </c>
      <c r="J9" s="22" t="s">
        <v>39</v>
      </c>
      <c r="K9" s="22" t="s">
        <v>39</v>
      </c>
      <c r="L9" s="112"/>
    </row>
    <row r="10" spans="2:14">
      <c r="C10" s="2" t="s">
        <v>1</v>
      </c>
      <c r="D10" s="2" t="s">
        <v>2</v>
      </c>
      <c r="E10" s="2" t="s">
        <v>3</v>
      </c>
      <c r="F10" s="2" t="s">
        <v>4</v>
      </c>
      <c r="G10" s="2" t="s">
        <v>5</v>
      </c>
      <c r="H10" s="2" t="s">
        <v>7</v>
      </c>
      <c r="I10" s="2" t="s">
        <v>28</v>
      </c>
      <c r="J10" s="2" t="s">
        <v>29</v>
      </c>
      <c r="K10" s="2" t="s">
        <v>30</v>
      </c>
    </row>
    <row r="11" spans="2:14" ht="6" customHeight="1"/>
    <row r="12" spans="2:14" ht="15.75">
      <c r="B12" s="60" t="str">
        <f>C54</f>
        <v>WYNE DJohns- 200 MW - SCCT Frame "F" x1 - East Side Resource (5,050')</v>
      </c>
      <c r="C12" s="112"/>
      <c r="E12" s="112"/>
      <c r="F12" s="112"/>
      <c r="G12" s="112"/>
      <c r="H12" s="112"/>
      <c r="I12" s="111"/>
      <c r="J12" s="111"/>
      <c r="K12" s="111"/>
      <c r="L12" s="112"/>
    </row>
    <row r="13" spans="2:14" ht="4.5" customHeight="1">
      <c r="B13" s="113"/>
      <c r="C13" s="114"/>
      <c r="D13" s="115"/>
      <c r="E13" s="116"/>
      <c r="F13" s="116"/>
      <c r="G13" s="117"/>
      <c r="H13" s="117"/>
      <c r="I13" s="117"/>
      <c r="J13" s="117"/>
      <c r="K13" s="117"/>
    </row>
    <row r="14" spans="2:14">
      <c r="B14" s="113">
        <v>2016</v>
      </c>
      <c r="C14" s="114">
        <f>$H$60</f>
        <v>589</v>
      </c>
      <c r="D14" s="115">
        <f>ROUND(C14*$C$76,2)</f>
        <v>43.42</v>
      </c>
      <c r="E14" s="116">
        <f>$I$60</f>
        <v>71.7</v>
      </c>
      <c r="F14" s="116">
        <f>$J$65</f>
        <v>7.53</v>
      </c>
      <c r="G14" s="117">
        <f t="shared" ref="G14:G40" si="0">ROUND(F14*(8.76*$G$65)+E14,2)</f>
        <v>93.47</v>
      </c>
      <c r="H14" s="117">
        <f t="shared" ref="H14:H40" si="1">ROUND(D14+G14,2)</f>
        <v>136.88999999999999</v>
      </c>
      <c r="I14" s="117"/>
      <c r="J14" s="117"/>
      <c r="K14" s="117"/>
    </row>
    <row r="15" spans="2:14">
      <c r="B15" s="113">
        <f t="shared" ref="B15:B40" si="2">B14+1</f>
        <v>2017</v>
      </c>
      <c r="C15" s="118"/>
      <c r="D15" s="115">
        <f t="shared" ref="D15:F23" si="3">ROUND(D14*(1+$D83),2)</f>
        <v>44.38</v>
      </c>
      <c r="E15" s="115">
        <f t="shared" si="3"/>
        <v>73.28</v>
      </c>
      <c r="F15" s="115">
        <f t="shared" si="3"/>
        <v>7.7</v>
      </c>
      <c r="G15" s="119">
        <f t="shared" si="0"/>
        <v>95.54</v>
      </c>
      <c r="H15" s="119">
        <f t="shared" si="1"/>
        <v>139.91999999999999</v>
      </c>
      <c r="I15" s="117"/>
      <c r="J15" s="117"/>
      <c r="K15" s="117"/>
      <c r="M15" s="57"/>
    </row>
    <row r="16" spans="2:14">
      <c r="B16" s="113">
        <f t="shared" si="2"/>
        <v>2018</v>
      </c>
      <c r="C16" s="118"/>
      <c r="D16" s="115">
        <f t="shared" si="3"/>
        <v>45.34</v>
      </c>
      <c r="E16" s="115">
        <f t="shared" si="3"/>
        <v>74.87</v>
      </c>
      <c r="F16" s="115">
        <f t="shared" si="3"/>
        <v>7.87</v>
      </c>
      <c r="G16" s="117">
        <f t="shared" si="0"/>
        <v>97.62</v>
      </c>
      <c r="H16" s="117">
        <f t="shared" si="1"/>
        <v>142.96</v>
      </c>
      <c r="I16" s="117"/>
      <c r="J16" s="117"/>
      <c r="K16" s="117"/>
      <c r="M16" s="57"/>
    </row>
    <row r="17" spans="2:13">
      <c r="B17" s="113">
        <f t="shared" si="2"/>
        <v>2019</v>
      </c>
      <c r="C17" s="118"/>
      <c r="D17" s="115">
        <f t="shared" si="3"/>
        <v>46.25</v>
      </c>
      <c r="E17" s="115">
        <f t="shared" si="3"/>
        <v>76.37</v>
      </c>
      <c r="F17" s="115">
        <f t="shared" si="3"/>
        <v>8.0299999999999994</v>
      </c>
      <c r="G17" s="117">
        <f t="shared" si="0"/>
        <v>99.58</v>
      </c>
      <c r="H17" s="117">
        <f t="shared" si="1"/>
        <v>145.83000000000001</v>
      </c>
      <c r="I17" s="117"/>
      <c r="J17" s="117"/>
      <c r="K17" s="117"/>
      <c r="M17" s="57"/>
    </row>
    <row r="18" spans="2:13">
      <c r="B18" s="113">
        <f t="shared" si="2"/>
        <v>2020</v>
      </c>
      <c r="C18" s="118"/>
      <c r="D18" s="115">
        <f t="shared" si="3"/>
        <v>47.24</v>
      </c>
      <c r="E18" s="115">
        <f t="shared" si="3"/>
        <v>78.010000000000005</v>
      </c>
      <c r="F18" s="115">
        <f t="shared" si="3"/>
        <v>8.1999999999999993</v>
      </c>
      <c r="G18" s="117">
        <f t="shared" si="0"/>
        <v>101.71</v>
      </c>
      <c r="H18" s="117">
        <f t="shared" si="1"/>
        <v>148.94999999999999</v>
      </c>
      <c r="I18" s="117"/>
      <c r="J18" s="117"/>
      <c r="K18" s="117"/>
      <c r="M18" s="57"/>
    </row>
    <row r="19" spans="2:13">
      <c r="B19" s="113">
        <f t="shared" si="2"/>
        <v>2021</v>
      </c>
      <c r="C19" s="118"/>
      <c r="D19" s="115">
        <f t="shared" si="3"/>
        <v>48.3</v>
      </c>
      <c r="E19" s="115">
        <f t="shared" si="3"/>
        <v>79.760000000000005</v>
      </c>
      <c r="F19" s="115">
        <f t="shared" si="3"/>
        <v>8.3800000000000008</v>
      </c>
      <c r="G19" s="117">
        <f t="shared" si="0"/>
        <v>103.98</v>
      </c>
      <c r="H19" s="117">
        <f t="shared" si="1"/>
        <v>152.28</v>
      </c>
      <c r="I19" s="117"/>
      <c r="J19" s="117"/>
      <c r="K19" s="117"/>
      <c r="M19" s="57"/>
    </row>
    <row r="20" spans="2:13">
      <c r="B20" s="113">
        <f t="shared" si="2"/>
        <v>2022</v>
      </c>
      <c r="C20" s="118"/>
      <c r="D20" s="115">
        <f t="shared" si="3"/>
        <v>49.39</v>
      </c>
      <c r="E20" s="115">
        <f t="shared" si="3"/>
        <v>81.56</v>
      </c>
      <c r="F20" s="115">
        <f t="shared" si="3"/>
        <v>8.57</v>
      </c>
      <c r="G20" s="117">
        <f t="shared" si="0"/>
        <v>106.33</v>
      </c>
      <c r="H20" s="117">
        <f t="shared" si="1"/>
        <v>155.72</v>
      </c>
      <c r="I20" s="117"/>
      <c r="J20" s="117"/>
      <c r="K20" s="117"/>
      <c r="M20" s="57"/>
    </row>
    <row r="21" spans="2:13">
      <c r="B21" s="113">
        <f t="shared" si="2"/>
        <v>2023</v>
      </c>
      <c r="C21" s="118"/>
      <c r="D21" s="115">
        <f t="shared" si="3"/>
        <v>50.53</v>
      </c>
      <c r="E21" s="115">
        <f t="shared" si="3"/>
        <v>83.44</v>
      </c>
      <c r="F21" s="115">
        <f t="shared" si="3"/>
        <v>8.77</v>
      </c>
      <c r="G21" s="117">
        <f t="shared" si="0"/>
        <v>108.79</v>
      </c>
      <c r="H21" s="117">
        <f t="shared" si="1"/>
        <v>159.32</v>
      </c>
      <c r="I21" s="117"/>
      <c r="J21" s="117"/>
      <c r="K21" s="117"/>
      <c r="M21" s="57"/>
    </row>
    <row r="22" spans="2:13">
      <c r="B22" s="113">
        <f t="shared" si="2"/>
        <v>2024</v>
      </c>
      <c r="C22" s="118"/>
      <c r="D22" s="115">
        <f t="shared" si="3"/>
        <v>51.7</v>
      </c>
      <c r="E22" s="115">
        <f t="shared" si="3"/>
        <v>85.37</v>
      </c>
      <c r="F22" s="115">
        <f t="shared" si="3"/>
        <v>8.9700000000000006</v>
      </c>
      <c r="G22" s="117">
        <f t="shared" si="0"/>
        <v>111.3</v>
      </c>
      <c r="H22" s="117">
        <f t="shared" si="1"/>
        <v>163</v>
      </c>
      <c r="I22" s="117"/>
      <c r="J22" s="117"/>
      <c r="K22" s="117"/>
      <c r="M22" s="57"/>
    </row>
    <row r="23" spans="2:13">
      <c r="B23" s="113">
        <f t="shared" si="2"/>
        <v>2025</v>
      </c>
      <c r="C23" s="118"/>
      <c r="D23" s="115">
        <f t="shared" si="3"/>
        <v>52.9</v>
      </c>
      <c r="E23" s="115">
        <f t="shared" si="3"/>
        <v>87.35</v>
      </c>
      <c r="F23" s="115">
        <f t="shared" si="3"/>
        <v>9.18</v>
      </c>
      <c r="G23" s="117">
        <f t="shared" si="0"/>
        <v>113.89</v>
      </c>
      <c r="H23" s="117">
        <f t="shared" si="1"/>
        <v>166.79</v>
      </c>
      <c r="I23" s="117"/>
      <c r="J23" s="117"/>
      <c r="K23" s="117"/>
      <c r="M23" s="57"/>
    </row>
    <row r="24" spans="2:13">
      <c r="B24" s="113">
        <f t="shared" si="2"/>
        <v>2026</v>
      </c>
      <c r="C24" s="118"/>
      <c r="D24" s="119">
        <f>ROUND(D23*(1+$G83),2)</f>
        <v>54.11</v>
      </c>
      <c r="E24" s="119">
        <f>ROUND(E23*(1+$G83),2)</f>
        <v>89.35</v>
      </c>
      <c r="F24" s="119">
        <f>ROUND(F23*(1+$G83),2)</f>
        <v>9.39</v>
      </c>
      <c r="G24" s="117">
        <f t="shared" si="0"/>
        <v>116.49</v>
      </c>
      <c r="H24" s="117">
        <f t="shared" si="1"/>
        <v>170.6</v>
      </c>
      <c r="I24" s="117"/>
      <c r="J24" s="117"/>
      <c r="K24" s="117"/>
      <c r="M24" s="57"/>
    </row>
    <row r="25" spans="2:13">
      <c r="B25" s="113">
        <f t="shared" si="2"/>
        <v>2027</v>
      </c>
      <c r="C25" s="118"/>
      <c r="D25" s="119">
        <f t="shared" ref="D25:F32" si="4">ROUND(D24*(1+$G84),2)</f>
        <v>55.36</v>
      </c>
      <c r="E25" s="119">
        <f t="shared" si="4"/>
        <v>91.42</v>
      </c>
      <c r="F25" s="119">
        <f t="shared" si="4"/>
        <v>9.61</v>
      </c>
      <c r="G25" s="117">
        <f t="shared" si="0"/>
        <v>119.2</v>
      </c>
      <c r="H25" s="117">
        <f t="shared" si="1"/>
        <v>174.56</v>
      </c>
      <c r="I25" s="117"/>
      <c r="J25" s="117"/>
      <c r="K25" s="117"/>
      <c r="M25" s="57"/>
    </row>
    <row r="26" spans="2:13">
      <c r="B26" s="113">
        <f t="shared" si="2"/>
        <v>2028</v>
      </c>
      <c r="C26" s="118"/>
      <c r="D26" s="119">
        <f t="shared" si="4"/>
        <v>56.65</v>
      </c>
      <c r="E26" s="119">
        <f t="shared" si="4"/>
        <v>93.55</v>
      </c>
      <c r="F26" s="119">
        <f t="shared" si="4"/>
        <v>9.83</v>
      </c>
      <c r="G26" s="117">
        <f t="shared" si="0"/>
        <v>121.97</v>
      </c>
      <c r="H26" s="117">
        <f t="shared" si="1"/>
        <v>178.62</v>
      </c>
      <c r="I26" s="117"/>
      <c r="J26" s="117"/>
      <c r="K26" s="117"/>
      <c r="M26" s="57"/>
    </row>
    <row r="27" spans="2:13">
      <c r="B27" s="113">
        <f t="shared" si="2"/>
        <v>2029</v>
      </c>
      <c r="C27" s="118"/>
      <c r="D27" s="119">
        <f t="shared" si="4"/>
        <v>57.99</v>
      </c>
      <c r="E27" s="119">
        <f t="shared" si="4"/>
        <v>95.76</v>
      </c>
      <c r="F27" s="119">
        <f t="shared" si="4"/>
        <v>10.06</v>
      </c>
      <c r="G27" s="117">
        <f t="shared" si="0"/>
        <v>124.84</v>
      </c>
      <c r="H27" s="117">
        <f t="shared" si="1"/>
        <v>182.83</v>
      </c>
      <c r="I27" s="117"/>
      <c r="J27" s="117"/>
      <c r="K27" s="117"/>
      <c r="M27" s="57"/>
    </row>
    <row r="28" spans="2:13" s="154" customFormat="1">
      <c r="B28" s="157">
        <f t="shared" si="2"/>
        <v>2030</v>
      </c>
      <c r="C28" s="158"/>
      <c r="D28" s="152">
        <f t="shared" si="4"/>
        <v>59.37</v>
      </c>
      <c r="E28" s="152">
        <f t="shared" si="4"/>
        <v>98.04</v>
      </c>
      <c r="F28" s="152">
        <f t="shared" si="4"/>
        <v>10.3</v>
      </c>
      <c r="G28" s="152">
        <f t="shared" si="0"/>
        <v>127.82</v>
      </c>
      <c r="H28" s="152">
        <f t="shared" si="1"/>
        <v>187.19</v>
      </c>
      <c r="I28" s="117"/>
      <c r="J28" s="117"/>
      <c r="K28" s="117"/>
      <c r="M28" s="66"/>
    </row>
    <row r="29" spans="2:13" s="154" customFormat="1">
      <c r="B29" s="157">
        <f t="shared" si="2"/>
        <v>2031</v>
      </c>
      <c r="C29" s="158"/>
      <c r="D29" s="152">
        <f t="shared" si="4"/>
        <v>60.8</v>
      </c>
      <c r="E29" s="152">
        <f t="shared" si="4"/>
        <v>100.39</v>
      </c>
      <c r="F29" s="152">
        <f t="shared" si="4"/>
        <v>10.55</v>
      </c>
      <c r="G29" s="152">
        <f t="shared" si="0"/>
        <v>130.88999999999999</v>
      </c>
      <c r="H29" s="152">
        <f t="shared" si="1"/>
        <v>191.69</v>
      </c>
      <c r="I29" s="117"/>
      <c r="J29" s="117"/>
      <c r="K29" s="117"/>
      <c r="M29" s="66"/>
    </row>
    <row r="30" spans="2:13" s="154" customFormat="1">
      <c r="B30" s="157">
        <f t="shared" si="2"/>
        <v>2032</v>
      </c>
      <c r="C30" s="158"/>
      <c r="D30" s="204">
        <f t="shared" si="4"/>
        <v>62.26</v>
      </c>
      <c r="E30" s="204">
        <f t="shared" si="4"/>
        <v>102.81</v>
      </c>
      <c r="F30" s="204">
        <f t="shared" si="4"/>
        <v>10.8</v>
      </c>
      <c r="G30" s="204">
        <f t="shared" si="0"/>
        <v>134.03</v>
      </c>
      <c r="H30" s="204">
        <f t="shared" si="1"/>
        <v>196.29</v>
      </c>
      <c r="I30" s="203"/>
      <c r="J30" s="203"/>
      <c r="K30" s="203"/>
      <c r="M30" s="66"/>
    </row>
    <row r="31" spans="2:13" s="154" customFormat="1">
      <c r="B31" s="157">
        <f t="shared" si="2"/>
        <v>2033</v>
      </c>
      <c r="C31" s="158"/>
      <c r="D31" s="152">
        <f t="shared" si="4"/>
        <v>63.77</v>
      </c>
      <c r="E31" s="152">
        <f t="shared" si="4"/>
        <v>105.3</v>
      </c>
      <c r="F31" s="152">
        <f t="shared" si="4"/>
        <v>11.06</v>
      </c>
      <c r="G31" s="152">
        <f t="shared" si="0"/>
        <v>137.27000000000001</v>
      </c>
      <c r="H31" s="152">
        <f t="shared" si="1"/>
        <v>201.04</v>
      </c>
      <c r="I31" s="117">
        <f>VLOOKUP(B31,'Table 4'!$B$13:$E$43,4,FALSE)</f>
        <v>5.62</v>
      </c>
      <c r="J31" s="117">
        <f t="shared" ref="J31:J40" si="5">ROUND($K$65*I31/1000,2)</f>
        <v>54.03</v>
      </c>
      <c r="K31" s="117">
        <f t="shared" ref="K31:K40" si="6">ROUND(H31*1000/8760/$G$65+J31,2)</f>
        <v>123.57</v>
      </c>
      <c r="M31" s="66"/>
    </row>
    <row r="32" spans="2:13" s="154" customFormat="1">
      <c r="B32" s="157">
        <f t="shared" si="2"/>
        <v>2034</v>
      </c>
      <c r="C32" s="158"/>
      <c r="D32" s="152">
        <f t="shared" si="4"/>
        <v>65.31</v>
      </c>
      <c r="E32" s="152">
        <f t="shared" si="4"/>
        <v>107.85</v>
      </c>
      <c r="F32" s="152">
        <f t="shared" si="4"/>
        <v>11.33</v>
      </c>
      <c r="G32" s="152">
        <f t="shared" si="0"/>
        <v>140.6</v>
      </c>
      <c r="H32" s="152">
        <f t="shared" si="1"/>
        <v>205.91</v>
      </c>
      <c r="I32" s="117">
        <f>VLOOKUP(B32,'Table 4'!$B$13:$E$43,4,FALSE)</f>
        <v>5.9</v>
      </c>
      <c r="J32" s="117">
        <f t="shared" si="5"/>
        <v>56.72</v>
      </c>
      <c r="K32" s="117">
        <f t="shared" si="6"/>
        <v>127.95</v>
      </c>
      <c r="M32" s="66"/>
    </row>
    <row r="33" spans="2:15">
      <c r="B33" s="113">
        <f t="shared" si="2"/>
        <v>2035</v>
      </c>
      <c r="C33" s="118"/>
      <c r="D33" s="117">
        <f>ROUND(D32*(1+$J83),2)</f>
        <v>66.89</v>
      </c>
      <c r="E33" s="115">
        <f>ROUND(E32*(1+$J83),2)</f>
        <v>110.46</v>
      </c>
      <c r="F33" s="115">
        <f>ROUND(F32*(1+$J83),2)</f>
        <v>11.6</v>
      </c>
      <c r="G33" s="117">
        <f t="shared" si="0"/>
        <v>143.99</v>
      </c>
      <c r="H33" s="117">
        <f t="shared" si="1"/>
        <v>210.88</v>
      </c>
      <c r="I33" s="117">
        <f>VLOOKUP(B33,'Table 4'!$B$13:$E$43,4,FALSE)</f>
        <v>6.23</v>
      </c>
      <c r="J33" s="117">
        <f t="shared" si="5"/>
        <v>59.9</v>
      </c>
      <c r="K33" s="117">
        <f t="shared" si="6"/>
        <v>132.85</v>
      </c>
      <c r="M33" s="66"/>
    </row>
    <row r="34" spans="2:15">
      <c r="B34" s="113">
        <f t="shared" si="2"/>
        <v>2036</v>
      </c>
      <c r="C34" s="118"/>
      <c r="D34" s="117">
        <f t="shared" ref="D34:F40" si="7">ROUND(D33*(1+$J84),2)</f>
        <v>68.52</v>
      </c>
      <c r="E34" s="115">
        <f t="shared" si="7"/>
        <v>113.15</v>
      </c>
      <c r="F34" s="115">
        <f t="shared" si="7"/>
        <v>11.88</v>
      </c>
      <c r="G34" s="117">
        <f t="shared" si="0"/>
        <v>147.49</v>
      </c>
      <c r="H34" s="117">
        <f t="shared" si="1"/>
        <v>216.01</v>
      </c>
      <c r="I34" s="117">
        <f>VLOOKUP(B34,'Table 4'!$B$13:$E$43,4,FALSE)</f>
        <v>6.7</v>
      </c>
      <c r="J34" s="117">
        <f t="shared" si="5"/>
        <v>64.41</v>
      </c>
      <c r="K34" s="117">
        <f t="shared" si="6"/>
        <v>139.13</v>
      </c>
      <c r="M34" s="66"/>
    </row>
    <row r="35" spans="2:15">
      <c r="B35" s="113">
        <f t="shared" si="2"/>
        <v>2037</v>
      </c>
      <c r="C35" s="118"/>
      <c r="D35" s="117">
        <f t="shared" si="7"/>
        <v>70.180000000000007</v>
      </c>
      <c r="E35" s="115">
        <f t="shared" si="7"/>
        <v>115.9</v>
      </c>
      <c r="F35" s="115">
        <f t="shared" si="7"/>
        <v>12.17</v>
      </c>
      <c r="G35" s="117">
        <f t="shared" si="0"/>
        <v>151.08000000000001</v>
      </c>
      <c r="H35" s="117">
        <f t="shared" si="1"/>
        <v>221.26</v>
      </c>
      <c r="I35" s="117">
        <f>VLOOKUP(B35,'Table 4'!$B$13:$E$43,4,FALSE)</f>
        <v>6.9</v>
      </c>
      <c r="J35" s="117">
        <f t="shared" si="5"/>
        <v>66.34</v>
      </c>
      <c r="K35" s="117">
        <f t="shared" si="6"/>
        <v>142.88</v>
      </c>
      <c r="M35" s="66"/>
    </row>
    <row r="36" spans="2:15">
      <c r="B36" s="113">
        <f t="shared" si="2"/>
        <v>2038</v>
      </c>
      <c r="C36" s="118"/>
      <c r="D36" s="117">
        <f t="shared" si="7"/>
        <v>71.89</v>
      </c>
      <c r="E36" s="115">
        <f t="shared" si="7"/>
        <v>118.73</v>
      </c>
      <c r="F36" s="115">
        <f t="shared" si="7"/>
        <v>12.47</v>
      </c>
      <c r="G36" s="117">
        <f t="shared" si="0"/>
        <v>154.78</v>
      </c>
      <c r="H36" s="117">
        <f t="shared" si="1"/>
        <v>226.67</v>
      </c>
      <c r="I36" s="117">
        <f>VLOOKUP(B36,'Table 4'!$B$13:$E$43,4,FALSE)</f>
        <v>7.28</v>
      </c>
      <c r="J36" s="117">
        <f t="shared" si="5"/>
        <v>69.989999999999995</v>
      </c>
      <c r="K36" s="117">
        <f t="shared" si="6"/>
        <v>148.4</v>
      </c>
      <c r="M36" s="66"/>
    </row>
    <row r="37" spans="2:15">
      <c r="B37" s="113">
        <f t="shared" si="2"/>
        <v>2039</v>
      </c>
      <c r="C37" s="118"/>
      <c r="D37" s="117">
        <f t="shared" si="7"/>
        <v>73.650000000000006</v>
      </c>
      <c r="E37" s="115">
        <f t="shared" si="7"/>
        <v>121.64</v>
      </c>
      <c r="F37" s="115">
        <f t="shared" si="7"/>
        <v>12.78</v>
      </c>
      <c r="G37" s="117">
        <f t="shared" si="0"/>
        <v>158.58000000000001</v>
      </c>
      <c r="H37" s="117">
        <f t="shared" si="1"/>
        <v>232.23</v>
      </c>
      <c r="I37" s="117">
        <f>VLOOKUP(B37,'Table 4'!$B$13:$E$43,4,FALSE)</f>
        <v>7.54</v>
      </c>
      <c r="J37" s="117">
        <f t="shared" si="5"/>
        <v>72.489999999999995</v>
      </c>
      <c r="K37" s="117">
        <f t="shared" si="6"/>
        <v>152.82</v>
      </c>
      <c r="M37" s="66"/>
    </row>
    <row r="38" spans="2:15">
      <c r="B38" s="113">
        <f t="shared" si="2"/>
        <v>2040</v>
      </c>
      <c r="C38" s="118"/>
      <c r="D38" s="117">
        <f t="shared" si="7"/>
        <v>75.45</v>
      </c>
      <c r="E38" s="115">
        <f t="shared" si="7"/>
        <v>124.61</v>
      </c>
      <c r="F38" s="115">
        <f t="shared" si="7"/>
        <v>13.09</v>
      </c>
      <c r="G38" s="117">
        <f t="shared" si="0"/>
        <v>162.44999999999999</v>
      </c>
      <c r="H38" s="117">
        <f t="shared" si="1"/>
        <v>237.9</v>
      </c>
      <c r="I38" s="117">
        <f>VLOOKUP(B38,'Table 4'!$B$13:$E$43,4,FALSE)</f>
        <v>7.82</v>
      </c>
      <c r="J38" s="117">
        <f t="shared" si="5"/>
        <v>75.180000000000007</v>
      </c>
      <c r="K38" s="117">
        <f t="shared" si="6"/>
        <v>157.47999999999999</v>
      </c>
      <c r="M38" s="66"/>
    </row>
    <row r="39" spans="2:15">
      <c r="B39" s="113">
        <f t="shared" si="2"/>
        <v>2041</v>
      </c>
      <c r="C39" s="118"/>
      <c r="D39" s="117">
        <f t="shared" si="7"/>
        <v>77.3</v>
      </c>
      <c r="E39" s="115">
        <f t="shared" si="7"/>
        <v>127.67</v>
      </c>
      <c r="F39" s="115">
        <f t="shared" si="7"/>
        <v>13.41</v>
      </c>
      <c r="G39" s="117">
        <f t="shared" si="0"/>
        <v>166.44</v>
      </c>
      <c r="H39" s="117">
        <f t="shared" si="1"/>
        <v>243.74</v>
      </c>
      <c r="I39" s="117">
        <f>VLOOKUP(B39,'Table 4'!$B$13:$E$43,4,FALSE)</f>
        <v>8.0299999999999994</v>
      </c>
      <c r="J39" s="117">
        <f t="shared" si="5"/>
        <v>77.2</v>
      </c>
      <c r="K39" s="117">
        <f t="shared" si="6"/>
        <v>161.52000000000001</v>
      </c>
      <c r="M39" s="66"/>
    </row>
    <row r="40" spans="2:15">
      <c r="B40" s="113">
        <f t="shared" si="2"/>
        <v>2042</v>
      </c>
      <c r="C40" s="118"/>
      <c r="D40" s="117">
        <f t="shared" si="7"/>
        <v>79.2</v>
      </c>
      <c r="E40" s="115">
        <f t="shared" si="7"/>
        <v>130.81</v>
      </c>
      <c r="F40" s="115">
        <f t="shared" si="7"/>
        <v>13.74</v>
      </c>
      <c r="G40" s="117">
        <f t="shared" si="0"/>
        <v>170.53</v>
      </c>
      <c r="H40" s="117">
        <f t="shared" si="1"/>
        <v>249.73</v>
      </c>
      <c r="I40" s="117">
        <f>VLOOKUP(B40,'Table 4'!$B$13:$E$43,4,FALSE)</f>
        <v>8.24</v>
      </c>
      <c r="J40" s="117">
        <f t="shared" si="5"/>
        <v>79.22</v>
      </c>
      <c r="K40" s="117">
        <f t="shared" si="6"/>
        <v>165.61</v>
      </c>
      <c r="M40" s="66"/>
    </row>
    <row r="41" spans="2:15">
      <c r="B41" s="113"/>
      <c r="C41" s="118"/>
      <c r="D41" s="117"/>
      <c r="E41" s="115"/>
      <c r="F41" s="115"/>
      <c r="G41" s="117"/>
      <c r="H41" s="117"/>
      <c r="I41" s="117"/>
      <c r="J41" s="117"/>
      <c r="K41" s="117"/>
    </row>
    <row r="42" spans="2:15">
      <c r="B42" s="113"/>
      <c r="C42" s="118"/>
      <c r="D42" s="117"/>
      <c r="E42" s="115"/>
      <c r="F42" s="115"/>
      <c r="G42" s="117"/>
      <c r="H42" s="117"/>
      <c r="I42" s="117"/>
      <c r="J42" s="117"/>
      <c r="K42" s="117"/>
    </row>
    <row r="43" spans="2:15">
      <c r="M43" s="113"/>
      <c r="O43" s="120"/>
    </row>
    <row r="44" spans="2:15" ht="14.25">
      <c r="B44" s="5" t="s">
        <v>31</v>
      </c>
      <c r="C44" s="24"/>
      <c r="D44" s="24"/>
      <c r="E44" s="24"/>
      <c r="F44" s="24"/>
      <c r="G44" s="24"/>
      <c r="H44" s="24"/>
      <c r="I44" s="24"/>
      <c r="J44" s="24"/>
      <c r="K44" s="24"/>
      <c r="M44" s="113"/>
      <c r="N44" s="120"/>
      <c r="O44" s="120"/>
    </row>
    <row r="46" spans="2:15">
      <c r="B46" s="110" t="s">
        <v>16</v>
      </c>
      <c r="D46" s="121" t="str">
        <f>'Table 3 436MW (West M) 2030'!D46</f>
        <v xml:space="preserve">Plant Costs  - 2017 IRP - Table 6.1 &amp; 6.2 </v>
      </c>
    </row>
    <row r="47" spans="2:15">
      <c r="C47" s="122" t="str">
        <f>D10</f>
        <v>(b)</v>
      </c>
      <c r="D47" s="117" t="str">
        <f>"= "&amp;C10&amp;" x "&amp;C76</f>
        <v>= (a) x 0.0737263117964292</v>
      </c>
    </row>
    <row r="48" spans="2:15">
      <c r="C48" s="122" t="str">
        <f>G10</f>
        <v>(e)</v>
      </c>
      <c r="D48" s="117" t="str">
        <f>"= "&amp;$F$10&amp;" x  (8.76 x "&amp;TEXT(G65,"0.0%")&amp;") + "&amp;$E$10</f>
        <v>= (d) x  (8.76 x 33.0%) + (c)</v>
      </c>
    </row>
    <row r="49" spans="3:11">
      <c r="C49" s="122" t="str">
        <f>H10</f>
        <v>(f)</v>
      </c>
      <c r="D49" s="117" t="str">
        <f>"= "&amp;D10&amp;" + "&amp;G10</f>
        <v>= (b) + (e)</v>
      </c>
    </row>
    <row r="50" spans="3:11">
      <c r="C50" s="122" t="str">
        <f>I10</f>
        <v>(g)</v>
      </c>
      <c r="D50" s="153" t="str">
        <f>'Table 4'!B3&amp;" - "&amp;'Table 4'!B4</f>
        <v>Table 4 - Burnertip Natural Gas Price Forecast</v>
      </c>
    </row>
    <row r="51" spans="3:11">
      <c r="C51" s="122" t="str">
        <f>J10</f>
        <v>(h)</v>
      </c>
      <c r="D51" s="117" t="str">
        <f>"= "&amp;TEXT(K65,"?,0")&amp;" MMBtu/MWH x "&amp;I9</f>
        <v>= 9,614 MMBtu/MWH x $/MMBtu</v>
      </c>
    </row>
    <row r="52" spans="3:11">
      <c r="C52" s="122" t="str">
        <f>K10</f>
        <v>(i)</v>
      </c>
      <c r="D52" s="117" t="str">
        <f>"= "&amp;H10&amp;" / (8.76 x 'Capacity Factor' ) + "&amp;J10</f>
        <v>= (f) / (8.76 x 'Capacity Factor' ) + (h)</v>
      </c>
    </row>
    <row r="53" spans="3:11" ht="13.5" thickBot="1"/>
    <row r="54" spans="3:11" ht="13.5" thickBot="1">
      <c r="C54" s="58" t="s">
        <v>108</v>
      </c>
      <c r="D54" s="55"/>
      <c r="E54" s="55"/>
      <c r="F54" s="55"/>
      <c r="G54" s="55"/>
      <c r="H54" s="55"/>
      <c r="I54" s="55"/>
      <c r="J54" s="56"/>
      <c r="K54" s="123"/>
    </row>
    <row r="55" spans="3:11" ht="5.25" customHeight="1"/>
    <row r="56" spans="3:11" ht="5.25" customHeight="1"/>
    <row r="57" spans="3:11">
      <c r="C57" s="42" t="s">
        <v>181</v>
      </c>
      <c r="D57" s="32"/>
      <c r="E57" s="42"/>
      <c r="F57" s="41" t="s">
        <v>41</v>
      </c>
      <c r="G57" s="41" t="s">
        <v>42</v>
      </c>
      <c r="H57" s="41" t="s">
        <v>43</v>
      </c>
      <c r="I57" s="41" t="s">
        <v>44</v>
      </c>
    </row>
    <row r="58" spans="3:11">
      <c r="C58" s="154" t="s">
        <v>106</v>
      </c>
      <c r="F58" s="124">
        <f>C69</f>
        <v>199.924125</v>
      </c>
      <c r="G58" s="57">
        <f>F58/F60</f>
        <v>1</v>
      </c>
      <c r="H58" s="138">
        <f>C70</f>
        <v>589.49609575732859</v>
      </c>
      <c r="I58" s="140">
        <f>C73</f>
        <v>71.702024758449483</v>
      </c>
    </row>
    <row r="59" spans="3:11">
      <c r="C59" s="154"/>
      <c r="F59" s="48">
        <f>D69</f>
        <v>0</v>
      </c>
      <c r="G59" s="44">
        <f>1-G58</f>
        <v>0</v>
      </c>
      <c r="H59" s="139">
        <f>D70</f>
        <v>0</v>
      </c>
      <c r="I59" s="141">
        <f>D73</f>
        <v>0</v>
      </c>
    </row>
    <row r="60" spans="3:11">
      <c r="C60" s="154" t="s">
        <v>45</v>
      </c>
      <c r="F60" s="124">
        <f>F58+F59</f>
        <v>199.924125</v>
      </c>
      <c r="G60" s="57">
        <f>G58+G59</f>
        <v>1</v>
      </c>
      <c r="H60" s="138">
        <f>ROUND(((F58*H58)+(F59*H59))/F60,0)</f>
        <v>589</v>
      </c>
      <c r="I60" s="140">
        <f>ROUND(((F58*I58)+(F59*I59))/F60,2)</f>
        <v>71.7</v>
      </c>
    </row>
    <row r="61" spans="3:11">
      <c r="C61" s="154"/>
      <c r="F61" s="124"/>
      <c r="G61" s="57"/>
      <c r="H61" s="125"/>
      <c r="I61" s="126"/>
    </row>
    <row r="62" spans="3:11">
      <c r="C62" s="155" t="s">
        <v>181</v>
      </c>
      <c r="D62" s="32"/>
      <c r="E62" s="42"/>
      <c r="F62" s="41" t="s">
        <v>41</v>
      </c>
      <c r="G62" s="41" t="s">
        <v>46</v>
      </c>
      <c r="H62" s="41" t="s">
        <v>47</v>
      </c>
      <c r="I62" s="41" t="s">
        <v>42</v>
      </c>
      <c r="J62" s="41" t="s">
        <v>48</v>
      </c>
      <c r="K62" s="41" t="s">
        <v>49</v>
      </c>
    </row>
    <row r="63" spans="3:11">
      <c r="C63" s="156" t="str">
        <f>C58</f>
        <v>SCCT Dry "F" - Turbine</v>
      </c>
      <c r="D63" s="127"/>
      <c r="E63" s="127"/>
      <c r="F63" s="110">
        <f>C69</f>
        <v>199.924125</v>
      </c>
      <c r="G63" s="57">
        <f>C77</f>
        <v>0.33</v>
      </c>
      <c r="H63" s="177">
        <f>G63*F63</f>
        <v>65.974961250000007</v>
      </c>
      <c r="I63" s="57">
        <f>H63/H65</f>
        <v>1</v>
      </c>
      <c r="J63" s="126">
        <f>C74</f>
        <v>7.5299874286936257</v>
      </c>
      <c r="K63" s="128">
        <f>C75</f>
        <v>9614</v>
      </c>
    </row>
    <row r="64" spans="3:11">
      <c r="C64" s="156">
        <f>C59</f>
        <v>0</v>
      </c>
      <c r="D64" s="127"/>
      <c r="E64" s="127"/>
      <c r="F64" s="43">
        <f>D69</f>
        <v>0</v>
      </c>
      <c r="G64" s="44">
        <f>D77</f>
        <v>0</v>
      </c>
      <c r="H64" s="178">
        <f>G64*F64</f>
        <v>0</v>
      </c>
      <c r="I64" s="44">
        <f>1-I63</f>
        <v>0</v>
      </c>
      <c r="J64" s="45">
        <f>D74</f>
        <v>0</v>
      </c>
      <c r="K64" s="46">
        <f>D75</f>
        <v>0</v>
      </c>
    </row>
    <row r="65" spans="2:11">
      <c r="C65" s="154" t="s">
        <v>50</v>
      </c>
      <c r="F65" s="110">
        <f>F63+F64</f>
        <v>199.924125</v>
      </c>
      <c r="G65" s="129">
        <f>ROUND(H65/F65,3)</f>
        <v>0.33</v>
      </c>
      <c r="H65" s="177">
        <f>SUM(H63:H64)</f>
        <v>65.974961250000007</v>
      </c>
      <c r="I65" s="57">
        <f>I63+I64</f>
        <v>1</v>
      </c>
      <c r="J65" s="126">
        <f>ROUND(($I63*J63)+($I64*J64),2)</f>
        <v>7.53</v>
      </c>
      <c r="K65" s="130">
        <f>ROUND(($I63*K63)+($I64*K64),0)</f>
        <v>9614</v>
      </c>
    </row>
    <row r="66" spans="2:11">
      <c r="G66" s="129"/>
      <c r="I66" s="57"/>
      <c r="J66" s="126"/>
      <c r="K66" s="47" t="s">
        <v>51</v>
      </c>
    </row>
    <row r="68" spans="2:11">
      <c r="C68" s="41" t="s">
        <v>105</v>
      </c>
      <c r="D68" s="41"/>
      <c r="E68" s="59" t="str">
        <f>D46</f>
        <v xml:space="preserve">Plant Costs  - 2017 IRP - Table 6.1 &amp; 6.2 </v>
      </c>
      <c r="F68" s="131"/>
      <c r="G68" s="131"/>
      <c r="H68" s="131"/>
      <c r="I68" s="131"/>
      <c r="J68" s="131"/>
      <c r="K68" s="132"/>
    </row>
    <row r="69" spans="2:11">
      <c r="C69" s="110">
        <v>199.924125</v>
      </c>
      <c r="E69" s="110" t="s">
        <v>77</v>
      </c>
      <c r="H69" s="133"/>
    </row>
    <row r="70" spans="2:11">
      <c r="B70" s="110" t="s">
        <v>103</v>
      </c>
      <c r="C70" s="125">
        <v>589.49609575732859</v>
      </c>
      <c r="D70" s="125"/>
      <c r="E70" s="110" t="s">
        <v>78</v>
      </c>
    </row>
    <row r="71" spans="2:11">
      <c r="B71" s="110" t="s">
        <v>103</v>
      </c>
      <c r="C71" s="126">
        <v>16.0158293408495</v>
      </c>
      <c r="D71" s="126"/>
      <c r="E71" s="110" t="s">
        <v>79</v>
      </c>
    </row>
    <row r="72" spans="2:11">
      <c r="B72" s="110" t="s">
        <v>103</v>
      </c>
      <c r="C72" s="49">
        <v>55.68619541759999</v>
      </c>
      <c r="D72" s="49"/>
      <c r="E72" s="110" t="s">
        <v>75</v>
      </c>
    </row>
    <row r="73" spans="2:11">
      <c r="B73" s="110" t="s">
        <v>103</v>
      </c>
      <c r="C73" s="126">
        <f>C71+C72</f>
        <v>71.702024758449483</v>
      </c>
      <c r="D73" s="126"/>
      <c r="E73" s="110" t="s">
        <v>80</v>
      </c>
    </row>
    <row r="74" spans="2:11">
      <c r="B74" s="110" t="s">
        <v>103</v>
      </c>
      <c r="C74" s="126">
        <v>7.5299874286936257</v>
      </c>
      <c r="D74" s="126"/>
      <c r="E74" s="110" t="s">
        <v>81</v>
      </c>
    </row>
    <row r="75" spans="2:11">
      <c r="C75" s="130">
        <v>9614</v>
      </c>
      <c r="D75" s="130"/>
      <c r="E75" s="110" t="s">
        <v>53</v>
      </c>
    </row>
    <row r="76" spans="2:11">
      <c r="C76" s="151">
        <v>7.3726311796429175E-2</v>
      </c>
      <c r="D76" s="151"/>
      <c r="E76" s="110" t="s">
        <v>54</v>
      </c>
    </row>
    <row r="77" spans="2:11">
      <c r="C77" s="134">
        <v>0.33</v>
      </c>
      <c r="D77" s="134"/>
      <c r="E77" s="110" t="s">
        <v>55</v>
      </c>
    </row>
    <row r="78" spans="2:11">
      <c r="D78" s="57">
        <f>ROUND(H65/F65,3)</f>
        <v>0.33</v>
      </c>
      <c r="E78" s="110" t="s">
        <v>56</v>
      </c>
    </row>
    <row r="79" spans="2:11">
      <c r="D79" s="129"/>
      <c r="E79" s="66"/>
    </row>
    <row r="80" spans="2:11">
      <c r="C80" s="134"/>
      <c r="D80" s="134"/>
    </row>
    <row r="82" spans="3:15" ht="13.5" thickBot="1">
      <c r="C82" s="54" t="str">
        <f>"Company Official Inflation Forecast Dated "&amp;TEXT('Table 4'!$G$5,"mmmm dd, yyyy")</f>
        <v>Company Official Inflation Forecast Dated March 31, 2017</v>
      </c>
      <c r="D82" s="55"/>
      <c r="E82" s="55"/>
      <c r="F82" s="55"/>
      <c r="G82" s="55"/>
      <c r="H82" s="55"/>
      <c r="I82" s="55"/>
      <c r="J82" s="56"/>
      <c r="K82" s="123"/>
    </row>
    <row r="83" spans="3:15">
      <c r="C83" s="135">
        <v>2017</v>
      </c>
      <c r="D83" s="57">
        <v>2.2092462442320437E-2</v>
      </c>
      <c r="F83" s="135">
        <f>C91+1</f>
        <v>2026</v>
      </c>
      <c r="G83" s="57">
        <v>2.2944058791238842E-2</v>
      </c>
      <c r="I83" s="135">
        <f>F91+1</f>
        <v>2035</v>
      </c>
      <c r="J83" s="57">
        <v>2.4174683944208519E-2</v>
      </c>
    </row>
    <row r="84" spans="3:15">
      <c r="C84" s="135">
        <f t="shared" ref="C84:C91" si="8">C83+1</f>
        <v>2018</v>
      </c>
      <c r="D84" s="57">
        <v>2.1684070430924685E-2</v>
      </c>
      <c r="F84" s="135">
        <f t="shared" ref="F84:F91" si="9">F83+1</f>
        <v>2027</v>
      </c>
      <c r="G84" s="57">
        <v>2.3164081218836952E-2</v>
      </c>
      <c r="I84" s="135">
        <f t="shared" ref="I84:I91" si="10">I83+1</f>
        <v>2036</v>
      </c>
      <c r="J84" s="57">
        <v>2.4311492116604327E-2</v>
      </c>
    </row>
    <row r="85" spans="3:15">
      <c r="C85" s="135">
        <f t="shared" si="8"/>
        <v>2019</v>
      </c>
      <c r="D85" s="57">
        <v>2.0023445288848141E-2</v>
      </c>
      <c r="F85" s="135">
        <f t="shared" si="9"/>
        <v>2028</v>
      </c>
      <c r="G85" s="57">
        <v>2.3269517424980624E-2</v>
      </c>
      <c r="I85" s="135">
        <f t="shared" si="10"/>
        <v>2037</v>
      </c>
      <c r="J85" s="57">
        <v>2.4277391473133791E-2</v>
      </c>
    </row>
    <row r="86" spans="3:15">
      <c r="C86" s="135">
        <f t="shared" si="8"/>
        <v>2020</v>
      </c>
      <c r="D86" s="57">
        <v>2.1423649370385656E-2</v>
      </c>
      <c r="F86" s="135">
        <f t="shared" si="9"/>
        <v>2029</v>
      </c>
      <c r="G86" s="57">
        <v>2.3660062349176059E-2</v>
      </c>
      <c r="I86" s="135">
        <f t="shared" si="10"/>
        <v>2038</v>
      </c>
      <c r="J86" s="57">
        <v>2.4418737348747444E-2</v>
      </c>
    </row>
    <row r="87" spans="3:15">
      <c r="C87" s="135">
        <f t="shared" si="8"/>
        <v>2021</v>
      </c>
      <c r="D87" s="57">
        <v>2.2444603435442634E-2</v>
      </c>
      <c r="F87" s="135">
        <f t="shared" si="9"/>
        <v>2030</v>
      </c>
      <c r="G87" s="57">
        <v>2.3797996946838929E-2</v>
      </c>
      <c r="I87" s="135">
        <f t="shared" si="10"/>
        <v>2039</v>
      </c>
      <c r="J87" s="57">
        <v>2.4490791911648602E-2</v>
      </c>
    </row>
    <row r="88" spans="3:15">
      <c r="C88" s="135">
        <f t="shared" si="8"/>
        <v>2022</v>
      </c>
      <c r="D88" s="57">
        <v>2.2559296067847567E-2</v>
      </c>
      <c r="F88" s="135">
        <f t="shared" si="9"/>
        <v>2031</v>
      </c>
      <c r="G88" s="57">
        <v>2.4014000123530499E-2</v>
      </c>
      <c r="I88" s="135">
        <f t="shared" si="10"/>
        <v>2040</v>
      </c>
      <c r="J88" s="57">
        <v>2.442458536688985E-2</v>
      </c>
    </row>
    <row r="89" spans="3:15" s="112" customFormat="1">
      <c r="C89" s="135">
        <f t="shared" si="8"/>
        <v>2023</v>
      </c>
      <c r="D89" s="57">
        <v>2.3031082544693549E-2</v>
      </c>
      <c r="F89" s="135">
        <f t="shared" si="9"/>
        <v>2032</v>
      </c>
      <c r="G89" s="57">
        <v>2.4075090077113837E-2</v>
      </c>
      <c r="I89" s="135">
        <f t="shared" si="10"/>
        <v>2041</v>
      </c>
      <c r="J89" s="57">
        <v>2.4530694634797623E-2</v>
      </c>
      <c r="N89" s="110"/>
      <c r="O89" s="110"/>
    </row>
    <row r="90" spans="3:15" s="112" customFormat="1">
      <c r="C90" s="135">
        <f t="shared" si="8"/>
        <v>2024</v>
      </c>
      <c r="D90" s="57">
        <v>2.3134274986934988E-2</v>
      </c>
      <c r="F90" s="135">
        <f t="shared" si="9"/>
        <v>2033</v>
      </c>
      <c r="G90" s="57">
        <v>2.4191075903759129E-2</v>
      </c>
      <c r="I90" s="135">
        <f t="shared" si="10"/>
        <v>2042</v>
      </c>
      <c r="J90" s="57">
        <v>2.4630996146588036E-2</v>
      </c>
      <c r="N90" s="110"/>
      <c r="O90" s="110"/>
    </row>
    <row r="91" spans="3:15" s="112" customFormat="1">
      <c r="C91" s="135">
        <f t="shared" si="8"/>
        <v>2025</v>
      </c>
      <c r="D91" s="57">
        <v>2.3159080336675242E-2</v>
      </c>
      <c r="F91" s="135">
        <f t="shared" si="9"/>
        <v>2034</v>
      </c>
      <c r="G91" s="57">
        <v>2.4219456505286896E-2</v>
      </c>
      <c r="I91" s="135">
        <f t="shared" si="10"/>
        <v>2043</v>
      </c>
      <c r="J91" s="57">
        <v>2.4704209858992465E-2</v>
      </c>
      <c r="N91" s="110"/>
      <c r="O91" s="110"/>
    </row>
    <row r="92" spans="3:15" s="112" customFormat="1">
      <c r="N92" s="110"/>
      <c r="O92" s="110"/>
    </row>
    <row r="93" spans="3:15" s="112" customFormat="1">
      <c r="N93" s="110"/>
      <c r="O93" s="110"/>
    </row>
    <row r="94" spans="3:15">
      <c r="D94" s="142"/>
    </row>
    <row r="95" spans="3:15">
      <c r="D95" s="142"/>
    </row>
  </sheetData>
  <printOptions horizontalCentered="1"/>
  <pageMargins left="0.25" right="0.25" top="0.75" bottom="0.75" header="0.3" footer="0.3"/>
  <pageSetup scale="97" fitToHeight="0" orientation="portrait" r:id="rId1"/>
  <headerFooter alignWithMargins="0"/>
  <rowBreaks count="1" manualBreakCount="1">
    <brk id="52"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102"/>
  <sheetViews>
    <sheetView zoomScaleNormal="100" workbookViewId="0">
      <selection activeCell="B2" sqref="B2"/>
    </sheetView>
  </sheetViews>
  <sheetFormatPr defaultColWidth="9.33203125" defaultRowHeight="12.75"/>
  <cols>
    <col min="1" max="1" width="1.5" style="207" customWidth="1"/>
    <col min="2" max="2" width="10.83203125" style="207" customWidth="1"/>
    <col min="3" max="3" width="14.1640625" style="207" customWidth="1"/>
    <col min="4" max="4" width="12.33203125" style="207" customWidth="1"/>
    <col min="5" max="5" width="9.1640625" style="207" customWidth="1"/>
    <col min="6" max="6" width="9.83203125" style="207" bestFit="1" customWidth="1"/>
    <col min="7" max="7" width="9.83203125" style="207" customWidth="1"/>
    <col min="8" max="8" width="10.5" style="207" customWidth="1"/>
    <col min="9" max="10" width="12.5" style="207" customWidth="1"/>
    <col min="11" max="11" width="11.6640625" style="207" customWidth="1"/>
    <col min="12" max="15" width="9.33203125" style="207"/>
    <col min="16" max="16" width="0" style="207" hidden="1" customWidth="1"/>
    <col min="17" max="16384" width="9.33203125" style="207"/>
  </cols>
  <sheetData>
    <row r="1" spans="2:18" ht="15.75">
      <c r="B1" s="205" t="s">
        <v>85</v>
      </c>
      <c r="C1" s="206"/>
      <c r="D1" s="206"/>
      <c r="E1" s="206"/>
      <c r="F1" s="206"/>
      <c r="G1" s="206"/>
      <c r="H1" s="206"/>
      <c r="I1" s="206"/>
      <c r="J1" s="206"/>
    </row>
    <row r="2" spans="2:18" ht="15.75">
      <c r="B2" s="205" t="s">
        <v>182</v>
      </c>
      <c r="C2" s="206"/>
      <c r="D2" s="206"/>
      <c r="E2" s="206"/>
      <c r="F2" s="206"/>
      <c r="G2" s="206"/>
      <c r="H2" s="206"/>
      <c r="I2" s="206"/>
      <c r="J2" s="206"/>
    </row>
    <row r="3" spans="2:18" ht="15.75">
      <c r="B3" s="205" t="str">
        <f>TEXT($C$63,"0%")&amp;" Capacity Factor"</f>
        <v>38% Capacity Factor</v>
      </c>
      <c r="C3" s="206"/>
      <c r="D3" s="206"/>
      <c r="E3" s="206"/>
      <c r="F3" s="206"/>
      <c r="G3" s="206"/>
      <c r="H3" s="206"/>
      <c r="I3" s="206"/>
      <c r="J3" s="206"/>
    </row>
    <row r="4" spans="2:18">
      <c r="B4" s="208"/>
      <c r="C4" s="208"/>
      <c r="D4" s="208"/>
      <c r="E4" s="208"/>
      <c r="F4" s="208"/>
      <c r="G4" s="208"/>
      <c r="H4" s="208"/>
      <c r="I4" s="209"/>
      <c r="J4" s="209"/>
      <c r="K4" s="209"/>
    </row>
    <row r="5" spans="2:18" ht="51.75" customHeight="1">
      <c r="B5" s="210" t="s">
        <v>0</v>
      </c>
      <c r="C5" s="211" t="s">
        <v>10</v>
      </c>
      <c r="D5" s="211" t="s">
        <v>11</v>
      </c>
      <c r="E5" s="211" t="s">
        <v>12</v>
      </c>
      <c r="F5" s="211" t="s">
        <v>109</v>
      </c>
      <c r="G5" s="19" t="s">
        <v>13</v>
      </c>
      <c r="H5" s="211" t="s">
        <v>110</v>
      </c>
      <c r="I5" s="19" t="s">
        <v>73</v>
      </c>
      <c r="J5" s="19" t="s">
        <v>73</v>
      </c>
      <c r="K5" s="211" t="s">
        <v>111</v>
      </c>
      <c r="P5" s="211" t="s">
        <v>110</v>
      </c>
    </row>
    <row r="6" spans="2:18" ht="24" customHeight="1">
      <c r="B6" s="212"/>
      <c r="C6" s="213" t="s">
        <v>8</v>
      </c>
      <c r="D6" s="214" t="s">
        <v>9</v>
      </c>
      <c r="E6" s="214" t="s">
        <v>9</v>
      </c>
      <c r="F6" s="213" t="s">
        <v>39</v>
      </c>
      <c r="G6" s="22" t="s">
        <v>39</v>
      </c>
      <c r="H6" s="213" t="s">
        <v>39</v>
      </c>
      <c r="I6" s="213" t="s">
        <v>39</v>
      </c>
      <c r="J6" s="23" t="s">
        <v>9</v>
      </c>
      <c r="K6" s="213" t="s">
        <v>39</v>
      </c>
    </row>
    <row r="7" spans="2:18">
      <c r="C7" s="215" t="s">
        <v>1</v>
      </c>
      <c r="D7" s="215" t="s">
        <v>2</v>
      </c>
      <c r="E7" s="215" t="s">
        <v>3</v>
      </c>
      <c r="F7" s="215" t="s">
        <v>4</v>
      </c>
      <c r="G7" s="215" t="s">
        <v>5</v>
      </c>
      <c r="H7" s="215" t="s">
        <v>7</v>
      </c>
      <c r="I7" s="215" t="s">
        <v>28</v>
      </c>
      <c r="J7" s="215" t="s">
        <v>29</v>
      </c>
      <c r="K7" s="215" t="s">
        <v>29</v>
      </c>
    </row>
    <row r="8" spans="2:18" ht="6" customHeight="1">
      <c r="K8" s="209"/>
    </row>
    <row r="9" spans="2:18" ht="15.75">
      <c r="B9" s="60" t="str">
        <f>C52</f>
        <v>2017 IRP ID Wind Resource - 38% Capacity Factor</v>
      </c>
      <c r="C9" s="209"/>
      <c r="E9" s="209"/>
      <c r="F9" s="209"/>
      <c r="G9" s="209"/>
      <c r="H9" s="209"/>
      <c r="I9" s="209"/>
      <c r="J9" s="209"/>
      <c r="K9" s="209"/>
    </row>
    <row r="10" spans="2:18">
      <c r="B10" s="216">
        <v>2016</v>
      </c>
      <c r="C10" s="217">
        <f>C55</f>
        <v>1811.0329095752811</v>
      </c>
      <c r="D10" s="218">
        <f>C10*$C$62</f>
        <v>127.99449484849457</v>
      </c>
      <c r="E10" s="218">
        <f>C56</f>
        <v>37.565582271006477</v>
      </c>
      <c r="F10" s="219">
        <f t="shared" ref="F10:F36" si="0">(D10+E10)/(8.76*$C$63)</f>
        <v>49.735663638398542</v>
      </c>
      <c r="G10" s="219">
        <f>C58</f>
        <v>0</v>
      </c>
      <c r="H10" s="266">
        <f>C59</f>
        <v>0</v>
      </c>
      <c r="I10" s="220">
        <f>F10+H10+G10</f>
        <v>49.735663638398542</v>
      </c>
      <c r="J10" s="220">
        <f>ROUND(I10*$C$63*8.76,2)</f>
        <v>165.56</v>
      </c>
      <c r="K10" s="218">
        <f>$C$57</f>
        <v>0.57299999999999995</v>
      </c>
      <c r="N10" s="221"/>
      <c r="P10" s="259">
        <f>$C$59</f>
        <v>0</v>
      </c>
    </row>
    <row r="11" spans="2:18">
      <c r="B11" s="216">
        <f t="shared" ref="B11:B36" si="1">B10+1</f>
        <v>2017</v>
      </c>
      <c r="C11" s="222"/>
      <c r="D11" s="218">
        <f>ROUND(D10*(1+$D66),2)</f>
        <v>130.82</v>
      </c>
      <c r="E11" s="218">
        <f>ROUND(E10*(1+$D66),2)</f>
        <v>38.4</v>
      </c>
      <c r="F11" s="219">
        <f t="shared" si="0"/>
        <v>50.835135784667152</v>
      </c>
      <c r="G11" s="218">
        <f>ROUND(G10*(1+$D66),2)</f>
        <v>0</v>
      </c>
      <c r="H11" s="218">
        <f>ROUND(H10*(1+$D66),2)</f>
        <v>0</v>
      </c>
      <c r="I11" s="220">
        <f>F11+H11+G11</f>
        <v>50.835135784667152</v>
      </c>
      <c r="J11" s="220">
        <f t="shared" ref="J11:J36" si="2">ROUND(I11*$C$63*8.76,2)</f>
        <v>169.22</v>
      </c>
      <c r="K11" s="218">
        <f>ROUND(K10*(1+$D66),2)</f>
        <v>0.59</v>
      </c>
      <c r="N11" s="221"/>
      <c r="P11" s="259">
        <f>ROUND(P10*(1+$D66),2)</f>
        <v>0</v>
      </c>
    </row>
    <row r="12" spans="2:18">
      <c r="B12" s="229">
        <f t="shared" si="1"/>
        <v>2018</v>
      </c>
      <c r="C12" s="230"/>
      <c r="D12" s="218">
        <f t="shared" ref="D12:G19" si="3">ROUND(D11*(1+$D67),2)</f>
        <v>133.66</v>
      </c>
      <c r="E12" s="218">
        <f t="shared" si="3"/>
        <v>39.229999999999997</v>
      </c>
      <c r="F12" s="220">
        <f t="shared" si="0"/>
        <v>51.937635183850034</v>
      </c>
      <c r="G12" s="218">
        <f t="shared" si="3"/>
        <v>0</v>
      </c>
      <c r="H12" s="218">
        <f t="shared" ref="H12" si="4">ROUND(H11*(1+$D67),2)</f>
        <v>0</v>
      </c>
      <c r="I12" s="220">
        <f t="shared" ref="I12:I36" si="5">F12+H12+G12</f>
        <v>51.937635183850034</v>
      </c>
      <c r="J12" s="220">
        <f t="shared" si="2"/>
        <v>172.89</v>
      </c>
      <c r="K12" s="218">
        <f t="shared" ref="K12:K19" si="6">ROUND(K11*(1+$D67),2)</f>
        <v>0.6</v>
      </c>
      <c r="L12" s="209"/>
      <c r="N12" s="221"/>
      <c r="P12" s="259">
        <f t="shared" ref="P12:P19" si="7">ROUND(P11*(1+$D67),2)</f>
        <v>0</v>
      </c>
    </row>
    <row r="13" spans="2:18">
      <c r="B13" s="229">
        <f t="shared" si="1"/>
        <v>2019</v>
      </c>
      <c r="C13" s="230"/>
      <c r="D13" s="218">
        <f t="shared" si="3"/>
        <v>136.34</v>
      </c>
      <c r="E13" s="218">
        <f t="shared" si="3"/>
        <v>40.020000000000003</v>
      </c>
      <c r="F13" s="220">
        <f t="shared" si="0"/>
        <v>52.980052871905798</v>
      </c>
      <c r="G13" s="218">
        <f t="shared" si="3"/>
        <v>0</v>
      </c>
      <c r="H13" s="218">
        <f t="shared" ref="H13" si="8">ROUND(H12*(1+$D68),2)</f>
        <v>0</v>
      </c>
      <c r="I13" s="220">
        <f t="shared" si="5"/>
        <v>52.980052871905798</v>
      </c>
      <c r="J13" s="220">
        <f t="shared" si="2"/>
        <v>176.36</v>
      </c>
      <c r="K13" s="218">
        <f t="shared" si="6"/>
        <v>0.61</v>
      </c>
      <c r="L13" s="209"/>
      <c r="N13" s="221"/>
      <c r="P13" s="259">
        <f t="shared" si="7"/>
        <v>0</v>
      </c>
    </row>
    <row r="14" spans="2:18">
      <c r="B14" s="229">
        <f t="shared" si="1"/>
        <v>2020</v>
      </c>
      <c r="C14" s="230"/>
      <c r="D14" s="218">
        <f t="shared" si="3"/>
        <v>139.26</v>
      </c>
      <c r="E14" s="218">
        <f t="shared" si="3"/>
        <v>40.880000000000003</v>
      </c>
      <c r="F14" s="220">
        <f t="shared" si="0"/>
        <v>54.115597212208606</v>
      </c>
      <c r="G14" s="218">
        <f t="shared" si="3"/>
        <v>0</v>
      </c>
      <c r="H14" s="218">
        <f t="shared" ref="H14" si="9">ROUND(H13*(1+$D69),2)</f>
        <v>0</v>
      </c>
      <c r="I14" s="220">
        <f t="shared" si="5"/>
        <v>54.115597212208606</v>
      </c>
      <c r="J14" s="220">
        <f t="shared" si="2"/>
        <v>180.14</v>
      </c>
      <c r="K14" s="218">
        <f t="shared" si="6"/>
        <v>0.62</v>
      </c>
      <c r="L14" s="209"/>
      <c r="N14" s="221"/>
      <c r="O14" s="226"/>
      <c r="P14" s="259">
        <f t="shared" si="7"/>
        <v>0</v>
      </c>
      <c r="Q14" s="227"/>
      <c r="R14" s="228"/>
    </row>
    <row r="15" spans="2:18">
      <c r="B15" s="229">
        <f t="shared" si="1"/>
        <v>2021</v>
      </c>
      <c r="C15" s="230"/>
      <c r="D15" s="218">
        <f t="shared" si="3"/>
        <v>142.38999999999999</v>
      </c>
      <c r="E15" s="218">
        <f t="shared" si="3"/>
        <v>41.8</v>
      </c>
      <c r="F15" s="220">
        <f t="shared" si="0"/>
        <v>55.332251862533049</v>
      </c>
      <c r="G15" s="218">
        <f t="shared" si="3"/>
        <v>0</v>
      </c>
      <c r="H15" s="218">
        <f t="shared" ref="H15" si="10">ROUND(H14*(1+$D70),2)</f>
        <v>0</v>
      </c>
      <c r="I15" s="220">
        <f t="shared" si="5"/>
        <v>55.332251862533049</v>
      </c>
      <c r="J15" s="220">
        <f t="shared" si="2"/>
        <v>184.19</v>
      </c>
      <c r="K15" s="218">
        <f t="shared" si="6"/>
        <v>0.63</v>
      </c>
      <c r="L15" s="209"/>
      <c r="N15" s="227"/>
      <c r="O15" s="227"/>
      <c r="P15" s="259">
        <f t="shared" si="7"/>
        <v>0</v>
      </c>
      <c r="Q15" s="227"/>
      <c r="R15" s="228"/>
    </row>
    <row r="16" spans="2:18">
      <c r="B16" s="229">
        <f t="shared" si="1"/>
        <v>2022</v>
      </c>
      <c r="C16" s="230"/>
      <c r="D16" s="218">
        <f t="shared" si="3"/>
        <v>145.6</v>
      </c>
      <c r="E16" s="218">
        <f t="shared" si="3"/>
        <v>42.74</v>
      </c>
      <c r="F16" s="220">
        <f t="shared" si="0"/>
        <v>56.578947368421055</v>
      </c>
      <c r="G16" s="218">
        <f t="shared" si="3"/>
        <v>0</v>
      </c>
      <c r="H16" s="218">
        <f t="shared" ref="H16" si="11">ROUND(H15*(1+$D71),2)</f>
        <v>0</v>
      </c>
      <c r="I16" s="220">
        <f t="shared" si="5"/>
        <v>56.578947368421055</v>
      </c>
      <c r="J16" s="220">
        <f t="shared" si="2"/>
        <v>188.34</v>
      </c>
      <c r="K16" s="218">
        <f t="shared" si="6"/>
        <v>0.64</v>
      </c>
      <c r="L16" s="209"/>
      <c r="N16" s="221"/>
      <c r="P16" s="259">
        <f t="shared" si="7"/>
        <v>0</v>
      </c>
    </row>
    <row r="17" spans="2:16">
      <c r="B17" s="229">
        <f t="shared" si="1"/>
        <v>2023</v>
      </c>
      <c r="C17" s="230"/>
      <c r="D17" s="218">
        <f t="shared" si="3"/>
        <v>148.94999999999999</v>
      </c>
      <c r="E17" s="218">
        <f t="shared" si="3"/>
        <v>43.72</v>
      </c>
      <c r="F17" s="220">
        <f t="shared" si="0"/>
        <v>57.879716414323482</v>
      </c>
      <c r="G17" s="218">
        <f t="shared" si="3"/>
        <v>0</v>
      </c>
      <c r="H17" s="218">
        <f t="shared" ref="H17" si="12">ROUND(H16*(1+$D72),2)</f>
        <v>0</v>
      </c>
      <c r="I17" s="220">
        <f t="shared" si="5"/>
        <v>57.879716414323482</v>
      </c>
      <c r="J17" s="220">
        <f t="shared" si="2"/>
        <v>192.67</v>
      </c>
      <c r="K17" s="218">
        <f t="shared" si="6"/>
        <v>0.65</v>
      </c>
      <c r="L17" s="209"/>
      <c r="N17" s="221"/>
      <c r="O17" s="226"/>
      <c r="P17" s="259">
        <f t="shared" si="7"/>
        <v>0</v>
      </c>
    </row>
    <row r="18" spans="2:16">
      <c r="B18" s="229">
        <f t="shared" si="1"/>
        <v>2024</v>
      </c>
      <c r="C18" s="230"/>
      <c r="D18" s="218">
        <f t="shared" si="3"/>
        <v>152.4</v>
      </c>
      <c r="E18" s="218">
        <f t="shared" si="3"/>
        <v>44.73</v>
      </c>
      <c r="F18" s="220">
        <f t="shared" si="0"/>
        <v>59.219538572458546</v>
      </c>
      <c r="G18" s="218">
        <f t="shared" si="3"/>
        <v>0</v>
      </c>
      <c r="H18" s="218">
        <f t="shared" ref="H18" si="13">ROUND(H17*(1+$D73),2)</f>
        <v>0</v>
      </c>
      <c r="I18" s="220">
        <f t="shared" si="5"/>
        <v>59.219538572458546</v>
      </c>
      <c r="J18" s="220">
        <f t="shared" si="2"/>
        <v>197.13</v>
      </c>
      <c r="K18" s="218">
        <f t="shared" si="6"/>
        <v>0.67</v>
      </c>
      <c r="L18" s="209"/>
      <c r="N18" s="221"/>
      <c r="O18" s="226"/>
      <c r="P18" s="259">
        <f t="shared" si="7"/>
        <v>0</v>
      </c>
    </row>
    <row r="19" spans="2:16">
      <c r="B19" s="229">
        <f t="shared" si="1"/>
        <v>2025</v>
      </c>
      <c r="C19" s="230"/>
      <c r="D19" s="218">
        <f t="shared" si="3"/>
        <v>155.93</v>
      </c>
      <c r="E19" s="218">
        <f t="shared" si="3"/>
        <v>45.77</v>
      </c>
      <c r="F19" s="220">
        <f t="shared" si="0"/>
        <v>60.592405671713543</v>
      </c>
      <c r="G19" s="218">
        <f t="shared" si="3"/>
        <v>0</v>
      </c>
      <c r="H19" s="218">
        <f t="shared" ref="H19" si="14">ROUND(H18*(1+$D74),2)</f>
        <v>0</v>
      </c>
      <c r="I19" s="220">
        <f t="shared" si="5"/>
        <v>60.592405671713543</v>
      </c>
      <c r="J19" s="220">
        <f t="shared" si="2"/>
        <v>201.7</v>
      </c>
      <c r="K19" s="218">
        <f t="shared" si="6"/>
        <v>0.69</v>
      </c>
      <c r="L19" s="209"/>
      <c r="N19" s="221"/>
      <c r="O19" s="226"/>
      <c r="P19" s="259">
        <f t="shared" si="7"/>
        <v>0</v>
      </c>
    </row>
    <row r="20" spans="2:16">
      <c r="B20" s="229">
        <f t="shared" si="1"/>
        <v>2026</v>
      </c>
      <c r="C20" s="230"/>
      <c r="D20" s="218">
        <f>ROUND(D19*(1+$G66),2)</f>
        <v>159.51</v>
      </c>
      <c r="E20" s="218">
        <f>ROUND(E19*(1+$G66),2)</f>
        <v>46.82</v>
      </c>
      <c r="F20" s="220">
        <f t="shared" si="0"/>
        <v>61.983297284306659</v>
      </c>
      <c r="G20" s="218">
        <f>ROUND(G19*(1+$G66),2)</f>
        <v>0</v>
      </c>
      <c r="H20" s="218">
        <f>ROUND(H19*(1+$G66),2)</f>
        <v>0</v>
      </c>
      <c r="I20" s="220">
        <f t="shared" si="5"/>
        <v>61.983297284306659</v>
      </c>
      <c r="J20" s="220">
        <f t="shared" si="2"/>
        <v>206.33</v>
      </c>
      <c r="K20" s="218">
        <f>ROUND(K19*(1+$G66),2)</f>
        <v>0.71</v>
      </c>
      <c r="L20" s="209"/>
      <c r="N20" s="221"/>
      <c r="O20" s="226"/>
      <c r="P20" s="259">
        <f>ROUND(P19*(1+$G66),2)</f>
        <v>0</v>
      </c>
    </row>
    <row r="21" spans="2:16">
      <c r="B21" s="229">
        <f t="shared" si="1"/>
        <v>2027</v>
      </c>
      <c r="C21" s="230"/>
      <c r="D21" s="218">
        <f t="shared" ref="D21:G28" si="15">ROUND(D20*(1+$G67),2)</f>
        <v>163.19999999999999</v>
      </c>
      <c r="E21" s="218">
        <f t="shared" si="15"/>
        <v>47.9</v>
      </c>
      <c r="F21" s="220">
        <f t="shared" si="0"/>
        <v>63.41624609468878</v>
      </c>
      <c r="G21" s="218">
        <f t="shared" si="15"/>
        <v>0</v>
      </c>
      <c r="H21" s="218">
        <f t="shared" ref="H21" si="16">ROUND(H20*(1+$G67),2)</f>
        <v>0</v>
      </c>
      <c r="I21" s="220">
        <f t="shared" si="5"/>
        <v>63.41624609468878</v>
      </c>
      <c r="J21" s="220">
        <f t="shared" si="2"/>
        <v>211.1</v>
      </c>
      <c r="K21" s="218">
        <f t="shared" ref="K21:K28" si="17">ROUND(K20*(1+$G67),2)</f>
        <v>0.73</v>
      </c>
      <c r="L21" s="209"/>
      <c r="N21" s="221"/>
      <c r="O21" s="226"/>
      <c r="P21" s="259">
        <f t="shared" ref="P21:P28" si="18">ROUND(P20*(1+$G67),2)</f>
        <v>0</v>
      </c>
    </row>
    <row r="22" spans="2:16">
      <c r="B22" s="229">
        <f t="shared" si="1"/>
        <v>2028</v>
      </c>
      <c r="C22" s="230"/>
      <c r="D22" s="218">
        <f t="shared" si="15"/>
        <v>167</v>
      </c>
      <c r="E22" s="218">
        <f t="shared" si="15"/>
        <v>49.01</v>
      </c>
      <c r="F22" s="220">
        <f t="shared" si="0"/>
        <v>64.891252102859895</v>
      </c>
      <c r="G22" s="218">
        <f t="shared" si="15"/>
        <v>0</v>
      </c>
      <c r="H22" s="218">
        <f t="shared" ref="H22" si="19">ROUND(H21*(1+$G68),2)</f>
        <v>0</v>
      </c>
      <c r="I22" s="220">
        <f t="shared" si="5"/>
        <v>64.891252102859895</v>
      </c>
      <c r="J22" s="220">
        <f t="shared" si="2"/>
        <v>216.01</v>
      </c>
      <c r="K22" s="218">
        <f t="shared" si="17"/>
        <v>0.75</v>
      </c>
      <c r="L22" s="209"/>
      <c r="N22" s="221"/>
      <c r="O22" s="226"/>
      <c r="P22" s="259">
        <f t="shared" si="18"/>
        <v>0</v>
      </c>
    </row>
    <row r="23" spans="2:16">
      <c r="B23" s="229">
        <f t="shared" si="1"/>
        <v>2029</v>
      </c>
      <c r="C23" s="230"/>
      <c r="D23" s="218">
        <f t="shared" si="15"/>
        <v>170.95</v>
      </c>
      <c r="E23" s="218">
        <f t="shared" si="15"/>
        <v>50.17</v>
      </c>
      <c r="F23" s="220">
        <f t="shared" si="0"/>
        <v>66.426339822158141</v>
      </c>
      <c r="G23" s="218">
        <f t="shared" si="15"/>
        <v>0</v>
      </c>
      <c r="H23" s="218">
        <f t="shared" ref="H23" si="20">ROUND(H22*(1+$G69),2)</f>
        <v>0</v>
      </c>
      <c r="I23" s="220">
        <f t="shared" si="5"/>
        <v>66.426339822158141</v>
      </c>
      <c r="J23" s="220">
        <f t="shared" si="2"/>
        <v>221.12</v>
      </c>
      <c r="K23" s="218">
        <f t="shared" si="17"/>
        <v>0.77</v>
      </c>
      <c r="L23" s="209"/>
      <c r="N23" s="221"/>
      <c r="O23" s="226"/>
      <c r="P23" s="259">
        <f t="shared" si="18"/>
        <v>0</v>
      </c>
    </row>
    <row r="24" spans="2:16">
      <c r="B24" s="229">
        <f t="shared" si="1"/>
        <v>2030</v>
      </c>
      <c r="C24" s="230"/>
      <c r="D24" s="218">
        <f t="shared" si="15"/>
        <v>175.02</v>
      </c>
      <c r="E24" s="218">
        <f t="shared" si="15"/>
        <v>51.36</v>
      </c>
      <c r="F24" s="220">
        <f t="shared" si="0"/>
        <v>68.006488824801735</v>
      </c>
      <c r="G24" s="218">
        <f t="shared" si="15"/>
        <v>0</v>
      </c>
      <c r="H24" s="218">
        <f t="shared" ref="H24" si="21">ROUND(H23*(1+$G70),2)</f>
        <v>0</v>
      </c>
      <c r="I24" s="220">
        <f t="shared" si="5"/>
        <v>68.006488824801735</v>
      </c>
      <c r="J24" s="220">
        <f t="shared" si="2"/>
        <v>226.38</v>
      </c>
      <c r="K24" s="218">
        <f t="shared" si="17"/>
        <v>0.79</v>
      </c>
      <c r="L24" s="209"/>
      <c r="N24" s="221"/>
      <c r="O24" s="226"/>
      <c r="P24" s="259">
        <f t="shared" si="18"/>
        <v>0</v>
      </c>
    </row>
    <row r="25" spans="2:16">
      <c r="B25" s="229">
        <f t="shared" si="1"/>
        <v>2031</v>
      </c>
      <c r="C25" s="230"/>
      <c r="D25" s="218">
        <f t="shared" si="15"/>
        <v>179.22</v>
      </c>
      <c r="E25" s="218">
        <f t="shared" si="15"/>
        <v>52.59</v>
      </c>
      <c r="F25" s="220">
        <f t="shared" si="0"/>
        <v>69.637707281903388</v>
      </c>
      <c r="G25" s="218">
        <f t="shared" si="15"/>
        <v>0</v>
      </c>
      <c r="H25" s="218">
        <f t="shared" ref="H25" si="22">ROUND(H24*(1+$G71),2)</f>
        <v>0</v>
      </c>
      <c r="I25" s="220">
        <f t="shared" si="5"/>
        <v>69.637707281903388</v>
      </c>
      <c r="J25" s="220">
        <f t="shared" si="2"/>
        <v>231.81</v>
      </c>
      <c r="K25" s="218">
        <f t="shared" si="17"/>
        <v>0.81</v>
      </c>
      <c r="L25" s="209"/>
      <c r="N25" s="221"/>
      <c r="O25" s="226"/>
      <c r="P25" s="259">
        <f t="shared" si="18"/>
        <v>0</v>
      </c>
    </row>
    <row r="26" spans="2:16">
      <c r="B26" s="229">
        <f t="shared" si="1"/>
        <v>2032</v>
      </c>
      <c r="C26" s="230"/>
      <c r="D26" s="218">
        <f t="shared" si="15"/>
        <v>183.53</v>
      </c>
      <c r="E26" s="218">
        <f t="shared" si="15"/>
        <v>53.86</v>
      </c>
      <c r="F26" s="220">
        <f t="shared" si="0"/>
        <v>71.313987022350403</v>
      </c>
      <c r="G26" s="218">
        <f t="shared" si="15"/>
        <v>0</v>
      </c>
      <c r="H26" s="218">
        <f t="shared" ref="H26" si="23">ROUND(H25*(1+$G72),2)</f>
        <v>0</v>
      </c>
      <c r="I26" s="220">
        <f t="shared" si="5"/>
        <v>71.313987022350403</v>
      </c>
      <c r="J26" s="220">
        <f t="shared" si="2"/>
        <v>237.39</v>
      </c>
      <c r="K26" s="218">
        <f t="shared" si="17"/>
        <v>0.83</v>
      </c>
      <c r="L26" s="209"/>
      <c r="N26" s="221"/>
      <c r="O26" s="226"/>
      <c r="P26" s="259">
        <f t="shared" si="18"/>
        <v>0</v>
      </c>
    </row>
    <row r="27" spans="2:16">
      <c r="B27" s="229">
        <f t="shared" si="1"/>
        <v>2033</v>
      </c>
      <c r="C27" s="230"/>
      <c r="D27" s="218">
        <f t="shared" si="15"/>
        <v>187.97</v>
      </c>
      <c r="E27" s="218">
        <f t="shared" si="15"/>
        <v>55.16</v>
      </c>
      <c r="F27" s="220">
        <f t="shared" si="0"/>
        <v>73.038332131699121</v>
      </c>
      <c r="G27" s="218">
        <f t="shared" si="15"/>
        <v>0</v>
      </c>
      <c r="H27" s="218">
        <f t="shared" ref="H27" si="24">ROUND(H26*(1+$G73),2)</f>
        <v>0</v>
      </c>
      <c r="I27" s="220">
        <f t="shared" si="5"/>
        <v>73.038332131699121</v>
      </c>
      <c r="J27" s="220">
        <f t="shared" si="2"/>
        <v>243.13</v>
      </c>
      <c r="K27" s="218">
        <f t="shared" si="17"/>
        <v>0.85</v>
      </c>
      <c r="L27" s="209"/>
      <c r="P27" s="259">
        <f t="shared" si="18"/>
        <v>0</v>
      </c>
    </row>
    <row r="28" spans="2:16">
      <c r="B28" s="229">
        <f t="shared" si="1"/>
        <v>2034</v>
      </c>
      <c r="C28" s="230"/>
      <c r="D28" s="218">
        <f t="shared" si="15"/>
        <v>192.52</v>
      </c>
      <c r="E28" s="218">
        <f t="shared" si="15"/>
        <v>56.5</v>
      </c>
      <c r="F28" s="220">
        <f t="shared" si="0"/>
        <v>74.807738524393187</v>
      </c>
      <c r="G28" s="218">
        <f t="shared" si="15"/>
        <v>0</v>
      </c>
      <c r="H28" s="218">
        <f t="shared" ref="H28" si="25">ROUND(H27*(1+$G74),2)</f>
        <v>0</v>
      </c>
      <c r="I28" s="220">
        <f t="shared" si="5"/>
        <v>74.807738524393187</v>
      </c>
      <c r="J28" s="220">
        <f t="shared" si="2"/>
        <v>249.02</v>
      </c>
      <c r="K28" s="218">
        <f t="shared" si="17"/>
        <v>0.87</v>
      </c>
      <c r="L28" s="209"/>
      <c r="P28" s="259">
        <f t="shared" si="18"/>
        <v>0</v>
      </c>
    </row>
    <row r="29" spans="2:16">
      <c r="B29" s="229">
        <f t="shared" si="1"/>
        <v>2035</v>
      </c>
      <c r="C29" s="230"/>
      <c r="D29" s="218">
        <f t="shared" ref="D29:E36" si="26">ROUND(D28*(1+$K66),2)</f>
        <v>197.17</v>
      </c>
      <c r="E29" s="218">
        <f t="shared" si="26"/>
        <v>57.87</v>
      </c>
      <c r="F29" s="220">
        <f t="shared" si="0"/>
        <v>76.616198029319875</v>
      </c>
      <c r="G29" s="218">
        <f t="shared" ref="G29:H36" si="27">ROUND(G28*(1+$K66),2)</f>
        <v>0</v>
      </c>
      <c r="H29" s="218">
        <f t="shared" si="27"/>
        <v>0</v>
      </c>
      <c r="I29" s="220">
        <f t="shared" si="5"/>
        <v>76.616198029319875</v>
      </c>
      <c r="J29" s="220">
        <f t="shared" si="2"/>
        <v>255.04</v>
      </c>
      <c r="K29" s="218">
        <f>ROUND(K28*(1+$K66),2)</f>
        <v>0.89</v>
      </c>
      <c r="L29" s="209"/>
      <c r="P29" s="259">
        <f>ROUND(P28*(1+$K66),2)</f>
        <v>0</v>
      </c>
    </row>
    <row r="30" spans="2:16">
      <c r="B30" s="229">
        <f t="shared" si="1"/>
        <v>2036</v>
      </c>
      <c r="C30" s="230"/>
      <c r="D30" s="218">
        <f t="shared" si="26"/>
        <v>201.96</v>
      </c>
      <c r="E30" s="218">
        <f t="shared" si="26"/>
        <v>59.28</v>
      </c>
      <c r="F30" s="220">
        <f t="shared" si="0"/>
        <v>78.478731074261006</v>
      </c>
      <c r="G30" s="218">
        <f t="shared" si="27"/>
        <v>0</v>
      </c>
      <c r="H30" s="218">
        <f t="shared" si="27"/>
        <v>0</v>
      </c>
      <c r="I30" s="220">
        <f t="shared" si="5"/>
        <v>78.478731074261006</v>
      </c>
      <c r="J30" s="220">
        <f t="shared" si="2"/>
        <v>261.24</v>
      </c>
      <c r="K30" s="218">
        <f t="shared" ref="K30:K36" si="28">ROUND(K29*(1+$K67),2)</f>
        <v>0.91</v>
      </c>
      <c r="L30" s="209"/>
      <c r="P30" s="259">
        <f t="shared" ref="P30:P36" si="29">ROUND(P29*(1+$K67),2)</f>
        <v>0</v>
      </c>
    </row>
    <row r="31" spans="2:16">
      <c r="B31" s="229">
        <f t="shared" si="1"/>
        <v>2037</v>
      </c>
      <c r="C31" s="230"/>
      <c r="D31" s="218">
        <f t="shared" si="26"/>
        <v>206.86</v>
      </c>
      <c r="E31" s="218">
        <f t="shared" si="26"/>
        <v>60.72</v>
      </c>
      <c r="F31" s="220">
        <f t="shared" si="0"/>
        <v>80.383321316991129</v>
      </c>
      <c r="G31" s="218">
        <f t="shared" si="27"/>
        <v>0</v>
      </c>
      <c r="H31" s="218">
        <f t="shared" si="27"/>
        <v>0</v>
      </c>
      <c r="I31" s="220">
        <f t="shared" si="5"/>
        <v>80.383321316991129</v>
      </c>
      <c r="J31" s="220">
        <f t="shared" si="2"/>
        <v>267.58</v>
      </c>
      <c r="K31" s="218">
        <f t="shared" si="28"/>
        <v>0.93</v>
      </c>
      <c r="L31" s="209"/>
      <c r="P31" s="259">
        <f t="shared" si="29"/>
        <v>0</v>
      </c>
    </row>
    <row r="32" spans="2:16">
      <c r="B32" s="229">
        <f t="shared" si="1"/>
        <v>2038</v>
      </c>
      <c r="C32" s="230"/>
      <c r="D32" s="218">
        <f t="shared" si="26"/>
        <v>211.91</v>
      </c>
      <c r="E32" s="218">
        <f t="shared" si="26"/>
        <v>62.2</v>
      </c>
      <c r="F32" s="220">
        <f t="shared" si="0"/>
        <v>82.344989185292008</v>
      </c>
      <c r="G32" s="218">
        <f t="shared" si="27"/>
        <v>0</v>
      </c>
      <c r="H32" s="218">
        <f t="shared" si="27"/>
        <v>0</v>
      </c>
      <c r="I32" s="220">
        <f t="shared" si="5"/>
        <v>82.344989185292008</v>
      </c>
      <c r="J32" s="220">
        <f t="shared" si="2"/>
        <v>274.11</v>
      </c>
      <c r="K32" s="218">
        <f t="shared" si="28"/>
        <v>0.95</v>
      </c>
      <c r="L32" s="209"/>
      <c r="P32" s="259">
        <f t="shared" si="29"/>
        <v>0</v>
      </c>
    </row>
    <row r="33" spans="2:16">
      <c r="B33" s="229">
        <f t="shared" si="1"/>
        <v>2039</v>
      </c>
      <c r="C33" s="230"/>
      <c r="D33" s="218">
        <f t="shared" si="26"/>
        <v>217.1</v>
      </c>
      <c r="E33" s="218">
        <f t="shared" si="26"/>
        <v>63.72</v>
      </c>
      <c r="F33" s="220">
        <f t="shared" si="0"/>
        <v>84.360730593607315</v>
      </c>
      <c r="G33" s="218">
        <f t="shared" si="27"/>
        <v>0</v>
      </c>
      <c r="H33" s="218">
        <f t="shared" si="27"/>
        <v>0</v>
      </c>
      <c r="I33" s="220">
        <f t="shared" si="5"/>
        <v>84.360730593607315</v>
      </c>
      <c r="J33" s="220">
        <f t="shared" si="2"/>
        <v>280.82</v>
      </c>
      <c r="K33" s="218">
        <f t="shared" si="28"/>
        <v>0.97</v>
      </c>
      <c r="L33" s="209"/>
      <c r="P33" s="259">
        <f t="shared" si="29"/>
        <v>0</v>
      </c>
    </row>
    <row r="34" spans="2:16">
      <c r="B34" s="229">
        <f t="shared" si="1"/>
        <v>2040</v>
      </c>
      <c r="C34" s="230"/>
      <c r="D34" s="218">
        <f t="shared" si="26"/>
        <v>222.4</v>
      </c>
      <c r="E34" s="218">
        <f t="shared" si="26"/>
        <v>65.28</v>
      </c>
      <c r="F34" s="220">
        <f t="shared" si="0"/>
        <v>86.421533285267969</v>
      </c>
      <c r="G34" s="218">
        <f t="shared" si="27"/>
        <v>0</v>
      </c>
      <c r="H34" s="218">
        <f t="shared" si="27"/>
        <v>0</v>
      </c>
      <c r="I34" s="220">
        <f t="shared" si="5"/>
        <v>86.421533285267969</v>
      </c>
      <c r="J34" s="220">
        <f t="shared" si="2"/>
        <v>287.68</v>
      </c>
      <c r="K34" s="218">
        <f t="shared" si="28"/>
        <v>0.99</v>
      </c>
      <c r="L34" s="209"/>
      <c r="P34" s="259">
        <f t="shared" si="29"/>
        <v>0</v>
      </c>
    </row>
    <row r="35" spans="2:16">
      <c r="B35" s="229">
        <f t="shared" si="1"/>
        <v>2041</v>
      </c>
      <c r="C35" s="230"/>
      <c r="D35" s="218">
        <f t="shared" si="26"/>
        <v>227.86</v>
      </c>
      <c r="E35" s="218">
        <f t="shared" si="26"/>
        <v>66.88</v>
      </c>
      <c r="F35" s="220">
        <f t="shared" si="0"/>
        <v>88.542417688055764</v>
      </c>
      <c r="G35" s="218">
        <f t="shared" si="27"/>
        <v>0</v>
      </c>
      <c r="H35" s="218">
        <f t="shared" si="27"/>
        <v>0</v>
      </c>
      <c r="I35" s="220">
        <f t="shared" si="5"/>
        <v>88.542417688055764</v>
      </c>
      <c r="J35" s="220">
        <f t="shared" si="2"/>
        <v>294.74</v>
      </c>
      <c r="K35" s="218">
        <f t="shared" si="28"/>
        <v>1.01</v>
      </c>
      <c r="L35" s="209"/>
      <c r="P35" s="259">
        <f t="shared" si="29"/>
        <v>0</v>
      </c>
    </row>
    <row r="36" spans="2:16">
      <c r="B36" s="229">
        <f t="shared" si="1"/>
        <v>2042</v>
      </c>
      <c r="C36" s="230"/>
      <c r="D36" s="218">
        <f t="shared" si="26"/>
        <v>233.47</v>
      </c>
      <c r="E36" s="218">
        <f t="shared" si="26"/>
        <v>68.53</v>
      </c>
      <c r="F36" s="220">
        <f t="shared" si="0"/>
        <v>90.723383801970684</v>
      </c>
      <c r="G36" s="218">
        <f t="shared" si="27"/>
        <v>0</v>
      </c>
      <c r="H36" s="218">
        <f t="shared" si="27"/>
        <v>0</v>
      </c>
      <c r="I36" s="220">
        <f t="shared" si="5"/>
        <v>90.723383801970684</v>
      </c>
      <c r="J36" s="220">
        <f t="shared" si="2"/>
        <v>302</v>
      </c>
      <c r="K36" s="218">
        <f t="shared" si="28"/>
        <v>1.03</v>
      </c>
      <c r="L36" s="209"/>
      <c r="P36" s="259">
        <f t="shared" si="29"/>
        <v>0</v>
      </c>
    </row>
    <row r="37" spans="2:16">
      <c r="B37" s="229"/>
      <c r="C37" s="222"/>
      <c r="D37" s="218"/>
      <c r="E37" s="218"/>
      <c r="F37" s="219"/>
      <c r="G37" s="218"/>
      <c r="H37" s="218"/>
      <c r="I37" s="220"/>
      <c r="J37" s="220"/>
      <c r="K37" s="232"/>
    </row>
    <row r="38" spans="2:16">
      <c r="B38" s="216"/>
      <c r="C38" s="222"/>
      <c r="D38" s="218"/>
      <c r="E38" s="218"/>
      <c r="F38" s="219"/>
      <c r="G38" s="218"/>
      <c r="H38" s="218"/>
      <c r="I38" s="220"/>
      <c r="J38" s="220"/>
      <c r="K38" s="232"/>
    </row>
    <row r="39" spans="2:16">
      <c r="B39" s="216"/>
      <c r="C39" s="222"/>
      <c r="D39" s="218"/>
      <c r="E39" s="218"/>
      <c r="F39" s="219"/>
      <c r="G39" s="218"/>
      <c r="H39" s="218"/>
      <c r="I39" s="220"/>
      <c r="J39" s="220"/>
      <c r="K39" s="232"/>
    </row>
    <row r="40" spans="2:16">
      <c r="B40" s="216"/>
      <c r="C40" s="222"/>
      <c r="D40" s="218"/>
      <c r="E40" s="218"/>
      <c r="F40" s="219"/>
      <c r="G40" s="218"/>
      <c r="H40" s="218"/>
      <c r="I40" s="220"/>
      <c r="J40" s="220"/>
      <c r="K40" s="232"/>
    </row>
    <row r="42" spans="2:16" ht="14.25">
      <c r="B42" s="233" t="s">
        <v>31</v>
      </c>
      <c r="C42" s="234"/>
      <c r="D42" s="234"/>
      <c r="E42" s="234"/>
      <c r="F42" s="234"/>
      <c r="G42" s="234"/>
      <c r="H42" s="234"/>
    </row>
    <row r="44" spans="2:16">
      <c r="B44" s="207" t="s">
        <v>112</v>
      </c>
      <c r="C44" s="235" t="s">
        <v>113</v>
      </c>
      <c r="D44" s="236" t="str">
        <f>'Table 3 200 MW (Wyo) 2033'!E68</f>
        <v xml:space="preserve">Plant Costs  - 2017 IRP - Table 6.1 &amp; 6.2 </v>
      </c>
    </row>
    <row r="45" spans="2:16">
      <c r="C45" s="235" t="str">
        <f>C7</f>
        <v>(a)</v>
      </c>
      <c r="D45" s="207" t="s">
        <v>114</v>
      </c>
    </row>
    <row r="46" spans="2:16">
      <c r="C46" s="235" t="str">
        <f>D7</f>
        <v>(b)</v>
      </c>
      <c r="D46" s="220" t="str">
        <f>"= "&amp;C7&amp;" x "&amp;C62</f>
        <v>= (a) x 0.0706748586244695</v>
      </c>
    </row>
    <row r="47" spans="2:16">
      <c r="C47" s="235" t="str">
        <f>F7</f>
        <v>(d)</v>
      </c>
      <c r="D47" s="220" t="str">
        <f>"= ("&amp;$D$7&amp;" + "&amp;$E$7&amp;") /  (8.76 x "&amp;TEXT(C63,"0.0%")&amp;")"</f>
        <v>= ((b) + (c)) /  (8.76 x 38.0%)</v>
      </c>
    </row>
    <row r="48" spans="2:16">
      <c r="C48" s="235" t="str">
        <f>I7</f>
        <v>(g)</v>
      </c>
      <c r="D48" s="220" t="str">
        <f>"= "&amp;$F$7&amp;" + "&amp;$H$7</f>
        <v>= (d) + (f)</v>
      </c>
    </row>
    <row r="49" spans="2:24">
      <c r="C49" s="235" t="str">
        <f>K7</f>
        <v>(h)</v>
      </c>
      <c r="D49" s="110" t="str">
        <f>D44</f>
        <v xml:space="preserve">Plant Costs  - 2017 IRP - Table 6.1 &amp; 6.2 </v>
      </c>
    </row>
    <row r="50" spans="2:24">
      <c r="C50" s="235"/>
      <c r="D50" s="220"/>
    </row>
    <row r="51" spans="2:24" ht="13.5" thickBot="1"/>
    <row r="52" spans="2:24" ht="13.5" thickBot="1">
      <c r="C52" s="58" t="str">
        <f>B2&amp;" - "&amp;B3</f>
        <v>2017 IRP ID Wind Resource - 38% Capacity Factor</v>
      </c>
      <c r="D52" s="237"/>
      <c r="E52" s="237"/>
      <c r="F52" s="237"/>
      <c r="G52" s="237"/>
      <c r="H52" s="237"/>
      <c r="I52" s="238"/>
      <c r="J52" s="238"/>
      <c r="K52" s="239"/>
    </row>
    <row r="53" spans="2:24" ht="13.5" thickBot="1">
      <c r="C53" s="240" t="s">
        <v>115</v>
      </c>
      <c r="D53" s="241" t="s">
        <v>116</v>
      </c>
      <c r="E53" s="241"/>
      <c r="F53" s="241"/>
      <c r="G53" s="241"/>
      <c r="H53" s="242"/>
      <c r="I53" s="238"/>
      <c r="J53" s="238"/>
      <c r="K53" s="239"/>
    </row>
    <row r="55" spans="2:24">
      <c r="B55" s="110" t="s">
        <v>103</v>
      </c>
      <c r="C55" s="243">
        <v>1811.0329095752811</v>
      </c>
      <c r="D55" s="207" t="s">
        <v>114</v>
      </c>
      <c r="H55" s="207" t="s">
        <v>9</v>
      </c>
    </row>
    <row r="56" spans="2:24">
      <c r="B56" s="110" t="s">
        <v>103</v>
      </c>
      <c r="C56" s="244">
        <v>37.565582271006477</v>
      </c>
      <c r="D56" s="207" t="s">
        <v>117</v>
      </c>
      <c r="H56" s="207" t="s">
        <v>9</v>
      </c>
    </row>
    <row r="57" spans="2:24">
      <c r="B57" s="110" t="s">
        <v>103</v>
      </c>
      <c r="C57" s="249">
        <v>0.57299999999999995</v>
      </c>
      <c r="D57" s="207" t="s">
        <v>122</v>
      </c>
      <c r="H57" s="207" t="s">
        <v>119</v>
      </c>
    </row>
    <row r="58" spans="2:24">
      <c r="B58" s="110" t="s">
        <v>103</v>
      </c>
      <c r="C58" s="244">
        <v>0</v>
      </c>
      <c r="D58" s="207" t="s">
        <v>118</v>
      </c>
      <c r="H58" s="207" t="s">
        <v>119</v>
      </c>
      <c r="K58" s="209"/>
      <c r="L58" s="245"/>
      <c r="M58" s="68"/>
      <c r="N58" s="246"/>
      <c r="O58" s="68"/>
      <c r="P58" s="246"/>
      <c r="Q58" s="68"/>
      <c r="R58" s="209"/>
      <c r="S58" s="209"/>
      <c r="T58" s="209"/>
      <c r="U58" s="209"/>
      <c r="V58" s="209"/>
      <c r="W58" s="209"/>
      <c r="X58" s="209"/>
    </row>
    <row r="59" spans="2:24">
      <c r="B59" s="110" t="s">
        <v>103</v>
      </c>
      <c r="C59" s="257"/>
      <c r="D59" s="207" t="s">
        <v>120</v>
      </c>
      <c r="H59" s="207" t="s">
        <v>119</v>
      </c>
      <c r="K59" s="247"/>
      <c r="L59" s="247"/>
      <c r="M59" s="248"/>
      <c r="N59" s="249"/>
      <c r="O59" s="246"/>
      <c r="P59" s="250"/>
      <c r="Q59" s="209"/>
      <c r="R59" s="209"/>
      <c r="S59" s="209"/>
      <c r="T59" s="209"/>
      <c r="U59" s="209"/>
      <c r="V59" s="209"/>
      <c r="W59" s="209"/>
      <c r="X59" s="209"/>
    </row>
    <row r="60" spans="2:24">
      <c r="K60" s="247"/>
      <c r="L60" s="247"/>
      <c r="M60" s="247"/>
      <c r="N60" s="209"/>
      <c r="O60" s="246"/>
      <c r="P60" s="250"/>
      <c r="Q60" s="209"/>
      <c r="R60" s="209"/>
      <c r="S60" s="209"/>
      <c r="T60" s="209"/>
      <c r="U60" s="209"/>
      <c r="V60" s="209"/>
      <c r="W60" s="209"/>
      <c r="X60" s="209"/>
    </row>
    <row r="61" spans="2:24">
      <c r="C61" s="251"/>
      <c r="K61" s="247"/>
      <c r="L61" s="247"/>
      <c r="M61" s="247"/>
      <c r="N61" s="209"/>
      <c r="O61" s="247"/>
      <c r="P61" s="250"/>
      <c r="S61" s="209"/>
      <c r="T61" s="209"/>
      <c r="U61" s="209"/>
      <c r="V61" s="209"/>
      <c r="W61" s="209"/>
      <c r="X61" s="209"/>
    </row>
    <row r="62" spans="2:24">
      <c r="C62" s="252">
        <v>7.0674858624469455E-2</v>
      </c>
      <c r="D62" s="207" t="s">
        <v>54</v>
      </c>
      <c r="K62" s="253"/>
      <c r="L62" s="254"/>
      <c r="M62" s="254"/>
      <c r="O62" s="255"/>
    </row>
    <row r="63" spans="2:24">
      <c r="C63" s="256">
        <v>0.38</v>
      </c>
      <c r="D63" s="207" t="s">
        <v>55</v>
      </c>
    </row>
    <row r="64" spans="2:24" ht="13.5" thickBot="1">
      <c r="D64" s="250"/>
    </row>
    <row r="65" spans="3:11" ht="13.5" thickBot="1">
      <c r="C65" s="54" t="str">
        <f>"Company Official Inflation Forecast Dated "&amp;TEXT('Table 4'!$G$5,"mmmm dd, yyyy")</f>
        <v>Company Official Inflation Forecast Dated March 31, 2017</v>
      </c>
      <c r="D65" s="237"/>
      <c r="E65" s="237"/>
      <c r="F65" s="237"/>
      <c r="G65" s="237"/>
      <c r="H65" s="237"/>
      <c r="I65" s="237"/>
      <c r="J65" s="237"/>
      <c r="K65" s="239"/>
    </row>
    <row r="66" spans="3:11">
      <c r="C66" s="135">
        <v>2017</v>
      </c>
      <c r="D66" s="57">
        <v>2.2092462442320437E-2</v>
      </c>
      <c r="E66" s="110"/>
      <c r="F66" s="135">
        <f>C74+1</f>
        <v>2026</v>
      </c>
      <c r="G66" s="57">
        <v>2.2944058791238842E-2</v>
      </c>
      <c r="H66" s="110"/>
      <c r="I66" s="135">
        <f>F74+1</f>
        <v>2035</v>
      </c>
      <c r="J66" s="135"/>
      <c r="K66" s="57">
        <v>2.4174683944208519E-2</v>
      </c>
    </row>
    <row r="67" spans="3:11">
      <c r="C67" s="135">
        <f t="shared" ref="C67:C74" si="30">C66+1</f>
        <v>2018</v>
      </c>
      <c r="D67" s="57">
        <v>2.1684070430924685E-2</v>
      </c>
      <c r="E67" s="110"/>
      <c r="F67" s="135">
        <f t="shared" ref="F67:F74" si="31">F66+1</f>
        <v>2027</v>
      </c>
      <c r="G67" s="57">
        <v>2.3164081218836952E-2</v>
      </c>
      <c r="H67" s="110"/>
      <c r="I67" s="135">
        <f t="shared" ref="I67:I74" si="32">I66+1</f>
        <v>2036</v>
      </c>
      <c r="J67" s="135"/>
      <c r="K67" s="57">
        <v>2.4311492116604327E-2</v>
      </c>
    </row>
    <row r="68" spans="3:11">
      <c r="C68" s="135">
        <f t="shared" si="30"/>
        <v>2019</v>
      </c>
      <c r="D68" s="57">
        <v>2.0023445288848141E-2</v>
      </c>
      <c r="E68" s="110"/>
      <c r="F68" s="135">
        <f t="shared" si="31"/>
        <v>2028</v>
      </c>
      <c r="G68" s="57">
        <v>2.3269517424980624E-2</v>
      </c>
      <c r="H68" s="110"/>
      <c r="I68" s="135">
        <f t="shared" si="32"/>
        <v>2037</v>
      </c>
      <c r="J68" s="135"/>
      <c r="K68" s="57">
        <v>2.4277391473133791E-2</v>
      </c>
    </row>
    <row r="69" spans="3:11">
      <c r="C69" s="135">
        <f t="shared" si="30"/>
        <v>2020</v>
      </c>
      <c r="D69" s="57">
        <v>2.1423649370385656E-2</v>
      </c>
      <c r="E69" s="110"/>
      <c r="F69" s="135">
        <f t="shared" si="31"/>
        <v>2029</v>
      </c>
      <c r="G69" s="57">
        <v>2.3660062349176059E-2</v>
      </c>
      <c r="H69" s="110"/>
      <c r="I69" s="135">
        <f t="shared" si="32"/>
        <v>2038</v>
      </c>
      <c r="J69" s="135"/>
      <c r="K69" s="57">
        <v>2.4418737348747444E-2</v>
      </c>
    </row>
    <row r="70" spans="3:11">
      <c r="C70" s="135">
        <f t="shared" si="30"/>
        <v>2021</v>
      </c>
      <c r="D70" s="57">
        <v>2.2444603435442634E-2</v>
      </c>
      <c r="E70" s="110"/>
      <c r="F70" s="135">
        <f t="shared" si="31"/>
        <v>2030</v>
      </c>
      <c r="G70" s="57">
        <v>2.3797996946838929E-2</v>
      </c>
      <c r="H70" s="110"/>
      <c r="I70" s="135">
        <f t="shared" si="32"/>
        <v>2039</v>
      </c>
      <c r="J70" s="135"/>
      <c r="K70" s="57">
        <v>2.4490791911648602E-2</v>
      </c>
    </row>
    <row r="71" spans="3:11">
      <c r="C71" s="135">
        <f t="shared" si="30"/>
        <v>2022</v>
      </c>
      <c r="D71" s="57">
        <v>2.2559296067847567E-2</v>
      </c>
      <c r="E71" s="110"/>
      <c r="F71" s="135">
        <f t="shared" si="31"/>
        <v>2031</v>
      </c>
      <c r="G71" s="57">
        <v>2.4014000123530499E-2</v>
      </c>
      <c r="H71" s="110"/>
      <c r="I71" s="135">
        <f t="shared" si="32"/>
        <v>2040</v>
      </c>
      <c r="J71" s="135"/>
      <c r="K71" s="57">
        <v>2.442458536688985E-2</v>
      </c>
    </row>
    <row r="72" spans="3:11" s="209" customFormat="1">
      <c r="C72" s="135">
        <f t="shared" si="30"/>
        <v>2023</v>
      </c>
      <c r="D72" s="57">
        <v>2.3031082544693549E-2</v>
      </c>
      <c r="E72" s="112"/>
      <c r="F72" s="135">
        <f t="shared" si="31"/>
        <v>2032</v>
      </c>
      <c r="G72" s="57">
        <v>2.4075090077113837E-2</v>
      </c>
      <c r="H72" s="112"/>
      <c r="I72" s="135">
        <f t="shared" si="32"/>
        <v>2041</v>
      </c>
      <c r="J72" s="135"/>
      <c r="K72" s="57">
        <v>2.4530694634797623E-2</v>
      </c>
    </row>
    <row r="73" spans="3:11" s="209" customFormat="1">
      <c r="C73" s="135">
        <f t="shared" si="30"/>
        <v>2024</v>
      </c>
      <c r="D73" s="57">
        <v>2.3134274986934988E-2</v>
      </c>
      <c r="E73" s="112"/>
      <c r="F73" s="135">
        <f t="shared" si="31"/>
        <v>2033</v>
      </c>
      <c r="G73" s="57">
        <v>2.4191075903759129E-2</v>
      </c>
      <c r="H73" s="112"/>
      <c r="I73" s="135">
        <f t="shared" si="32"/>
        <v>2042</v>
      </c>
      <c r="J73" s="135"/>
      <c r="K73" s="57">
        <v>2.4630996146588036E-2</v>
      </c>
    </row>
    <row r="74" spans="3:11" s="209" customFormat="1">
      <c r="C74" s="135">
        <f t="shared" si="30"/>
        <v>2025</v>
      </c>
      <c r="D74" s="57">
        <v>2.3159080336675242E-2</v>
      </c>
      <c r="E74" s="112"/>
      <c r="F74" s="135">
        <f t="shared" si="31"/>
        <v>2034</v>
      </c>
      <c r="G74" s="57">
        <v>2.4219456505286896E-2</v>
      </c>
      <c r="H74" s="112"/>
      <c r="I74" s="135">
        <f t="shared" si="32"/>
        <v>2043</v>
      </c>
      <c r="J74" s="135"/>
      <c r="K74" s="57">
        <v>2.4704209858992465E-2</v>
      </c>
    </row>
    <row r="75" spans="3:11" s="209" customFormat="1"/>
    <row r="76" spans="3:11" s="209" customFormat="1"/>
    <row r="93" spans="3:4">
      <c r="C93" s="246"/>
      <c r="D93" s="250"/>
    </row>
    <row r="94" spans="3:4">
      <c r="C94" s="246"/>
      <c r="D94" s="250"/>
    </row>
    <row r="95" spans="3:4">
      <c r="C95" s="246"/>
      <c r="D95" s="250"/>
    </row>
    <row r="96" spans="3:4">
      <c r="C96" s="246"/>
      <c r="D96" s="250"/>
    </row>
    <row r="97" spans="3:4">
      <c r="C97" s="246"/>
      <c r="D97" s="250"/>
    </row>
    <row r="98" spans="3:4">
      <c r="C98" s="246"/>
      <c r="D98" s="250"/>
    </row>
    <row r="99" spans="3:4">
      <c r="C99" s="246"/>
      <c r="D99" s="250"/>
    </row>
    <row r="100" spans="3:4">
      <c r="C100" s="246"/>
      <c r="D100" s="250"/>
    </row>
    <row r="101" spans="3:4">
      <c r="C101" s="246"/>
      <c r="D101" s="250"/>
    </row>
    <row r="102" spans="3:4">
      <c r="C102" s="246"/>
      <c r="D102" s="250"/>
    </row>
  </sheetData>
  <printOptions horizontalCentered="1"/>
  <pageMargins left="0.8" right="0.3" top="0.4" bottom="0.4" header="0.5" footer="0.2"/>
  <pageSetup scale="56" orientation="landscape" r:id="rId1"/>
  <headerFooter alignWithMargins="0"/>
  <rowBreaks count="1" manualBreakCount="1">
    <brk id="51"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1"/>
  <sheetViews>
    <sheetView zoomScaleNormal="100" zoomScaleSheetLayoutView="85" workbookViewId="0">
      <pane xSplit="2" ySplit="6" topLeftCell="C7" activePane="bottomRight" state="frozen"/>
      <selection activeCell="E15" sqref="E15"/>
      <selection pane="topRight" activeCell="E15" sqref="E15"/>
      <selection pane="bottomLeft" activeCell="E15" sqref="E15"/>
      <selection pane="bottomRight" activeCell="C24" sqref="C24"/>
    </sheetView>
  </sheetViews>
  <sheetFormatPr defaultRowHeight="12.75"/>
  <cols>
    <col min="1" max="1" width="2.83203125" style="4" customWidth="1"/>
    <col min="2" max="2" width="7" style="4" customWidth="1"/>
    <col min="3" max="12" width="10.1640625" style="4" customWidth="1"/>
    <col min="13" max="13" width="10.1640625" style="6" customWidth="1"/>
    <col min="14" max="15" width="10.1640625" style="4" customWidth="1"/>
    <col min="16" max="16" width="1.6640625" style="4" customWidth="1"/>
    <col min="17" max="16384" width="9.33203125" style="4"/>
  </cols>
  <sheetData>
    <row r="1" spans="2:16" s="287" customFormat="1" ht="15.75" hidden="1">
      <c r="B1" s="1" t="s">
        <v>52</v>
      </c>
      <c r="C1" s="1"/>
      <c r="D1" s="1"/>
      <c r="E1" s="1"/>
      <c r="F1" s="1"/>
      <c r="G1" s="284"/>
      <c r="H1" s="1"/>
      <c r="I1" s="1"/>
      <c r="J1" s="1"/>
      <c r="K1" s="1"/>
      <c r="L1" s="285"/>
      <c r="M1" s="286"/>
      <c r="N1" s="286"/>
      <c r="O1" s="286"/>
      <c r="P1" s="286"/>
    </row>
    <row r="2" spans="2:16" s="287" customFormat="1" ht="5.25" customHeight="1">
      <c r="B2" s="1"/>
      <c r="C2" s="1"/>
      <c r="D2" s="1"/>
      <c r="E2" s="1"/>
      <c r="F2" s="1"/>
      <c r="G2" s="284"/>
      <c r="H2" s="1"/>
      <c r="I2" s="1"/>
      <c r="J2" s="1"/>
      <c r="K2" s="1"/>
      <c r="L2" s="285"/>
      <c r="M2" s="286"/>
      <c r="N2" s="286"/>
      <c r="O2" s="286"/>
      <c r="P2" s="286"/>
    </row>
    <row r="3" spans="2:16" s="287" customFormat="1" ht="15.75">
      <c r="B3" s="1" t="s">
        <v>156</v>
      </c>
      <c r="C3" s="1"/>
      <c r="D3" s="1"/>
      <c r="E3" s="1"/>
      <c r="F3" s="1"/>
      <c r="G3" s="284"/>
      <c r="H3" s="1"/>
      <c r="I3" s="1"/>
      <c r="J3" s="1"/>
      <c r="K3" s="1"/>
      <c r="L3" s="285"/>
      <c r="M3" s="286"/>
      <c r="N3" s="286"/>
      <c r="O3" s="286"/>
      <c r="P3" s="286"/>
    </row>
    <row r="4" spans="2:16" s="289" customFormat="1" ht="15">
      <c r="B4" s="5" t="s">
        <v>157</v>
      </c>
      <c r="C4" s="5"/>
      <c r="D4" s="5"/>
      <c r="E4" s="5"/>
      <c r="F4" s="5"/>
      <c r="G4" s="5"/>
      <c r="H4" s="5"/>
      <c r="I4" s="5"/>
      <c r="J4" s="5"/>
      <c r="K4" s="5"/>
      <c r="L4" s="5"/>
      <c r="M4" s="288"/>
      <c r="N4" s="288"/>
      <c r="O4" s="288"/>
      <c r="P4" s="288"/>
    </row>
    <row r="5" spans="2:16" s="289" customFormat="1" ht="15">
      <c r="B5" s="5" t="str">
        <f ca="1">'Table 1'!B5</f>
        <v>Utah Sch 37 Solar T - 10.0 MW and 31.1% CF</v>
      </c>
      <c r="C5" s="5"/>
      <c r="D5" s="5"/>
      <c r="E5" s="5"/>
      <c r="F5" s="5"/>
      <c r="G5" s="5"/>
      <c r="H5" s="5"/>
      <c r="I5" s="5"/>
      <c r="J5" s="5"/>
      <c r="K5" s="5"/>
      <c r="L5" s="5"/>
      <c r="M5" s="5"/>
      <c r="N5" s="5"/>
      <c r="O5" s="5"/>
      <c r="P5" s="5"/>
    </row>
    <row r="6" spans="2:16" s="289" customFormat="1" ht="15" hidden="1">
      <c r="B6" s="5"/>
      <c r="C6" s="5"/>
      <c r="D6" s="5"/>
      <c r="E6" s="5"/>
      <c r="F6" s="5"/>
      <c r="G6" s="5"/>
      <c r="H6" s="5"/>
      <c r="I6" s="5"/>
      <c r="J6" s="5"/>
      <c r="K6" s="5"/>
      <c r="L6" s="5"/>
      <c r="M6" s="288"/>
      <c r="N6" s="288"/>
      <c r="O6" s="288"/>
      <c r="P6" s="288"/>
    </row>
    <row r="7" spans="2:16">
      <c r="D7" s="290"/>
      <c r="E7" s="290"/>
      <c r="F7" s="290"/>
      <c r="G7" s="291"/>
      <c r="H7" s="291"/>
      <c r="I7" s="291"/>
      <c r="J7" s="291"/>
      <c r="K7" s="291"/>
      <c r="L7" s="291"/>
      <c r="M7" s="292"/>
    </row>
    <row r="8" spans="2:16">
      <c r="B8" s="293" t="s">
        <v>0</v>
      </c>
      <c r="C8" s="293"/>
      <c r="D8" s="294" t="s">
        <v>158</v>
      </c>
      <c r="E8" s="295"/>
      <c r="F8" s="295"/>
      <c r="G8" s="294"/>
      <c r="H8" s="294"/>
      <c r="I8" s="296" t="s">
        <v>159</v>
      </c>
      <c r="J8" s="297"/>
      <c r="K8" s="297"/>
      <c r="L8" s="298"/>
      <c r="M8" s="299" t="s">
        <v>158</v>
      </c>
      <c r="N8" s="300"/>
      <c r="O8" s="301"/>
    </row>
    <row r="9" spans="2:16">
      <c r="B9" s="302"/>
      <c r="C9" s="302" t="s">
        <v>160</v>
      </c>
      <c r="D9" s="303" t="s">
        <v>161</v>
      </c>
      <c r="E9" s="304" t="s">
        <v>162</v>
      </c>
      <c r="F9" s="304" t="s">
        <v>163</v>
      </c>
      <c r="G9" s="304" t="s">
        <v>164</v>
      </c>
      <c r="H9" s="305" t="s">
        <v>165</v>
      </c>
      <c r="I9" s="281" t="s">
        <v>166</v>
      </c>
      <c r="J9" s="281" t="s">
        <v>167</v>
      </c>
      <c r="K9" s="281" t="s">
        <v>168</v>
      </c>
      <c r="L9" s="281" t="s">
        <v>169</v>
      </c>
      <c r="M9" s="303" t="s">
        <v>170</v>
      </c>
      <c r="N9" s="304" t="s">
        <v>171</v>
      </c>
      <c r="O9" s="305" t="s">
        <v>172</v>
      </c>
    </row>
    <row r="10" spans="2:16" ht="12.75" customHeight="1">
      <c r="B10" s="7"/>
      <c r="C10" s="7"/>
      <c r="D10" s="306"/>
      <c r="E10" s="306"/>
      <c r="F10" s="306"/>
      <c r="G10" s="306"/>
      <c r="H10" s="306"/>
      <c r="I10" s="306"/>
      <c r="J10" s="306"/>
      <c r="K10" s="306"/>
      <c r="L10" s="306"/>
      <c r="M10" s="306"/>
      <c r="N10" s="306"/>
      <c r="O10" s="6"/>
    </row>
    <row r="11" spans="2:16" ht="12.75" customHeight="1">
      <c r="B11" s="307" t="s">
        <v>173</v>
      </c>
      <c r="C11" s="307"/>
      <c r="E11" s="290"/>
      <c r="F11" s="290"/>
      <c r="G11" s="290"/>
      <c r="H11" s="290"/>
      <c r="I11" s="290"/>
      <c r="J11" s="290"/>
      <c r="K11" s="290"/>
      <c r="L11" s="290"/>
      <c r="M11" s="290"/>
      <c r="N11" s="290"/>
      <c r="O11" s="6"/>
    </row>
    <row r="12" spans="2:16" ht="12.75" hidden="1" customHeight="1">
      <c r="B12" s="313">
        <v>2017</v>
      </c>
      <c r="C12" s="314"/>
      <c r="D12" s="9"/>
      <c r="E12" s="9"/>
      <c r="F12" s="9"/>
      <c r="G12" s="9"/>
      <c r="H12" s="14"/>
      <c r="I12" s="315">
        <f t="array" ref="I12:O12">TRANSPOSE('Table 5'!G13:G19)</f>
        <v>16.198366551286053</v>
      </c>
      <c r="J12" s="316">
        <v>21.996058670608306</v>
      </c>
      <c r="K12" s="316">
        <v>22.07099805226418</v>
      </c>
      <c r="L12" s="317">
        <v>17.735050709191118</v>
      </c>
      <c r="M12" s="315">
        <v>17.818688035936301</v>
      </c>
      <c r="N12" s="316">
        <v>18.001554332834548</v>
      </c>
      <c r="O12" s="317">
        <v>19.527071575545307</v>
      </c>
    </row>
    <row r="13" spans="2:16" ht="12.75" customHeight="1">
      <c r="B13" s="16">
        <f>YEAR('Table 5'!B20)</f>
        <v>2018</v>
      </c>
      <c r="C13" s="318">
        <f>'[13]Avoided Costs'!C7</f>
        <v>19.67327646469224</v>
      </c>
      <c r="D13" s="319">
        <f>'[13]Avoided Costs'!D7</f>
        <v>23.465808644857887</v>
      </c>
      <c r="E13" s="319">
        <f>'[13]Avoided Costs'!E7</f>
        <v>23.80293987613339</v>
      </c>
      <c r="F13" s="319">
        <f>'[13]Avoided Costs'!F7</f>
        <v>22.479301426916187</v>
      </c>
      <c r="G13" s="319">
        <f>'[13]Avoided Costs'!G7</f>
        <v>17.742236889535508</v>
      </c>
      <c r="H13" s="320">
        <f>'[13]Avoided Costs'!H7</f>
        <v>16.270905581498791</v>
      </c>
      <c r="I13" s="321">
        <f>'[13]Avoided Costs'!I7</f>
        <v>16.55622835594728</v>
      </c>
      <c r="J13" s="319">
        <f>'[13]Avoided Costs'!J7</f>
        <v>22.482005770667797</v>
      </c>
      <c r="K13" s="319">
        <f>'[13]Avoided Costs'!K7</f>
        <v>22.558600747798351</v>
      </c>
      <c r="L13" s="320">
        <f>'[13]Avoided Costs'!L7</f>
        <v>18.126861650896572</v>
      </c>
      <c r="M13" s="321">
        <f>'[13]Avoided Costs'!M7</f>
        <v>18.212346732141647</v>
      </c>
      <c r="N13" s="319">
        <f>'[13]Avoided Costs'!N7</f>
        <v>18.399252995836086</v>
      </c>
      <c r="O13" s="320">
        <f>'[13]Avoided Costs'!O7</f>
        <v>19.958472670936548</v>
      </c>
    </row>
    <row r="14" spans="2:16" ht="12.75" customHeight="1">
      <c r="B14" s="16">
        <f>B13+1</f>
        <v>2019</v>
      </c>
      <c r="C14" s="318">
        <f>'[13]Avoided Costs'!C8</f>
        <v>19.626837496881553</v>
      </c>
      <c r="D14" s="319">
        <f>'[13]Avoided Costs'!D8</f>
        <v>21.864815653552117</v>
      </c>
      <c r="E14" s="319">
        <f>'[13]Avoided Costs'!E8</f>
        <v>18.174949966994703</v>
      </c>
      <c r="F14" s="319">
        <f>'[13]Avoided Costs'!F8</f>
        <v>17.383072853600094</v>
      </c>
      <c r="G14" s="319">
        <f>'[13]Avoided Costs'!G8</f>
        <v>16.458470994957732</v>
      </c>
      <c r="H14" s="320">
        <f>'[13]Avoided Costs'!H8</f>
        <v>15.723503270343446</v>
      </c>
      <c r="I14" s="321">
        <f>'[13]Avoided Costs'!I8</f>
        <v>16.47207666601328</v>
      </c>
      <c r="J14" s="319">
        <f>'[13]Avoided Costs'!J8</f>
        <v>28.87769864180073</v>
      </c>
      <c r="K14" s="319">
        <f>'[13]Avoided Costs'!K8</f>
        <v>22.914565702959571</v>
      </c>
      <c r="L14" s="320">
        <f>'[13]Avoided Costs'!L8</f>
        <v>18.976161190014498</v>
      </c>
      <c r="M14" s="321">
        <f>'[13]Avoided Costs'!M8</f>
        <v>19.434437264141984</v>
      </c>
      <c r="N14" s="319">
        <f>'[13]Avoided Costs'!N8</f>
        <v>17.802406449512635</v>
      </c>
      <c r="O14" s="320">
        <f>'[13]Avoided Costs'!O8</f>
        <v>22.074839530240823</v>
      </c>
    </row>
    <row r="15" spans="2:16" ht="12.75" customHeight="1">
      <c r="B15" s="16">
        <f t="shared" ref="B15:B32" si="0">B14+1</f>
        <v>2020</v>
      </c>
      <c r="C15" s="318">
        <f>'[13]Avoided Costs'!C9</f>
        <v>18.753682371409994</v>
      </c>
      <c r="D15" s="319">
        <f>'[13]Avoided Costs'!D9</f>
        <v>12.359169758432104</v>
      </c>
      <c r="E15" s="319">
        <f>'[13]Avoided Costs'!E9</f>
        <v>17.151443795303898</v>
      </c>
      <c r="F15" s="319">
        <f>'[13]Avoided Costs'!F9</f>
        <v>16.02381173941572</v>
      </c>
      <c r="G15" s="319">
        <f>'[13]Avoided Costs'!G9</f>
        <v>15.654256540038018</v>
      </c>
      <c r="H15" s="320">
        <f>'[13]Avoided Costs'!H9</f>
        <v>16.203653446996462</v>
      </c>
      <c r="I15" s="321">
        <f>'[13]Avoided Costs'!I9</f>
        <v>16.035390594325403</v>
      </c>
      <c r="J15" s="319">
        <f>'[13]Avoided Costs'!J9</f>
        <v>29.677303181671899</v>
      </c>
      <c r="K15" s="319">
        <f>'[13]Avoided Costs'!K9</f>
        <v>22.599530235747242</v>
      </c>
      <c r="L15" s="320">
        <f>'[13]Avoided Costs'!L9</f>
        <v>17.568423217822932</v>
      </c>
      <c r="M15" s="321">
        <f>'[13]Avoided Costs'!M9</f>
        <v>17.887683394825913</v>
      </c>
      <c r="N15" s="319">
        <f>'[13]Avoided Costs'!N9</f>
        <v>16.310917942377056</v>
      </c>
      <c r="O15" s="320">
        <f>'[13]Avoided Costs'!O9</f>
        <v>24.973858775454772</v>
      </c>
    </row>
    <row r="16" spans="2:16" ht="12.75" customHeight="1">
      <c r="B16" s="16">
        <f t="shared" si="0"/>
        <v>2021</v>
      </c>
      <c r="C16" s="318">
        <f>'[13]Avoided Costs'!C10</f>
        <v>-46.692036040352463</v>
      </c>
      <c r="D16" s="319">
        <f>'[13]Avoided Costs'!D10</f>
        <v>-105.35583588849194</v>
      </c>
      <c r="E16" s="319">
        <f>'[13]Avoided Costs'!E10</f>
        <v>-68.630855122360359</v>
      </c>
      <c r="F16" s="319">
        <f>'[13]Avoided Costs'!F10</f>
        <v>-80.704674897479691</v>
      </c>
      <c r="G16" s="319">
        <f>'[13]Avoided Costs'!G10</f>
        <v>-44.505174129649888</v>
      </c>
      <c r="H16" s="320">
        <f>'[13]Avoided Costs'!H10</f>
        <v>-24.212327110123496</v>
      </c>
      <c r="I16" s="321">
        <f>'[13]Avoided Costs'!I10</f>
        <v>-20.462778980320536</v>
      </c>
      <c r="J16" s="319">
        <f>'[13]Avoided Costs'!J10</f>
        <v>-17.352243567623329</v>
      </c>
      <c r="K16" s="319">
        <f>'[13]Avoided Costs'!K10</f>
        <v>-18.308262370167032</v>
      </c>
      <c r="L16" s="320">
        <f>'[13]Avoided Costs'!L10</f>
        <v>-31.026710502790028</v>
      </c>
      <c r="M16" s="321">
        <f>'[13]Avoided Costs'!M10</f>
        <v>-54.215744568571395</v>
      </c>
      <c r="N16" s="319">
        <f>'[13]Avoided Costs'!N10</f>
        <v>-116.09533398876067</v>
      </c>
      <c r="O16" s="320">
        <f>'[13]Avoided Costs'!O10</f>
        <v>-109.827759269084</v>
      </c>
    </row>
    <row r="17" spans="2:15" ht="12.75" customHeight="1">
      <c r="B17" s="16">
        <f t="shared" si="0"/>
        <v>2022</v>
      </c>
      <c r="C17" s="318">
        <f>'[13]Avoided Costs'!C11</f>
        <v>-48.727777899209379</v>
      </c>
      <c r="D17" s="319">
        <f>'[13]Avoided Costs'!D11</f>
        <v>-109.61323006136161</v>
      </c>
      <c r="E17" s="319">
        <f>'[13]Avoided Costs'!E11</f>
        <v>-77.359770322200461</v>
      </c>
      <c r="F17" s="319">
        <f>'[13]Avoided Costs'!F11</f>
        <v>-76.508904714501028</v>
      </c>
      <c r="G17" s="319">
        <f>'[13]Avoided Costs'!G11</f>
        <v>-49.241929750766111</v>
      </c>
      <c r="H17" s="320">
        <f>'[13]Avoided Costs'!H11</f>
        <v>-26.193212760649104</v>
      </c>
      <c r="I17" s="321">
        <f>'[13]Avoided Costs'!I11</f>
        <v>-21.654216316809585</v>
      </c>
      <c r="J17" s="319">
        <f>'[13]Avoided Costs'!J11</f>
        <v>-18.935300770499023</v>
      </c>
      <c r="K17" s="319">
        <f>'[13]Avoided Costs'!K11</f>
        <v>-18.783561050691084</v>
      </c>
      <c r="L17" s="320">
        <f>'[13]Avoided Costs'!L11</f>
        <v>-33.367689327186014</v>
      </c>
      <c r="M17" s="321">
        <f>'[13]Avoided Costs'!M11</f>
        <v>-59.015194219979698</v>
      </c>
      <c r="N17" s="319">
        <f>'[13]Avoided Costs'!N11</f>
        <v>-124.06604242861073</v>
      </c>
      <c r="O17" s="320">
        <f>'[13]Avoided Costs'!O11</f>
        <v>-101.07386842674516</v>
      </c>
    </row>
    <row r="18" spans="2:15" ht="12.75" customHeight="1">
      <c r="B18" s="16">
        <f t="shared" si="0"/>
        <v>2023</v>
      </c>
      <c r="C18" s="318">
        <f>'[13]Avoided Costs'!C12</f>
        <v>-55.141337847550126</v>
      </c>
      <c r="D18" s="319">
        <f>'[13]Avoided Costs'!D12</f>
        <v>-117.57222021533708</v>
      </c>
      <c r="E18" s="319">
        <f>'[13]Avoided Costs'!E12</f>
        <v>-100.68413631237169</v>
      </c>
      <c r="F18" s="319">
        <f>'[13]Avoided Costs'!F12</f>
        <v>-75.489484012272158</v>
      </c>
      <c r="G18" s="319">
        <f>'[13]Avoided Costs'!G12</f>
        <v>-52.556612023901359</v>
      </c>
      <c r="H18" s="320">
        <f>'[13]Avoided Costs'!H12</f>
        <v>-30.971130687326628</v>
      </c>
      <c r="I18" s="321">
        <f>'[13]Avoided Costs'!I12</f>
        <v>-24.985310186372971</v>
      </c>
      <c r="J18" s="319">
        <f>'[13]Avoided Costs'!J12</f>
        <v>-20.338625528619485</v>
      </c>
      <c r="K18" s="319">
        <f>'[13]Avoided Costs'!K12</f>
        <v>-21.051991943393489</v>
      </c>
      <c r="L18" s="320">
        <f>'[13]Avoided Costs'!L12</f>
        <v>-36.467537924008248</v>
      </c>
      <c r="M18" s="321">
        <f>'[13]Avoided Costs'!M12</f>
        <v>-65.247836205614774</v>
      </c>
      <c r="N18" s="319">
        <f>'[13]Avoided Costs'!N12</f>
        <v>-137.74572664248217</v>
      </c>
      <c r="O18" s="320">
        <f>'[13]Avoided Costs'!O12</f>
        <v>-143.10900623522622</v>
      </c>
    </row>
    <row r="19" spans="2:15" ht="12.75" customHeight="1">
      <c r="B19" s="16">
        <f t="shared" si="0"/>
        <v>2024</v>
      </c>
      <c r="C19" s="318">
        <f>'[13]Avoided Costs'!C13</f>
        <v>-57.527284376590352</v>
      </c>
      <c r="D19" s="319">
        <f>'[13]Avoided Costs'!D13</f>
        <v>-131.06519045710638</v>
      </c>
      <c r="E19" s="319">
        <f>'[13]Avoided Costs'!E13</f>
        <v>-87.977287014160993</v>
      </c>
      <c r="F19" s="319">
        <f>'[13]Avoided Costs'!F13</f>
        <v>-74.828515835155869</v>
      </c>
      <c r="G19" s="319">
        <f>'[13]Avoided Costs'!G13</f>
        <v>-56.986278351828979</v>
      </c>
      <c r="H19" s="320">
        <f>'[13]Avoided Costs'!H13</f>
        <v>-33.271840176798747</v>
      </c>
      <c r="I19" s="321">
        <f>'[13]Avoided Costs'!I13</f>
        <v>-29.161686717248809</v>
      </c>
      <c r="J19" s="319">
        <f>'[13]Avoided Costs'!J13</f>
        <v>-16.801819761302216</v>
      </c>
      <c r="K19" s="319">
        <f>'[13]Avoided Costs'!K13</f>
        <v>-20.279581184777172</v>
      </c>
      <c r="L19" s="320">
        <f>'[13]Avoided Costs'!L13</f>
        <v>-38.085915404394107</v>
      </c>
      <c r="M19" s="321">
        <f>'[13]Avoided Costs'!M13</f>
        <v>-70.915417486997271</v>
      </c>
      <c r="N19" s="319">
        <f>'[13]Avoided Costs'!N13</f>
        <v>-145.89293579997766</v>
      </c>
      <c r="O19" s="320">
        <f>'[13]Avoided Costs'!O13</f>
        <v>-159.80592961893853</v>
      </c>
    </row>
    <row r="20" spans="2:15" ht="12.75" customHeight="1">
      <c r="B20" s="16">
        <f t="shared" si="0"/>
        <v>2025</v>
      </c>
      <c r="C20" s="318">
        <f>'[13]Avoided Costs'!C14</f>
        <v>-61.316330903359699</v>
      </c>
      <c r="D20" s="319">
        <f>'[13]Avoided Costs'!D14</f>
        <v>-138.46008592993712</v>
      </c>
      <c r="E20" s="319">
        <f>'[13]Avoided Costs'!E14</f>
        <v>-105.17035787330256</v>
      </c>
      <c r="F20" s="319">
        <f>'[13]Avoided Costs'!F14</f>
        <v>-79.810870431026927</v>
      </c>
      <c r="G20" s="319">
        <f>'[13]Avoided Costs'!G14</f>
        <v>-62.650098389537618</v>
      </c>
      <c r="H20" s="320">
        <f>'[13]Avoided Costs'!H14</f>
        <v>-35.561577874616205</v>
      </c>
      <c r="I20" s="321">
        <f>'[13]Avoided Costs'!I14</f>
        <v>-36.278357988690587</v>
      </c>
      <c r="J20" s="319">
        <f>'[13]Avoided Costs'!J14</f>
        <v>-19.694773089689203</v>
      </c>
      <c r="K20" s="319">
        <f>'[13]Avoided Costs'!K14</f>
        <v>-20.175233377183677</v>
      </c>
      <c r="L20" s="320">
        <f>'[13]Avoided Costs'!L14</f>
        <v>-38.747197307260748</v>
      </c>
      <c r="M20" s="321">
        <f>'[13]Avoided Costs'!M14</f>
        <v>-72.366139772385438</v>
      </c>
      <c r="N20" s="319">
        <f>'[13]Avoided Costs'!N14</f>
        <v>-148.07419947601684</v>
      </c>
      <c r="O20" s="320">
        <f>'[13]Avoided Costs'!O14</f>
        <v>-156.89723532471535</v>
      </c>
    </row>
    <row r="21" spans="2:15" ht="12.75" customHeight="1">
      <c r="B21" s="16">
        <f t="shared" si="0"/>
        <v>2026</v>
      </c>
      <c r="C21" s="318">
        <f>'[13]Avoided Costs'!C15</f>
        <v>-66.741857455870715</v>
      </c>
      <c r="D21" s="319">
        <f>'[13]Avoided Costs'!D15</f>
        <v>-152.34571016468249</v>
      </c>
      <c r="E21" s="319">
        <f>'[13]Avoided Costs'!E15</f>
        <v>-135.26936728019029</v>
      </c>
      <c r="F21" s="319">
        <f>'[13]Avoided Costs'!F15</f>
        <v>-72.079986486214935</v>
      </c>
      <c r="G21" s="319">
        <f>'[13]Avoided Costs'!G15</f>
        <v>-63.504991014983382</v>
      </c>
      <c r="H21" s="320">
        <f>'[13]Avoided Costs'!H15</f>
        <v>-37.684818511757896</v>
      </c>
      <c r="I21" s="321">
        <f>'[13]Avoided Costs'!I15</f>
        <v>-31.348854895451669</v>
      </c>
      <c r="J21" s="319">
        <f>'[13]Avoided Costs'!J15</f>
        <v>-21.604726054296911</v>
      </c>
      <c r="K21" s="319">
        <f>'[13]Avoided Costs'!K15</f>
        <v>-24.271810322351627</v>
      </c>
      <c r="L21" s="320">
        <f>'[13]Avoided Costs'!L15</f>
        <v>-42.093575860392882</v>
      </c>
      <c r="M21" s="321">
        <f>'[13]Avoided Costs'!M15</f>
        <v>-77.893460671122938</v>
      </c>
      <c r="N21" s="319">
        <f>'[13]Avoided Costs'!N15</f>
        <v>-193.41111814237564</v>
      </c>
      <c r="O21" s="320">
        <f>'[13]Avoided Costs'!O15</f>
        <v>-163.6303399149692</v>
      </c>
    </row>
    <row r="22" spans="2:15" ht="12.75" customHeight="1">
      <c r="B22" s="16">
        <f t="shared" si="0"/>
        <v>2027</v>
      </c>
      <c r="C22" s="318">
        <f>'[13]Avoided Costs'!C16</f>
        <v>-72.777213826258048</v>
      </c>
      <c r="D22" s="319">
        <f>'[13]Avoided Costs'!D16</f>
        <v>-169.54898446014732</v>
      </c>
      <c r="E22" s="319">
        <f>'[13]Avoided Costs'!E16</f>
        <v>-135.72974997553902</v>
      </c>
      <c r="F22" s="319">
        <f>'[13]Avoided Costs'!F16</f>
        <v>-99.291360448713888</v>
      </c>
      <c r="G22" s="319">
        <f>'[13]Avoided Costs'!G16</f>
        <v>-74.569391750589531</v>
      </c>
      <c r="H22" s="320">
        <f>'[13]Avoided Costs'!H16</f>
        <v>-42.045972184979085</v>
      </c>
      <c r="I22" s="321">
        <f>'[13]Avoided Costs'!I16</f>
        <v>-33.158848961354252</v>
      </c>
      <c r="J22" s="319">
        <f>'[13]Avoided Costs'!J16</f>
        <v>-26.641409389890018</v>
      </c>
      <c r="K22" s="319">
        <f>'[13]Avoided Costs'!K16</f>
        <v>-25.932866487896458</v>
      </c>
      <c r="L22" s="320">
        <f>'[13]Avoided Costs'!L16</f>
        <v>-45.539311236787441</v>
      </c>
      <c r="M22" s="321">
        <f>'[13]Avoided Costs'!M16</f>
        <v>-84.237675374365409</v>
      </c>
      <c r="N22" s="319">
        <f>'[13]Avoided Costs'!N16</f>
        <v>-172.39842252464385</v>
      </c>
      <c r="O22" s="320">
        <f>'[13]Avoided Costs'!O16</f>
        <v>-179.62934379298079</v>
      </c>
    </row>
    <row r="23" spans="2:15" ht="12.75" customHeight="1">
      <c r="B23" s="16">
        <f t="shared" si="0"/>
        <v>2028</v>
      </c>
      <c r="C23" s="318">
        <f>'[13]Avoided Costs'!C17</f>
        <v>-132.59173071810511</v>
      </c>
      <c r="D23" s="319">
        <f>'[13]Avoided Costs'!D17</f>
        <v>-389.16923244628964</v>
      </c>
      <c r="E23" s="319">
        <f>'[13]Avoided Costs'!E17</f>
        <v>-263.73855104356949</v>
      </c>
      <c r="F23" s="319">
        <f>'[13]Avoided Costs'!F17</f>
        <v>-161.24933263250202</v>
      </c>
      <c r="G23" s="319">
        <f>'[13]Avoided Costs'!G17</f>
        <v>-102.00273104442005</v>
      </c>
      <c r="H23" s="320">
        <f>'[13]Avoided Costs'!H17</f>
        <v>-56.003634435184971</v>
      </c>
      <c r="I23" s="321">
        <f>'[13]Avoided Costs'!I17</f>
        <v>-44.843081827635665</v>
      </c>
      <c r="J23" s="319">
        <f>'[13]Avoided Costs'!J17</f>
        <v>-42.678593455287107</v>
      </c>
      <c r="K23" s="319">
        <f>'[13]Avoided Costs'!K17</f>
        <v>-48.693895328282842</v>
      </c>
      <c r="L23" s="320">
        <f>'[13]Avoided Costs'!L17</f>
        <v>-67.11193549852068</v>
      </c>
      <c r="M23" s="321">
        <f>'[13]Avoided Costs'!M17</f>
        <v>-142.22103879255212</v>
      </c>
      <c r="N23" s="319">
        <f>'[13]Avoided Costs'!N17</f>
        <v>-367.61071553891486</v>
      </c>
      <c r="O23" s="320">
        <f>'[13]Avoided Costs'!O17</f>
        <v>-431.07208793017804</v>
      </c>
    </row>
    <row r="24" spans="2:15" ht="12.75" customHeight="1">
      <c r="B24" s="16">
        <f t="shared" si="0"/>
        <v>2029</v>
      </c>
      <c r="C24" s="318">
        <f>'[13]Avoided Costs'!C18</f>
        <v>-154.87093131391336</v>
      </c>
      <c r="D24" s="319">
        <f>'[13]Avoided Costs'!D18</f>
        <v>-451.72537935911203</v>
      </c>
      <c r="E24" s="319">
        <f>'[13]Avoided Costs'!E18</f>
        <v>-311.70370554501187</v>
      </c>
      <c r="F24" s="319">
        <f>'[13]Avoided Costs'!F18</f>
        <v>-178.95429959362258</v>
      </c>
      <c r="G24" s="319">
        <f>'[13]Avoided Costs'!G18</f>
        <v>-113.83101293686649</v>
      </c>
      <c r="H24" s="320">
        <f>'[13]Avoided Costs'!H18</f>
        <v>-60.979019459305412</v>
      </c>
      <c r="I24" s="321">
        <f>'[13]Avoided Costs'!I18</f>
        <v>-51.615903814512357</v>
      </c>
      <c r="J24" s="319">
        <f>'[13]Avoided Costs'!J18</f>
        <v>-53.712285664839584</v>
      </c>
      <c r="K24" s="319">
        <f>'[13]Avoided Costs'!K18</f>
        <v>-58.029133383843153</v>
      </c>
      <c r="L24" s="320">
        <f>'[13]Avoided Costs'!L18</f>
        <v>-78.070076157986591</v>
      </c>
      <c r="M24" s="321">
        <f>'[13]Avoided Costs'!M18</f>
        <v>-162.63598283375484</v>
      </c>
      <c r="N24" s="319">
        <f>'[13]Avoided Costs'!N18</f>
        <v>-402.72811814612038</v>
      </c>
      <c r="O24" s="320">
        <f>'[13]Avoided Costs'!O18</f>
        <v>-584.98056487408098</v>
      </c>
    </row>
    <row r="25" spans="2:15" ht="12.75" customHeight="1">
      <c r="B25" s="16">
        <f t="shared" si="0"/>
        <v>2030</v>
      </c>
      <c r="C25" s="318">
        <f>'[13]Avoided Costs'!C19</f>
        <v>-170.93489944597721</v>
      </c>
      <c r="D25" s="319">
        <f>'[13]Avoided Costs'!D19</f>
        <v>-533.13003575272967</v>
      </c>
      <c r="E25" s="319">
        <f>'[13]Avoided Costs'!E19</f>
        <v>-365.22687128391362</v>
      </c>
      <c r="F25" s="319">
        <f>'[13]Avoided Costs'!F19</f>
        <v>-198.51920139786967</v>
      </c>
      <c r="G25" s="319">
        <f>'[13]Avoided Costs'!G19</f>
        <v>-121.02215827571594</v>
      </c>
      <c r="H25" s="320">
        <f>'[13]Avoided Costs'!H19</f>
        <v>-65.124158980332751</v>
      </c>
      <c r="I25" s="321">
        <f>'[13]Avoided Costs'!I19</f>
        <v>-55.971058955040341</v>
      </c>
      <c r="J25" s="319">
        <f>'[13]Avoided Costs'!J19</f>
        <v>-56.403967548921557</v>
      </c>
      <c r="K25" s="319">
        <f>'[13]Avoided Costs'!K19</f>
        <v>-58.237108317951439</v>
      </c>
      <c r="L25" s="320">
        <f>'[13]Avoided Costs'!L19</f>
        <v>-81.324848952683169</v>
      </c>
      <c r="M25" s="321">
        <f>'[13]Avoided Costs'!M19</f>
        <v>-184.95654838441365</v>
      </c>
      <c r="N25" s="319">
        <f>'[13]Avoided Costs'!N19</f>
        <v>-422.9341172930624</v>
      </c>
      <c r="O25" s="320">
        <f>'[13]Avoided Costs'!O19</f>
        <v>-646.16523928193465</v>
      </c>
    </row>
    <row r="26" spans="2:15" ht="12.75" customHeight="1">
      <c r="B26" s="16">
        <f t="shared" si="0"/>
        <v>2031</v>
      </c>
      <c r="C26" s="318">
        <f>'[13]Avoided Costs'!C20</f>
        <v>-183.85805748079943</v>
      </c>
      <c r="D26" s="319">
        <f>'[13]Avoided Costs'!D20</f>
        <v>-583.65886787638988</v>
      </c>
      <c r="E26" s="319">
        <f>'[13]Avoided Costs'!E20</f>
        <v>-401.90962999279901</v>
      </c>
      <c r="F26" s="319">
        <f>'[13]Avoided Costs'!F20</f>
        <v>-213.70332569352792</v>
      </c>
      <c r="G26" s="319">
        <f>'[13]Avoided Costs'!G20</f>
        <v>-129.45259996481502</v>
      </c>
      <c r="H26" s="320">
        <f>'[13]Avoided Costs'!H20</f>
        <v>-71.016099520001063</v>
      </c>
      <c r="I26" s="321">
        <f>'[13]Avoided Costs'!I20</f>
        <v>-56.376118382188523</v>
      </c>
      <c r="J26" s="319">
        <f>'[13]Avoided Costs'!J20</f>
        <v>-58.738380276691842</v>
      </c>
      <c r="K26" s="319">
        <f>'[13]Avoided Costs'!K20</f>
        <v>-63.21524731075138</v>
      </c>
      <c r="L26" s="320">
        <f>'[13]Avoided Costs'!L20</f>
        <v>-85.663470412714986</v>
      </c>
      <c r="M26" s="321">
        <f>'[13]Avoided Costs'!M20</f>
        <v>-195.0219919171162</v>
      </c>
      <c r="N26" s="319">
        <f>'[13]Avoided Costs'!N20</f>
        <v>-457.0021692068932</v>
      </c>
      <c r="O26" s="320">
        <f>'[13]Avoided Costs'!O20</f>
        <v>-693.39044328129</v>
      </c>
    </row>
    <row r="27" spans="2:15" ht="12.75" customHeight="1">
      <c r="B27" s="16">
        <f t="shared" si="0"/>
        <v>2032</v>
      </c>
      <c r="C27" s="318">
        <f>'[13]Avoided Costs'!C21</f>
        <v>-195.49293764763883</v>
      </c>
      <c r="D27" s="319">
        <f>'[13]Avoided Costs'!D21</f>
        <v>-604.51385995013993</v>
      </c>
      <c r="E27" s="319">
        <f>'[13]Avoided Costs'!E21</f>
        <v>-411.77137115112629</v>
      </c>
      <c r="F27" s="319">
        <f>'[13]Avoided Costs'!F21</f>
        <v>-221.17095407575908</v>
      </c>
      <c r="G27" s="319">
        <f>'[13]Avoided Costs'!G21</f>
        <v>-135.01421187872171</v>
      </c>
      <c r="H27" s="320">
        <f>'[13]Avoided Costs'!H21</f>
        <v>-74.148333105806628</v>
      </c>
      <c r="I27" s="321">
        <f>'[13]Avoided Costs'!I21</f>
        <v>-61.136406713808839</v>
      </c>
      <c r="J27" s="319">
        <f>'[13]Avoided Costs'!J21</f>
        <v>-61.572561911294073</v>
      </c>
      <c r="K27" s="319">
        <f>'[13]Avoided Costs'!K21</f>
        <v>-65.459233326561872</v>
      </c>
      <c r="L27" s="320">
        <f>'[13]Avoided Costs'!L21</f>
        <v>-97.820871677468318</v>
      </c>
      <c r="M27" s="321">
        <f>'[13]Avoided Costs'!M21</f>
        <v>-204.35899541468601</v>
      </c>
      <c r="N27" s="319">
        <f>'[13]Avoided Costs'!N21</f>
        <v>-488.36289665098712</v>
      </c>
      <c r="O27" s="320">
        <f>'[13]Avoided Costs'!O21</f>
        <v>-780.08515852794812</v>
      </c>
    </row>
    <row r="28" spans="2:15" ht="12.75" customHeight="1">
      <c r="B28" s="16">
        <f t="shared" si="0"/>
        <v>2033</v>
      </c>
      <c r="C28" s="318">
        <f>'[13]Avoided Costs'!C22</f>
        <v>-189.45580165252264</v>
      </c>
      <c r="D28" s="319">
        <f>'[13]Avoided Costs'!D22</f>
        <v>-567.17631963101326</v>
      </c>
      <c r="E28" s="319">
        <f>'[13]Avoided Costs'!E22</f>
        <v>-399.30872860963456</v>
      </c>
      <c r="F28" s="319">
        <f>'[13]Avoided Costs'!F22</f>
        <v>-224.07385016874386</v>
      </c>
      <c r="G28" s="319">
        <f>'[13]Avoided Costs'!G22</f>
        <v>-139.59495503248917</v>
      </c>
      <c r="H28" s="320">
        <f>'[13]Avoided Costs'!H22</f>
        <v>-79.177891381404208</v>
      </c>
      <c r="I28" s="321">
        <f>'[13]Avoided Costs'!I22</f>
        <v>-64.329783171633636</v>
      </c>
      <c r="J28" s="319">
        <f>'[13]Avoided Costs'!J22</f>
        <v>-69.593108034587061</v>
      </c>
      <c r="K28" s="319">
        <f>'[13]Avoided Costs'!K22</f>
        <v>-71.957138020221819</v>
      </c>
      <c r="L28" s="320">
        <f>'[13]Avoided Costs'!L22</f>
        <v>-99.528684129795721</v>
      </c>
      <c r="M28" s="321">
        <f>'[13]Avoided Costs'!M22</f>
        <v>-202.57994858099721</v>
      </c>
      <c r="N28" s="319">
        <f>'[13]Avoided Costs'!N22</f>
        <v>-475.05920432178999</v>
      </c>
      <c r="O28" s="320">
        <f>'[13]Avoided Costs'!O22</f>
        <v>-639.22894038763184</v>
      </c>
    </row>
    <row r="29" spans="2:15" ht="12.75" customHeight="1">
      <c r="B29" s="16">
        <f t="shared" si="0"/>
        <v>2034</v>
      </c>
      <c r="C29" s="318">
        <f>'[13]Avoided Costs'!C23</f>
        <v>-199.34405446109136</v>
      </c>
      <c r="D29" s="319">
        <f>'[13]Avoided Costs'!D23</f>
        <v>-624.49118792169077</v>
      </c>
      <c r="E29" s="319">
        <f>'[13]Avoided Costs'!E23</f>
        <v>-371.13345228700899</v>
      </c>
      <c r="F29" s="319">
        <f>'[13]Avoided Costs'!F23</f>
        <v>-250.06043175962824</v>
      </c>
      <c r="G29" s="319">
        <f>'[13]Avoided Costs'!G23</f>
        <v>-158.09168203084008</v>
      </c>
      <c r="H29" s="320">
        <f>'[13]Avoided Costs'!H23</f>
        <v>-84.756444714886058</v>
      </c>
      <c r="I29" s="321">
        <f>'[13]Avoided Costs'!I23</f>
        <v>-68.593261302042052</v>
      </c>
      <c r="J29" s="319">
        <f>'[13]Avoided Costs'!J23</f>
        <v>-73.982536290492405</v>
      </c>
      <c r="K29" s="319">
        <f>'[13]Avoided Costs'!K23</f>
        <v>-78.759724029168098</v>
      </c>
      <c r="L29" s="320">
        <f>'[13]Avoided Costs'!L23</f>
        <v>-100.30987377465317</v>
      </c>
      <c r="M29" s="321">
        <f>'[13]Avoided Costs'!M23</f>
        <v>-211.93724806296709</v>
      </c>
      <c r="N29" s="319">
        <f>'[13]Avoided Costs'!N23</f>
        <v>-502.63694867670694</v>
      </c>
      <c r="O29" s="320">
        <f>'[13]Avoided Costs'!O23</f>
        <v>-640.43879264474992</v>
      </c>
    </row>
    <row r="30" spans="2:15" ht="12.75" customHeight="1">
      <c r="B30" s="16">
        <f t="shared" si="0"/>
        <v>2035</v>
      </c>
      <c r="C30" s="318">
        <f>'[13]Avoided Costs'!C24</f>
        <v>-214.76528928868768</v>
      </c>
      <c r="D30" s="319">
        <f>'[13]Avoided Costs'!D24</f>
        <v>-659.42693000482768</v>
      </c>
      <c r="E30" s="319">
        <f>'[13]Avoided Costs'!E24</f>
        <v>-452.03101441905523</v>
      </c>
      <c r="F30" s="319">
        <f>'[13]Avoided Costs'!F24</f>
        <v>-257.93218523226841</v>
      </c>
      <c r="G30" s="319">
        <f>'[13]Avoided Costs'!G24</f>
        <v>-167.01259026018107</v>
      </c>
      <c r="H30" s="320">
        <f>'[13]Avoided Costs'!H24</f>
        <v>-88.809621540797536</v>
      </c>
      <c r="I30" s="321">
        <f>'[13]Avoided Costs'!I24</f>
        <v>-73.454668963677705</v>
      </c>
      <c r="J30" s="319">
        <f>'[13]Avoided Costs'!J24</f>
        <v>-79.07820376466367</v>
      </c>
      <c r="K30" s="319">
        <f>'[13]Avoided Costs'!K24</f>
        <v>-84.984745771792632</v>
      </c>
      <c r="L30" s="320">
        <f>'[13]Avoided Costs'!L24</f>
        <v>-109.80607568921218</v>
      </c>
      <c r="M30" s="321">
        <f>'[13]Avoided Costs'!M24</f>
        <v>-221.56752090351051</v>
      </c>
      <c r="N30" s="319">
        <f>'[13]Avoided Costs'!N24</f>
        <v>-539.95204663657444</v>
      </c>
      <c r="O30" s="320">
        <f>'[13]Avoided Costs'!O24</f>
        <v>-688.53391868281426</v>
      </c>
    </row>
    <row r="31" spans="2:15" ht="12.75" customHeight="1">
      <c r="B31" s="16">
        <f t="shared" si="0"/>
        <v>2036</v>
      </c>
      <c r="C31" s="318">
        <f>'[13]Avoided Costs'!C25</f>
        <v>-226.63351426400027</v>
      </c>
      <c r="D31" s="319">
        <f>'[13]Avoided Costs'!D25</f>
        <v>-655.11505571883333</v>
      </c>
      <c r="E31" s="319">
        <f>'[13]Avoided Costs'!E25</f>
        <v>-457.86702236014162</v>
      </c>
      <c r="F31" s="319">
        <f>'[13]Avoided Costs'!F25</f>
        <v>-256.36207255441633</v>
      </c>
      <c r="G31" s="319">
        <f>'[13]Avoided Costs'!G25</f>
        <v>-171.47491791483588</v>
      </c>
      <c r="H31" s="320">
        <f>'[13]Avoided Costs'!H25</f>
        <v>-91.19662401699722</v>
      </c>
      <c r="I31" s="321">
        <f>'[13]Avoided Costs'!I25</f>
        <v>-76.065789221826051</v>
      </c>
      <c r="J31" s="319">
        <f>'[13]Avoided Costs'!J25</f>
        <v>-81.627933194777043</v>
      </c>
      <c r="K31" s="319">
        <f>'[13]Avoided Costs'!K25</f>
        <v>-82.986688563920822</v>
      </c>
      <c r="L31" s="320">
        <f>'[13]Avoided Costs'!L25</f>
        <v>-114.14963042593688</v>
      </c>
      <c r="M31" s="321">
        <f>'[13]Avoided Costs'!M25</f>
        <v>-246.00204782337147</v>
      </c>
      <c r="N31" s="319">
        <f>'[13]Avoided Costs'!N25</f>
        <v>-600.1613098493184</v>
      </c>
      <c r="O31" s="320">
        <f>'[13]Avoided Costs'!O25</f>
        <v>-810.28394292887549</v>
      </c>
    </row>
    <row r="32" spans="2:15" ht="12.75" customHeight="1">
      <c r="B32" s="308">
        <f t="shared" si="0"/>
        <v>2037</v>
      </c>
      <c r="C32" s="322">
        <f>'[13]Avoided Costs'!C26</f>
        <v>-268.84925071895032</v>
      </c>
      <c r="D32" s="323">
        <f>'[13]Avoided Costs'!D26</f>
        <v>-804.0947563498064</v>
      </c>
      <c r="E32" s="323">
        <f>'[13]Avoided Costs'!E26</f>
        <v>-565.05968301661426</v>
      </c>
      <c r="F32" s="323">
        <f>'[13]Avoided Costs'!F26</f>
        <v>-329.34964950596611</v>
      </c>
      <c r="G32" s="323">
        <f>'[13]Avoided Costs'!G26</f>
        <v>-208.79098942168719</v>
      </c>
      <c r="H32" s="324">
        <f>'[13]Avoided Costs'!H26</f>
        <v>-111.21046458513163</v>
      </c>
      <c r="I32" s="325">
        <f>'[13]Avoided Costs'!I26</f>
        <v>-93.008694214041512</v>
      </c>
      <c r="J32" s="323">
        <f>'[13]Avoided Costs'!J26</f>
        <v>-99.812543035594544</v>
      </c>
      <c r="K32" s="323">
        <f>'[13]Avoided Costs'!K26</f>
        <v>-98.752023575472577</v>
      </c>
      <c r="L32" s="324">
        <f>'[13]Avoided Costs'!L26</f>
        <v>-145.41568648734929</v>
      </c>
      <c r="M32" s="325">
        <f>'[13]Avoided Costs'!M26</f>
        <v>-275.84541067279088</v>
      </c>
      <c r="N32" s="323">
        <f>'[13]Avoided Costs'!N26</f>
        <v>-679.86411106885464</v>
      </c>
      <c r="O32" s="324">
        <f>'[13]Avoided Costs'!O26</f>
        <v>-869.85692210595016</v>
      </c>
    </row>
    <row r="33" spans="2:16" ht="12.75" customHeight="1">
      <c r="D33" s="11"/>
      <c r="E33" s="11"/>
      <c r="F33" s="11"/>
      <c r="M33" s="309"/>
    </row>
    <row r="34" spans="2:16">
      <c r="B34" s="310"/>
      <c r="D34" s="311"/>
      <c r="E34" s="311"/>
      <c r="F34" s="311"/>
      <c r="G34" s="311"/>
      <c r="H34" s="311"/>
      <c r="I34" s="311"/>
      <c r="J34" s="311"/>
      <c r="K34" s="311"/>
      <c r="L34" s="311"/>
      <c r="M34" s="311"/>
      <c r="N34" s="311"/>
      <c r="O34" s="311"/>
      <c r="P34" s="311"/>
    </row>
    <row r="38" spans="2:16" hidden="1">
      <c r="C38" s="312"/>
      <c r="D38" s="4">
        <v>31</v>
      </c>
      <c r="E38" s="4">
        <v>28</v>
      </c>
      <c r="F38" s="4">
        <v>31</v>
      </c>
      <c r="G38" s="4">
        <v>30</v>
      </c>
      <c r="H38" s="4">
        <v>31</v>
      </c>
      <c r="I38" s="4">
        <v>30</v>
      </c>
      <c r="J38" s="4">
        <v>31</v>
      </c>
      <c r="K38" s="4">
        <v>31</v>
      </c>
      <c r="L38" s="4">
        <v>30</v>
      </c>
      <c r="M38" s="4">
        <v>31</v>
      </c>
      <c r="N38" s="4">
        <v>30</v>
      </c>
      <c r="O38" s="4">
        <v>31</v>
      </c>
    </row>
    <row r="39" spans="2:16">
      <c r="C39" s="312"/>
    </row>
    <row r="40" spans="2:16">
      <c r="C40" s="312"/>
    </row>
    <row r="41" spans="2:16">
      <c r="C41" s="312"/>
    </row>
  </sheetData>
  <conditionalFormatting sqref="C29:O31">
    <cfRule type="cellIs" dxfId="0" priority="1" stopIfTrue="1" operator="equal">
      <formula>#REF!</formula>
    </cfRule>
  </conditionalFormatting>
  <printOptions horizontalCentered="1"/>
  <pageMargins left="0.25" right="0.25" top="0.75" bottom="0.75" header="0.3" footer="0.3"/>
  <pageSetup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B1:O345"/>
  <sheetViews>
    <sheetView zoomScaleNormal="100" workbookViewId="0">
      <pane ySplit="10" topLeftCell="A13" activePane="bottomLeft" state="frozen"/>
      <selection activeCell="C14" sqref="C14"/>
      <selection pane="bottomLeft" activeCell="D46" sqref="D46"/>
    </sheetView>
  </sheetViews>
  <sheetFormatPr defaultRowHeight="12.75"/>
  <cols>
    <col min="1" max="1" width="9.33203125" style="4"/>
    <col min="2" max="2" width="15" style="4" customWidth="1"/>
    <col min="3" max="3" width="27" style="4" customWidth="1"/>
    <col min="4" max="4" width="19.5" style="4" customWidth="1"/>
    <col min="5" max="5" width="17" style="4" customWidth="1"/>
    <col min="6" max="6" width="9.33203125" style="4"/>
    <col min="7" max="7" width="15" style="62" hidden="1" customWidth="1"/>
    <col min="8" max="8" width="16.6640625" style="37" hidden="1" customWidth="1"/>
    <col min="9" max="10" width="0" style="4" hidden="1" customWidth="1"/>
    <col min="11" max="11" width="9.33203125" style="159" hidden="1" customWidth="1"/>
    <col min="12" max="12" width="10.33203125" style="159" hidden="1" customWidth="1"/>
    <col min="13" max="13" width="13.83203125" style="159" hidden="1" customWidth="1"/>
    <col min="14" max="14" width="12.83203125" style="4" hidden="1" customWidth="1"/>
    <col min="15" max="15" width="13.33203125" style="4" hidden="1" customWidth="1"/>
    <col min="16" max="16" width="0" style="4" hidden="1" customWidth="1"/>
    <col min="17" max="16384" width="9.33203125" style="4"/>
  </cols>
  <sheetData>
    <row r="1" spans="2:15" ht="15.75" hidden="1">
      <c r="B1" s="1" t="s">
        <v>52</v>
      </c>
      <c r="C1" s="1"/>
      <c r="G1" s="34"/>
    </row>
    <row r="2" spans="2:15" ht="5.25" customHeight="1">
      <c r="B2" s="1"/>
      <c r="C2" s="1"/>
      <c r="G2" s="34"/>
    </row>
    <row r="3" spans="2:15" ht="15.75">
      <c r="B3" s="1" t="s">
        <v>84</v>
      </c>
      <c r="C3" s="1"/>
      <c r="G3" s="34"/>
    </row>
    <row r="4" spans="2:15" ht="15.75">
      <c r="B4" s="1" t="s">
        <v>38</v>
      </c>
      <c r="C4" s="1"/>
      <c r="G4" s="160" t="s">
        <v>37</v>
      </c>
    </row>
    <row r="5" spans="2:15" ht="15.75">
      <c r="B5" s="1" t="str">
        <f ca="1">'Table 1'!$B$5</f>
        <v>Utah Sch 37 Solar T - 10.0 MW and 31.1% CF</v>
      </c>
      <c r="C5" s="1"/>
      <c r="G5" s="161">
        <v>42825</v>
      </c>
    </row>
    <row r="6" spans="2:15">
      <c r="B6" s="12"/>
      <c r="C6" s="12"/>
      <c r="G6" s="34"/>
    </row>
    <row r="7" spans="2:15" ht="14.25">
      <c r="B7" s="25"/>
      <c r="C7" s="33" t="s">
        <v>32</v>
      </c>
      <c r="G7" s="34"/>
    </row>
    <row r="8" spans="2:15">
      <c r="B8" s="26"/>
      <c r="C8" s="18" t="s">
        <v>33</v>
      </c>
      <c r="D8" s="18" t="s">
        <v>33</v>
      </c>
      <c r="E8" s="18" t="s">
        <v>33</v>
      </c>
      <c r="G8" s="34"/>
    </row>
    <row r="9" spans="2:15">
      <c r="B9" s="26" t="s">
        <v>0</v>
      </c>
      <c r="C9" s="26" t="str">
        <f>M16</f>
        <v>IRP - Utah Greenfield</v>
      </c>
      <c r="D9" s="26" t="str">
        <f>N15</f>
        <v>IRP West Side</v>
      </c>
      <c r="E9" s="26" t="str">
        <f>O16</f>
        <v>IRP - Wyo NE</v>
      </c>
      <c r="G9" s="34"/>
    </row>
    <row r="10" spans="2:15">
      <c r="B10" s="27"/>
      <c r="C10" s="28" t="s">
        <v>26</v>
      </c>
      <c r="D10" s="28" t="s">
        <v>26</v>
      </c>
      <c r="E10" s="28" t="s">
        <v>26</v>
      </c>
      <c r="G10" s="162"/>
      <c r="H10" s="163"/>
    </row>
    <row r="11" spans="2:15" hidden="1">
      <c r="C11" s="13"/>
      <c r="G11" s="162"/>
      <c r="H11" s="163"/>
    </row>
    <row r="12" spans="2:15" hidden="1">
      <c r="C12" s="29"/>
      <c r="G12" s="162"/>
      <c r="H12" s="163"/>
    </row>
    <row r="13" spans="2:15" ht="6" customHeight="1">
      <c r="G13" s="164"/>
      <c r="H13" s="165"/>
    </row>
    <row r="14" spans="2:15">
      <c r="B14" s="30">
        <v>2016</v>
      </c>
      <c r="C14" s="31">
        <f>ROUND(SUMIF($K$17:$K$340,$B14,$H$17:$H$340)/COUNTIF($K$17:$K$340,$B14),2)</f>
        <v>2.3199999999999998</v>
      </c>
      <c r="D14" s="31">
        <f>ROUND(SUMIF($K$17:$K$340,$B14,$I$17:$I$340)/COUNTIF($K$17:$K$340,$B14),2)</f>
        <v>2.29</v>
      </c>
      <c r="E14" s="31">
        <f>ROUND(SUMIF($K$17:$K$340,$B14,$J$17:$J$340)/COUNTIF($K$17:$K$340,$B14),2)</f>
        <v>2.35</v>
      </c>
      <c r="G14" s="166"/>
      <c r="H14" s="38"/>
    </row>
    <row r="15" spans="2:15" ht="13.5" thickBot="1">
      <c r="B15" s="30">
        <f t="shared" ref="B15:B40" si="0">B14+1</f>
        <v>2017</v>
      </c>
      <c r="C15" s="31">
        <f t="shared" ref="C15:C39" si="1">ROUND(SUMIF($K$17:$K$340,$B15,$H$17:$H$340)/COUNTIF($K$17:$K$340,$B15),2)</f>
        <v>2.95</v>
      </c>
      <c r="D15" s="31">
        <f t="shared" ref="D15:D40" si="2">ROUND(SUMIF($K$17:$K$340,$B15,$I$17:$I$340)/COUNTIF($K$17:$K$340,$B15),2)</f>
        <v>2.97</v>
      </c>
      <c r="E15" s="31">
        <f t="shared" ref="E15:E40" si="3">ROUND(SUMIF($K$17:$K$340,$B15,$J$17:$J$340)/COUNTIF($K$17:$K$340,$B15),2)</f>
        <v>2.97</v>
      </c>
      <c r="G15" s="35"/>
      <c r="H15" s="39" t="s">
        <v>98</v>
      </c>
      <c r="I15" s="4" t="s">
        <v>99</v>
      </c>
      <c r="J15" s="4" t="s">
        <v>101</v>
      </c>
      <c r="N15" s="4" t="s">
        <v>99</v>
      </c>
    </row>
    <row r="16" spans="2:15" ht="13.5" thickBot="1">
      <c r="B16" s="30">
        <f t="shared" si="0"/>
        <v>2018</v>
      </c>
      <c r="C16" s="31">
        <f t="shared" si="1"/>
        <v>2.7</v>
      </c>
      <c r="D16" s="31">
        <f t="shared" si="2"/>
        <v>2.72</v>
      </c>
      <c r="E16" s="31">
        <f t="shared" si="3"/>
        <v>2.7</v>
      </c>
      <c r="G16" s="35" t="s">
        <v>36</v>
      </c>
      <c r="H16" s="39" t="s">
        <v>33</v>
      </c>
      <c r="I16" s="39" t="s">
        <v>33</v>
      </c>
      <c r="J16" s="39" t="s">
        <v>33</v>
      </c>
      <c r="K16" s="167" t="s">
        <v>0</v>
      </c>
      <c r="M16" s="168" t="str">
        <f>IF(_30_Geo_West&gt;0,"IRP - Wyo NE",IF(_436_CCCT_WestMain&gt;0,"West Side","IRP - Utah Greenfield"))</f>
        <v>IRP - Utah Greenfield</v>
      </c>
      <c r="N16" s="168" t="s">
        <v>100</v>
      </c>
      <c r="O16" s="168" t="s">
        <v>101</v>
      </c>
    </row>
    <row r="17" spans="2:15" ht="13.5" thickBot="1">
      <c r="B17" s="30">
        <f t="shared" si="0"/>
        <v>2019</v>
      </c>
      <c r="C17" s="31">
        <f t="shared" si="1"/>
        <v>2.48</v>
      </c>
      <c r="D17" s="31">
        <f t="shared" si="2"/>
        <v>2.5</v>
      </c>
      <c r="E17" s="31">
        <f t="shared" si="3"/>
        <v>2.48</v>
      </c>
      <c r="G17" s="36">
        <v>42370</v>
      </c>
      <c r="H17" s="40">
        <v>2.2764825364431491</v>
      </c>
      <c r="I17" s="40">
        <v>2.3298075132707226</v>
      </c>
      <c r="J17" s="40">
        <v>2.2757987901986261</v>
      </c>
      <c r="K17" s="169">
        <f t="shared" ref="K17:K64" si="4">YEAR(G17)</f>
        <v>2016</v>
      </c>
      <c r="M17" s="170">
        <v>47</v>
      </c>
      <c r="N17" s="170">
        <v>43</v>
      </c>
      <c r="O17" s="170">
        <v>46</v>
      </c>
    </row>
    <row r="18" spans="2:15">
      <c r="B18" s="30">
        <f t="shared" si="0"/>
        <v>2020</v>
      </c>
      <c r="C18" s="31">
        <f t="shared" si="1"/>
        <v>2.5099999999999998</v>
      </c>
      <c r="D18" s="31">
        <f t="shared" si="2"/>
        <v>2.5</v>
      </c>
      <c r="E18" s="31">
        <f t="shared" si="3"/>
        <v>2.48</v>
      </c>
      <c r="G18" s="36">
        <v>42401</v>
      </c>
      <c r="H18" s="40">
        <v>1.8453064945978397</v>
      </c>
      <c r="I18" s="40">
        <v>1.7801560017459626</v>
      </c>
      <c r="J18" s="40">
        <v>1.8289735727586562</v>
      </c>
      <c r="K18" s="169">
        <f t="shared" si="4"/>
        <v>2016</v>
      </c>
    </row>
    <row r="19" spans="2:15">
      <c r="B19" s="30">
        <f t="shared" si="0"/>
        <v>2021</v>
      </c>
      <c r="C19" s="31">
        <f t="shared" si="1"/>
        <v>2.56</v>
      </c>
      <c r="D19" s="31">
        <f t="shared" si="2"/>
        <v>2.52</v>
      </c>
      <c r="E19" s="31">
        <f t="shared" si="3"/>
        <v>2.5299999999999998</v>
      </c>
      <c r="G19" s="36">
        <v>42430</v>
      </c>
      <c r="H19" s="40">
        <v>1.5254593249607535</v>
      </c>
      <c r="I19" s="40">
        <v>1.4752546345447117</v>
      </c>
      <c r="J19" s="40">
        <v>1.5765269848510393</v>
      </c>
      <c r="K19" s="169">
        <f t="shared" si="4"/>
        <v>2016</v>
      </c>
    </row>
    <row r="20" spans="2:15">
      <c r="B20" s="30">
        <f t="shared" si="0"/>
        <v>2022</v>
      </c>
      <c r="C20" s="31">
        <f t="shared" si="1"/>
        <v>2.58</v>
      </c>
      <c r="D20" s="31">
        <f t="shared" si="2"/>
        <v>2.5299999999999998</v>
      </c>
      <c r="E20" s="31">
        <f t="shared" si="3"/>
        <v>2.5499999999999998</v>
      </c>
      <c r="G20" s="36">
        <v>42461</v>
      </c>
      <c r="H20" s="40">
        <v>1.6911448299319725</v>
      </c>
      <c r="I20" s="40">
        <v>1.582454852320675</v>
      </c>
      <c r="J20" s="40">
        <v>1.7513146360624383</v>
      </c>
      <c r="K20" s="169">
        <f t="shared" si="4"/>
        <v>2016</v>
      </c>
    </row>
    <row r="21" spans="2:15">
      <c r="B21" s="30">
        <f t="shared" si="0"/>
        <v>2023</v>
      </c>
      <c r="C21" s="31">
        <f t="shared" si="1"/>
        <v>3.02</v>
      </c>
      <c r="D21" s="31">
        <f t="shared" si="2"/>
        <v>2.91</v>
      </c>
      <c r="E21" s="31">
        <f t="shared" si="3"/>
        <v>2.99</v>
      </c>
      <c r="G21" s="36">
        <v>42491</v>
      </c>
      <c r="H21" s="40">
        <v>1.7311108163265305</v>
      </c>
      <c r="I21" s="40">
        <v>1.6893828501429151</v>
      </c>
      <c r="J21" s="40">
        <v>1.8004724578470166</v>
      </c>
      <c r="K21" s="169">
        <f t="shared" si="4"/>
        <v>2016</v>
      </c>
    </row>
    <row r="22" spans="2:15">
      <c r="B22" s="30">
        <f t="shared" si="0"/>
        <v>2024</v>
      </c>
      <c r="C22" s="31">
        <f t="shared" si="1"/>
        <v>3.64</v>
      </c>
      <c r="D22" s="31">
        <f t="shared" si="2"/>
        <v>3.5</v>
      </c>
      <c r="E22" s="31">
        <f t="shared" si="3"/>
        <v>3.61</v>
      </c>
      <c r="G22" s="36">
        <v>42522</v>
      </c>
      <c r="H22" s="40">
        <v>2.3389150491307631</v>
      </c>
      <c r="I22" s="40">
        <v>2.2756194092827</v>
      </c>
      <c r="J22" s="40">
        <v>2.3647654677733372</v>
      </c>
      <c r="K22" s="169">
        <f t="shared" si="4"/>
        <v>2016</v>
      </c>
    </row>
    <row r="23" spans="2:15">
      <c r="B23" s="30">
        <f t="shared" si="0"/>
        <v>2025</v>
      </c>
      <c r="C23" s="31">
        <f t="shared" si="1"/>
        <v>3.84</v>
      </c>
      <c r="D23" s="31">
        <f t="shared" si="2"/>
        <v>3.78</v>
      </c>
      <c r="E23" s="31">
        <f t="shared" si="3"/>
        <v>3.81</v>
      </c>
      <c r="G23" s="36">
        <v>42552</v>
      </c>
      <c r="H23" s="40">
        <v>2.5811108163265302</v>
      </c>
      <c r="I23" s="40">
        <v>2.548999020008166</v>
      </c>
      <c r="J23" s="40">
        <v>2.6063456138089238</v>
      </c>
      <c r="K23" s="169">
        <f t="shared" si="4"/>
        <v>2016</v>
      </c>
    </row>
    <row r="24" spans="2:15">
      <c r="B24" s="30">
        <f t="shared" si="0"/>
        <v>2026</v>
      </c>
      <c r="C24" s="31">
        <f t="shared" si="1"/>
        <v>3.84</v>
      </c>
      <c r="D24" s="31">
        <f t="shared" si="2"/>
        <v>3.77</v>
      </c>
      <c r="E24" s="31">
        <f t="shared" si="3"/>
        <v>3.81</v>
      </c>
      <c r="G24" s="36">
        <v>42583</v>
      </c>
      <c r="H24" s="40">
        <v>2.6354985714285708</v>
      </c>
      <c r="I24" s="40">
        <v>2.6322983258472838</v>
      </c>
      <c r="J24" s="40">
        <v>2.6355990076984344</v>
      </c>
      <c r="K24" s="169">
        <f t="shared" si="4"/>
        <v>2016</v>
      </c>
    </row>
    <row r="25" spans="2:15">
      <c r="B25" s="30">
        <f t="shared" si="0"/>
        <v>2027</v>
      </c>
      <c r="C25" s="31">
        <f t="shared" si="1"/>
        <v>3.99</v>
      </c>
      <c r="D25" s="31">
        <f t="shared" si="2"/>
        <v>3.92</v>
      </c>
      <c r="E25" s="31">
        <f t="shared" si="3"/>
        <v>3.95</v>
      </c>
      <c r="G25" s="36">
        <v>42614</v>
      </c>
      <c r="H25" s="40">
        <v>2.7124373469387759</v>
      </c>
      <c r="I25" s="40">
        <v>2.7264210970464138</v>
      </c>
      <c r="J25" s="40">
        <v>2.7681537930798932</v>
      </c>
      <c r="K25" s="169">
        <f t="shared" si="4"/>
        <v>2016</v>
      </c>
    </row>
    <row r="26" spans="2:15">
      <c r="B26" s="30">
        <f t="shared" si="0"/>
        <v>2028</v>
      </c>
      <c r="C26" s="31">
        <f t="shared" si="1"/>
        <v>4.18</v>
      </c>
      <c r="D26" s="31">
        <f t="shared" si="2"/>
        <v>4.1500000000000004</v>
      </c>
      <c r="E26" s="31">
        <f t="shared" si="3"/>
        <v>4.1500000000000004</v>
      </c>
      <c r="G26" s="36">
        <v>42644</v>
      </c>
      <c r="H26" s="40">
        <v>2.6863698430141283</v>
      </c>
      <c r="I26" s="40">
        <v>2.6567164556962028</v>
      </c>
      <c r="J26" s="40">
        <v>2.7499682086675996</v>
      </c>
      <c r="K26" s="169">
        <f t="shared" si="4"/>
        <v>2016</v>
      </c>
    </row>
    <row r="27" spans="2:15">
      <c r="B27" s="30">
        <f t="shared" si="0"/>
        <v>2029</v>
      </c>
      <c r="C27" s="31">
        <f t="shared" si="1"/>
        <v>4.5</v>
      </c>
      <c r="D27" s="31">
        <f t="shared" si="2"/>
        <v>4.51</v>
      </c>
      <c r="E27" s="31">
        <f t="shared" si="3"/>
        <v>4.47</v>
      </c>
      <c r="G27" s="36">
        <v>42675</v>
      </c>
      <c r="H27" s="40">
        <v>2.2697162585034012</v>
      </c>
      <c r="I27" s="40">
        <v>2.2516531645569624</v>
      </c>
      <c r="J27" s="40">
        <v>2.3066994090924613</v>
      </c>
      <c r="K27" s="169">
        <f t="shared" si="4"/>
        <v>2016</v>
      </c>
    </row>
    <row r="28" spans="2:15">
      <c r="B28" s="30">
        <f t="shared" si="0"/>
        <v>2030</v>
      </c>
      <c r="C28" s="31">
        <f t="shared" si="1"/>
        <v>4.8499999999999996</v>
      </c>
      <c r="D28" s="31">
        <f t="shared" si="2"/>
        <v>4.88</v>
      </c>
      <c r="E28" s="31">
        <f t="shared" si="3"/>
        <v>4.8099999999999996</v>
      </c>
      <c r="G28" s="36">
        <v>42705</v>
      </c>
      <c r="H28" s="40">
        <v>3.5124636800526665</v>
      </c>
      <c r="I28" s="40">
        <v>3.5696605144957116</v>
      </c>
      <c r="J28" s="40">
        <v>3.5518748027461844</v>
      </c>
      <c r="K28" s="169">
        <f t="shared" si="4"/>
        <v>2016</v>
      </c>
    </row>
    <row r="29" spans="2:15">
      <c r="B29" s="30">
        <f t="shared" si="0"/>
        <v>2031</v>
      </c>
      <c r="C29" s="31">
        <f t="shared" si="1"/>
        <v>5.07</v>
      </c>
      <c r="D29" s="31">
        <f t="shared" si="2"/>
        <v>5.1100000000000003</v>
      </c>
      <c r="E29" s="31">
        <f t="shared" si="3"/>
        <v>5.04</v>
      </c>
      <c r="G29" s="36">
        <v>42736</v>
      </c>
      <c r="H29" s="40">
        <v>3.2525393877551019</v>
      </c>
      <c r="I29" s="40">
        <v>3.3525923233973045</v>
      </c>
      <c r="J29" s="40">
        <v>3.2801653137385181</v>
      </c>
      <c r="K29" s="169">
        <f t="shared" si="4"/>
        <v>2017</v>
      </c>
    </row>
    <row r="30" spans="2:15">
      <c r="B30" s="30">
        <f t="shared" si="0"/>
        <v>2032</v>
      </c>
      <c r="C30" s="31">
        <f t="shared" si="1"/>
        <v>5.31</v>
      </c>
      <c r="D30" s="31">
        <f t="shared" si="2"/>
        <v>5.38</v>
      </c>
      <c r="E30" s="31">
        <f t="shared" si="3"/>
        <v>5.28</v>
      </c>
      <c r="G30" s="36">
        <v>42767</v>
      </c>
      <c r="H30" s="40">
        <v>2.6307099416909616</v>
      </c>
      <c r="I30" s="40">
        <v>2.6476748643761301</v>
      </c>
      <c r="J30" s="40">
        <v>2.6686241769502144</v>
      </c>
      <c r="K30" s="169">
        <f t="shared" si="4"/>
        <v>2017</v>
      </c>
    </row>
    <row r="31" spans="2:15">
      <c r="B31" s="30">
        <f t="shared" si="0"/>
        <v>2033</v>
      </c>
      <c r="C31" s="31">
        <f t="shared" si="1"/>
        <v>5.65</v>
      </c>
      <c r="D31" s="31">
        <f t="shared" si="2"/>
        <v>5.76</v>
      </c>
      <c r="E31" s="31">
        <f t="shared" si="3"/>
        <v>5.62</v>
      </c>
      <c r="G31" s="36">
        <v>42795</v>
      </c>
      <c r="H31" s="40">
        <v>2.5702319486504277</v>
      </c>
      <c r="I31" s="40">
        <v>2.5227025724785621</v>
      </c>
      <c r="J31" s="40">
        <v>2.6203938538123621</v>
      </c>
      <c r="K31" s="169">
        <f t="shared" si="4"/>
        <v>2017</v>
      </c>
    </row>
    <row r="32" spans="2:15">
      <c r="B32" s="30">
        <f t="shared" si="0"/>
        <v>2034</v>
      </c>
      <c r="C32" s="31">
        <f t="shared" si="1"/>
        <v>5.93</v>
      </c>
      <c r="D32" s="31">
        <f t="shared" si="2"/>
        <v>6.02</v>
      </c>
      <c r="E32" s="31">
        <f t="shared" si="3"/>
        <v>5.9</v>
      </c>
      <c r="G32" s="36">
        <v>42826</v>
      </c>
      <c r="H32" s="40">
        <v>2.6571312244897962</v>
      </c>
      <c r="I32" s="40">
        <v>2.6035518987341768</v>
      </c>
      <c r="J32" s="40">
        <v>2.7065013013628447</v>
      </c>
      <c r="K32" s="169">
        <f t="shared" si="4"/>
        <v>2017</v>
      </c>
    </row>
    <row r="33" spans="2:11">
      <c r="B33" s="30">
        <f t="shared" si="0"/>
        <v>2035</v>
      </c>
      <c r="C33" s="31">
        <f t="shared" si="1"/>
        <v>6.25</v>
      </c>
      <c r="D33" s="31">
        <f t="shared" si="2"/>
        <v>6.29</v>
      </c>
      <c r="E33" s="31">
        <f t="shared" si="3"/>
        <v>6.23</v>
      </c>
      <c r="G33" s="36">
        <v>42856</v>
      </c>
      <c r="H33" s="40">
        <v>2.8076414285714288</v>
      </c>
      <c r="I33" s="40">
        <v>2.8310962025316453</v>
      </c>
      <c r="J33" s="40">
        <v>2.8345881955118353</v>
      </c>
      <c r="K33" s="169">
        <f t="shared" si="4"/>
        <v>2017</v>
      </c>
    </row>
    <row r="34" spans="2:11">
      <c r="B34" s="30">
        <f t="shared" si="0"/>
        <v>2036</v>
      </c>
      <c r="C34" s="31">
        <f t="shared" si="1"/>
        <v>6.73</v>
      </c>
      <c r="D34" s="31">
        <f t="shared" si="2"/>
        <v>6.8</v>
      </c>
      <c r="E34" s="31">
        <f t="shared" si="3"/>
        <v>6.7</v>
      </c>
      <c r="G34" s="36">
        <v>42887</v>
      </c>
      <c r="H34" s="40">
        <v>2.8754985714285715</v>
      </c>
      <c r="I34" s="40">
        <v>2.9055265822784806</v>
      </c>
      <c r="J34" s="40">
        <v>2.9027304231990985</v>
      </c>
      <c r="K34" s="169">
        <f t="shared" si="4"/>
        <v>2017</v>
      </c>
    </row>
    <row r="35" spans="2:11">
      <c r="B35" s="30">
        <f t="shared" si="0"/>
        <v>2037</v>
      </c>
      <c r="C35" s="31">
        <f t="shared" si="1"/>
        <v>6.93</v>
      </c>
      <c r="D35" s="31">
        <f t="shared" si="2"/>
        <v>7.05</v>
      </c>
      <c r="E35" s="31">
        <f t="shared" si="3"/>
        <v>6.9</v>
      </c>
      <c r="G35" s="36">
        <v>42917</v>
      </c>
      <c r="H35" s="40">
        <v>3.0076414285714286</v>
      </c>
      <c r="I35" s="40">
        <v>3.0381848101265816</v>
      </c>
      <c r="J35" s="40">
        <v>3.0379901834204324</v>
      </c>
      <c r="K35" s="169">
        <f t="shared" si="4"/>
        <v>2017</v>
      </c>
    </row>
    <row r="36" spans="2:11">
      <c r="B36" s="30">
        <f t="shared" si="0"/>
        <v>2038</v>
      </c>
      <c r="C36" s="31">
        <f t="shared" si="1"/>
        <v>7.3</v>
      </c>
      <c r="D36" s="31">
        <f t="shared" si="2"/>
        <v>7.46</v>
      </c>
      <c r="E36" s="31">
        <f t="shared" si="3"/>
        <v>7.28</v>
      </c>
      <c r="G36" s="36">
        <v>42948</v>
      </c>
      <c r="H36" s="40">
        <v>3.0632536734693883</v>
      </c>
      <c r="I36" s="40">
        <v>3.0880075949367085</v>
      </c>
      <c r="J36" s="40">
        <v>3.0630952146736345</v>
      </c>
      <c r="K36" s="169">
        <f t="shared" si="4"/>
        <v>2017</v>
      </c>
    </row>
    <row r="37" spans="2:11">
      <c r="B37" s="30">
        <f t="shared" si="0"/>
        <v>2039</v>
      </c>
      <c r="C37" s="31">
        <f t="shared" si="1"/>
        <v>7.56</v>
      </c>
      <c r="D37" s="31">
        <f t="shared" si="2"/>
        <v>7.75</v>
      </c>
      <c r="E37" s="31">
        <f t="shared" si="3"/>
        <v>7.54</v>
      </c>
      <c r="G37" s="36">
        <v>42979</v>
      </c>
      <c r="H37" s="40">
        <v>3.045396530612245</v>
      </c>
      <c r="I37" s="40">
        <v>3.0778810126582274</v>
      </c>
      <c r="J37" s="40">
        <v>3.0400395737268164</v>
      </c>
      <c r="K37" s="169">
        <f t="shared" si="4"/>
        <v>2017</v>
      </c>
    </row>
    <row r="38" spans="2:11">
      <c r="B38" s="30">
        <f t="shared" si="0"/>
        <v>2040</v>
      </c>
      <c r="C38" s="31">
        <f t="shared" si="1"/>
        <v>7.84</v>
      </c>
      <c r="D38" s="31">
        <f t="shared" si="2"/>
        <v>8.0299999999999994</v>
      </c>
      <c r="E38" s="31">
        <f t="shared" si="3"/>
        <v>7.82</v>
      </c>
      <c r="G38" s="36">
        <v>43009</v>
      </c>
      <c r="H38" s="40">
        <v>3.022437346938776</v>
      </c>
      <c r="I38" s="40">
        <v>3.0452734177215186</v>
      </c>
      <c r="J38" s="40">
        <v>3.0246691464289372</v>
      </c>
      <c r="K38" s="169">
        <f t="shared" si="4"/>
        <v>2017</v>
      </c>
    </row>
    <row r="39" spans="2:11">
      <c r="B39" s="30">
        <f t="shared" si="0"/>
        <v>2041</v>
      </c>
      <c r="C39" s="31">
        <f t="shared" si="1"/>
        <v>8.0399999999999991</v>
      </c>
      <c r="D39" s="31">
        <f t="shared" si="2"/>
        <v>8.24</v>
      </c>
      <c r="E39" s="31">
        <f t="shared" si="3"/>
        <v>8.0299999999999994</v>
      </c>
      <c r="G39" s="36">
        <v>43040</v>
      </c>
      <c r="H39" s="40">
        <v>3.1056006122448978</v>
      </c>
      <c r="I39" s="40">
        <v>3.1196025316455689</v>
      </c>
      <c r="J39" s="40">
        <v>3.0876878983502407</v>
      </c>
      <c r="K39" s="169">
        <f t="shared" si="4"/>
        <v>2017</v>
      </c>
    </row>
    <row r="40" spans="2:11">
      <c r="B40" s="30">
        <f t="shared" si="0"/>
        <v>2042</v>
      </c>
      <c r="C40" s="31">
        <f>ROUND(SUMIF($K$17:$K$340,$B40,$H$17:$H$340)/COUNTIF($K$17:$K$340,$B40),2)</f>
        <v>8.25</v>
      </c>
      <c r="D40" s="31">
        <f t="shared" si="2"/>
        <v>8.4499999999999993</v>
      </c>
      <c r="E40" s="31">
        <f t="shared" si="3"/>
        <v>8.24</v>
      </c>
      <c r="G40" s="36">
        <v>43070</v>
      </c>
      <c r="H40" s="40">
        <v>3.3872332653061226</v>
      </c>
      <c r="I40" s="40">
        <v>3.3619316455696198</v>
      </c>
      <c r="J40" s="40">
        <v>3.3576950712163134</v>
      </c>
      <c r="K40" s="169">
        <f t="shared" si="4"/>
        <v>2017</v>
      </c>
    </row>
    <row r="41" spans="2:11">
      <c r="B41" s="30"/>
      <c r="C41" s="31"/>
      <c r="G41" s="36">
        <v>43101</v>
      </c>
      <c r="H41" s="40">
        <v>3.4117230612244902</v>
      </c>
      <c r="I41" s="40">
        <v>3.3685139240506325</v>
      </c>
      <c r="J41" s="40">
        <v>3.4232755610205965</v>
      </c>
      <c r="K41" s="169">
        <f t="shared" si="4"/>
        <v>2018</v>
      </c>
    </row>
    <row r="42" spans="2:11">
      <c r="B42" s="30"/>
      <c r="C42" s="31"/>
      <c r="G42" s="36">
        <v>43132</v>
      </c>
      <c r="H42" s="40">
        <v>3.3576414285714287</v>
      </c>
      <c r="I42" s="40">
        <v>3.3151468354430378</v>
      </c>
      <c r="J42" s="40">
        <v>3.3664049800184443</v>
      </c>
      <c r="K42" s="169">
        <f t="shared" si="4"/>
        <v>2018</v>
      </c>
    </row>
    <row r="43" spans="2:11">
      <c r="G43" s="36">
        <v>43160</v>
      </c>
      <c r="H43" s="40">
        <v>3.1132536734693881</v>
      </c>
      <c r="I43" s="40">
        <v>3.1774253164556958</v>
      </c>
      <c r="J43" s="40">
        <v>3.1030583256481199</v>
      </c>
      <c r="K43" s="169">
        <f t="shared" si="4"/>
        <v>2018</v>
      </c>
    </row>
    <row r="44" spans="2:11">
      <c r="B44" s="171" t="str">
        <f>"Official Forward Price Curve Forecast dated   "&amp;TEXT(G5,"MMM dd, YYYY")</f>
        <v>Official Forward Price Curve Forecast dated   Mar 31, 2017</v>
      </c>
      <c r="G44" s="36">
        <v>43191</v>
      </c>
      <c r="H44" s="40">
        <v>2.4663148979591836</v>
      </c>
      <c r="I44" s="40">
        <v>2.4420329113924049</v>
      </c>
      <c r="J44" s="40">
        <v>2.499512880418076</v>
      </c>
      <c r="K44" s="169">
        <f t="shared" si="4"/>
        <v>2018</v>
      </c>
    </row>
    <row r="45" spans="2:11">
      <c r="G45" s="36">
        <v>43221</v>
      </c>
      <c r="H45" s="40">
        <v>2.332131224489796</v>
      </c>
      <c r="I45" s="40">
        <v>2.3876531645569616</v>
      </c>
      <c r="J45" s="40">
        <v>2.3622037298903575</v>
      </c>
      <c r="K45" s="169">
        <f t="shared" si="4"/>
        <v>2018</v>
      </c>
    </row>
    <row r="46" spans="2:11">
      <c r="G46" s="36">
        <v>43252</v>
      </c>
      <c r="H46" s="40">
        <v>2.3530495918367347</v>
      </c>
      <c r="I46" s="40">
        <v>2.4108430379746832</v>
      </c>
      <c r="J46" s="40">
        <v>2.3857717184137717</v>
      </c>
      <c r="K46" s="169">
        <f t="shared" si="4"/>
        <v>2018</v>
      </c>
    </row>
    <row r="47" spans="2:11">
      <c r="G47" s="36">
        <v>43282</v>
      </c>
      <c r="H47" s="40">
        <v>2.4601924489795919</v>
      </c>
      <c r="I47" s="40">
        <v>2.4786911392405062</v>
      </c>
      <c r="J47" s="40">
        <v>2.4626238549031663</v>
      </c>
      <c r="K47" s="169">
        <f t="shared" si="4"/>
        <v>2018</v>
      </c>
    </row>
    <row r="48" spans="2:11">
      <c r="G48" s="36">
        <v>43313</v>
      </c>
      <c r="H48" s="40">
        <v>2.4632536734693882</v>
      </c>
      <c r="I48" s="40">
        <v>2.494286075949367</v>
      </c>
      <c r="J48" s="40">
        <v>2.4656979403627419</v>
      </c>
      <c r="K48" s="169">
        <f t="shared" si="4"/>
        <v>2018</v>
      </c>
    </row>
    <row r="49" spans="7:13">
      <c r="G49" s="36">
        <v>43344</v>
      </c>
      <c r="H49" s="40">
        <v>2.4413148979591837</v>
      </c>
      <c r="I49" s="40">
        <v>2.4751468354430375</v>
      </c>
      <c r="J49" s="40">
        <v>2.4462287324520955</v>
      </c>
      <c r="K49" s="169">
        <f t="shared" si="4"/>
        <v>2018</v>
      </c>
      <c r="L49" s="4"/>
      <c r="M49" s="4"/>
    </row>
    <row r="50" spans="7:13">
      <c r="G50" s="36">
        <v>43374</v>
      </c>
      <c r="H50" s="40">
        <v>2.4035597959183677</v>
      </c>
      <c r="I50" s="40">
        <v>2.488210126582278</v>
      </c>
      <c r="J50" s="40">
        <v>2.4031915360180345</v>
      </c>
      <c r="K50" s="169">
        <f t="shared" si="4"/>
        <v>2018</v>
      </c>
      <c r="L50" s="4"/>
      <c r="M50" s="4"/>
    </row>
    <row r="51" spans="7:13">
      <c r="G51" s="36">
        <v>43405</v>
      </c>
      <c r="H51" s="40">
        <v>2.6566210204081631</v>
      </c>
      <c r="I51" s="40">
        <v>2.7124126582278478</v>
      </c>
      <c r="J51" s="40">
        <v>2.6265750794138745</v>
      </c>
      <c r="K51" s="169">
        <f t="shared" si="4"/>
        <v>2018</v>
      </c>
      <c r="L51" s="4"/>
      <c r="M51" s="4"/>
    </row>
    <row r="52" spans="7:13">
      <c r="G52" s="36">
        <v>43435</v>
      </c>
      <c r="H52" s="40">
        <v>2.8872332653061226</v>
      </c>
      <c r="I52" s="40">
        <v>2.8617797468354427</v>
      </c>
      <c r="J52" s="40">
        <v>2.8658413976841892</v>
      </c>
      <c r="K52" s="169">
        <f t="shared" si="4"/>
        <v>2018</v>
      </c>
      <c r="L52" s="4"/>
      <c r="M52" s="4"/>
    </row>
    <row r="53" spans="7:13">
      <c r="G53" s="36">
        <v>43466</v>
      </c>
      <c r="H53" s="40">
        <v>2.9045802040816326</v>
      </c>
      <c r="I53" s="40">
        <v>2.944210126582278</v>
      </c>
      <c r="J53" s="40">
        <v>2.9088785941182498</v>
      </c>
      <c r="K53" s="169">
        <f t="shared" si="4"/>
        <v>2019</v>
      </c>
      <c r="L53" s="4"/>
      <c r="M53" s="4"/>
    </row>
    <row r="54" spans="7:13">
      <c r="G54" s="36">
        <v>43497</v>
      </c>
      <c r="H54" s="40">
        <v>2.8724373469387756</v>
      </c>
      <c r="I54" s="40">
        <v>2.9175772151898731</v>
      </c>
      <c r="J54" s="40">
        <v>2.8919711240905834</v>
      </c>
      <c r="K54" s="169">
        <f t="shared" si="4"/>
        <v>2019</v>
      </c>
      <c r="L54" s="4"/>
      <c r="M54" s="4"/>
    </row>
    <row r="55" spans="7:13">
      <c r="G55" s="36">
        <v>43525</v>
      </c>
      <c r="H55" s="40">
        <v>2.7504985714285715</v>
      </c>
      <c r="I55" s="40">
        <v>2.8451721518987338</v>
      </c>
      <c r="J55" s="40">
        <v>2.7669583154011681</v>
      </c>
      <c r="K55" s="169">
        <f t="shared" si="4"/>
        <v>2019</v>
      </c>
      <c r="L55" s="4"/>
      <c r="M55" s="4"/>
    </row>
    <row r="56" spans="7:13">
      <c r="G56" s="36">
        <v>43556</v>
      </c>
      <c r="H56" s="40">
        <v>2.2826414285714289</v>
      </c>
      <c r="I56" s="40">
        <v>2.2182354430379743</v>
      </c>
      <c r="J56" s="40">
        <v>2.2945738497796904</v>
      </c>
      <c r="K56" s="169">
        <f t="shared" si="4"/>
        <v>2019</v>
      </c>
      <c r="L56" s="4"/>
      <c r="M56" s="4"/>
    </row>
    <row r="57" spans="7:13">
      <c r="G57" s="36">
        <v>43586</v>
      </c>
      <c r="H57" s="40">
        <v>2.1913148979591837</v>
      </c>
      <c r="I57" s="40">
        <v>2.1861341772151897</v>
      </c>
      <c r="J57" s="40">
        <v>2.1977401578030538</v>
      </c>
      <c r="K57" s="169">
        <f t="shared" si="4"/>
        <v>2019</v>
      </c>
      <c r="L57" s="4"/>
      <c r="M57" s="4"/>
    </row>
    <row r="58" spans="7:13">
      <c r="G58" s="36">
        <v>43617</v>
      </c>
      <c r="H58" s="40">
        <v>2.2112128571428569</v>
      </c>
      <c r="I58" s="40">
        <v>2.2182354430379743</v>
      </c>
      <c r="J58" s="40">
        <v>2.2151599754073161</v>
      </c>
      <c r="K58" s="169">
        <f t="shared" si="4"/>
        <v>2019</v>
      </c>
      <c r="L58" s="4"/>
      <c r="M58" s="4"/>
    </row>
    <row r="59" spans="7:13">
      <c r="G59" s="36">
        <v>43647</v>
      </c>
      <c r="H59" s="40">
        <v>2.2698863265306124</v>
      </c>
      <c r="I59" s="40">
        <v>2.3062354430379743</v>
      </c>
      <c r="J59" s="40">
        <v>2.2792034224818116</v>
      </c>
      <c r="K59" s="169">
        <f t="shared" si="4"/>
        <v>2019</v>
      </c>
      <c r="L59" s="4"/>
      <c r="M59" s="4"/>
    </row>
    <row r="60" spans="7:13">
      <c r="G60" s="36">
        <v>43678</v>
      </c>
      <c r="H60" s="40">
        <v>2.2821312244897958</v>
      </c>
      <c r="I60" s="40">
        <v>2.3284126582278479</v>
      </c>
      <c r="J60" s="40">
        <v>2.2914997643201147</v>
      </c>
      <c r="K60" s="169">
        <f t="shared" si="4"/>
        <v>2019</v>
      </c>
      <c r="L60" s="4"/>
      <c r="M60" s="4"/>
    </row>
    <row r="61" spans="7:13">
      <c r="G61" s="36">
        <v>43709</v>
      </c>
      <c r="H61" s="40">
        <v>2.2754985714285714</v>
      </c>
      <c r="I61" s="40">
        <v>2.3343873417721515</v>
      </c>
      <c r="J61" s="40">
        <v>2.2822775079413873</v>
      </c>
      <c r="K61" s="169">
        <f t="shared" si="4"/>
        <v>2019</v>
      </c>
      <c r="L61" s="4"/>
      <c r="M61" s="4"/>
    </row>
    <row r="62" spans="7:13">
      <c r="G62" s="36">
        <v>43739</v>
      </c>
      <c r="H62" s="40">
        <v>2.3137638775510205</v>
      </c>
      <c r="I62" s="40">
        <v>2.3595012658227845</v>
      </c>
      <c r="J62" s="40">
        <v>2.3232653140690647</v>
      </c>
      <c r="K62" s="169">
        <f t="shared" si="4"/>
        <v>2019</v>
      </c>
      <c r="L62" s="4"/>
      <c r="M62" s="4"/>
    </row>
    <row r="63" spans="7:13">
      <c r="G63" s="36">
        <v>43770</v>
      </c>
      <c r="H63" s="40">
        <v>2.5688659183673472</v>
      </c>
      <c r="I63" s="40">
        <v>2.615906329113924</v>
      </c>
      <c r="J63" s="40">
        <v>2.5358895583563892</v>
      </c>
      <c r="K63" s="169">
        <f t="shared" si="4"/>
        <v>2019</v>
      </c>
      <c r="L63" s="4"/>
      <c r="M63" s="4"/>
    </row>
    <row r="64" spans="7:13">
      <c r="G64" s="36">
        <v>43800</v>
      </c>
      <c r="H64" s="40">
        <v>2.7877434693877552</v>
      </c>
      <c r="I64" s="40">
        <v>2.7661848101265822</v>
      </c>
      <c r="J64" s="40">
        <v>2.7608101444820168</v>
      </c>
      <c r="K64" s="169">
        <f t="shared" si="4"/>
        <v>2019</v>
      </c>
      <c r="L64" s="4"/>
      <c r="M64" s="4"/>
    </row>
    <row r="65" spans="7:13">
      <c r="G65" s="36">
        <v>43831</v>
      </c>
      <c r="H65" s="40">
        <v>2.8816210204081631</v>
      </c>
      <c r="I65" s="40">
        <v>2.8536784810126576</v>
      </c>
      <c r="J65" s="40">
        <v>2.8525203606926941</v>
      </c>
      <c r="K65" s="169">
        <f t="shared" ref="K65:K112" si="5">YEAR(G65)</f>
        <v>2020</v>
      </c>
      <c r="L65" s="4"/>
      <c r="M65" s="4"/>
    </row>
    <row r="66" spans="7:13">
      <c r="G66" s="36">
        <v>43862</v>
      </c>
      <c r="H66" s="40">
        <v>2.8520291836734692</v>
      </c>
      <c r="I66" s="40">
        <v>2.8321088607594933</v>
      </c>
      <c r="J66" s="40">
        <v>2.8407363664309866</v>
      </c>
      <c r="K66" s="169">
        <f t="shared" si="5"/>
        <v>2020</v>
      </c>
      <c r="L66" s="4"/>
      <c r="M66" s="4"/>
    </row>
    <row r="67" spans="7:13">
      <c r="G67" s="36">
        <v>43891</v>
      </c>
      <c r="H67" s="40">
        <v>2.7550904081632654</v>
      </c>
      <c r="I67" s="40">
        <v>2.7717544303797466</v>
      </c>
      <c r="J67" s="40">
        <v>2.7382668511117942</v>
      </c>
      <c r="K67" s="169">
        <f t="shared" si="5"/>
        <v>2020</v>
      </c>
      <c r="L67" s="4"/>
      <c r="M67" s="4"/>
    </row>
    <row r="68" spans="7:13">
      <c r="G68" s="36">
        <v>43922</v>
      </c>
      <c r="H68" s="40">
        <v>2.3035597959183671</v>
      </c>
      <c r="I68" s="40">
        <v>2.2187417721518985</v>
      </c>
      <c r="J68" s="40">
        <v>2.2156723229839121</v>
      </c>
      <c r="K68" s="169">
        <f t="shared" si="5"/>
        <v>2020</v>
      </c>
      <c r="L68" s="4"/>
      <c r="M68" s="4"/>
    </row>
    <row r="69" spans="7:13">
      <c r="G69" s="36">
        <v>43952</v>
      </c>
      <c r="H69" s="40">
        <v>2.2260087755102043</v>
      </c>
      <c r="I69" s="40">
        <v>2.2002101265822782</v>
      </c>
      <c r="J69" s="40">
        <v>2.2146476278307206</v>
      </c>
      <c r="K69" s="169">
        <f t="shared" si="5"/>
        <v>2020</v>
      </c>
      <c r="L69" s="4"/>
      <c r="M69" s="4"/>
    </row>
    <row r="70" spans="7:13">
      <c r="G70" s="36">
        <v>43983</v>
      </c>
      <c r="H70" s="40">
        <v>2.2545802040816327</v>
      </c>
      <c r="I70" s="40">
        <v>2.2409189873417721</v>
      </c>
      <c r="J70" s="40">
        <v>2.2407773542371148</v>
      </c>
      <c r="K70" s="169">
        <f t="shared" si="5"/>
        <v>2020</v>
      </c>
      <c r="L70" s="4"/>
      <c r="M70" s="4"/>
    </row>
    <row r="71" spans="7:13">
      <c r="G71" s="36">
        <v>44013</v>
      </c>
      <c r="H71" s="40">
        <v>2.3183557142857141</v>
      </c>
      <c r="I71" s="40">
        <v>2.3238556962025312</v>
      </c>
      <c r="J71" s="40">
        <v>2.3073825391945899</v>
      </c>
      <c r="K71" s="169">
        <f t="shared" si="5"/>
        <v>2020</v>
      </c>
      <c r="L71" s="4"/>
      <c r="M71" s="4"/>
    </row>
    <row r="72" spans="7:13">
      <c r="G72" s="36">
        <v>44044</v>
      </c>
      <c r="H72" s="40">
        <v>2.3459067346938776</v>
      </c>
      <c r="I72" s="40">
        <v>2.3711468354430378</v>
      </c>
      <c r="J72" s="40">
        <v>2.3350493083307713</v>
      </c>
      <c r="K72" s="169">
        <f t="shared" si="5"/>
        <v>2020</v>
      </c>
      <c r="L72" s="4"/>
      <c r="M72" s="4"/>
    </row>
    <row r="73" spans="7:13">
      <c r="G73" s="36">
        <v>44075</v>
      </c>
      <c r="H73" s="40">
        <v>2.3428455102040817</v>
      </c>
      <c r="I73" s="40">
        <v>2.3781341772151898</v>
      </c>
      <c r="J73" s="40">
        <v>2.329413484988216</v>
      </c>
      <c r="K73" s="169">
        <f t="shared" si="5"/>
        <v>2020</v>
      </c>
      <c r="L73" s="4"/>
      <c r="M73" s="4"/>
    </row>
    <row r="74" spans="7:13">
      <c r="G74" s="36">
        <v>44105</v>
      </c>
      <c r="H74" s="40">
        <v>2.3785597959183673</v>
      </c>
      <c r="I74" s="40">
        <v>2.4007164556962022</v>
      </c>
      <c r="J74" s="40">
        <v>2.3678395532329133</v>
      </c>
      <c r="K74" s="169">
        <f t="shared" si="5"/>
        <v>2020</v>
      </c>
      <c r="L74" s="4"/>
      <c r="M74" s="4"/>
    </row>
    <row r="75" spans="7:13">
      <c r="G75" s="36">
        <v>44136</v>
      </c>
      <c r="H75" s="40">
        <v>2.6081516326530614</v>
      </c>
      <c r="I75" s="40">
        <v>2.6521594936708857</v>
      </c>
      <c r="J75" s="40">
        <v>2.5727785838712984</v>
      </c>
      <c r="K75" s="169">
        <f t="shared" si="5"/>
        <v>2020</v>
      </c>
      <c r="L75" s="4"/>
      <c r="M75" s="4"/>
    </row>
    <row r="76" spans="7:13">
      <c r="G76" s="36">
        <v>44166</v>
      </c>
      <c r="H76" s="40">
        <v>2.8061108163265307</v>
      </c>
      <c r="I76" s="40">
        <v>2.7919063291139237</v>
      </c>
      <c r="J76" s="40">
        <v>2.7715694435905318</v>
      </c>
      <c r="K76" s="169">
        <f t="shared" si="5"/>
        <v>2020</v>
      </c>
      <c r="L76" s="4"/>
      <c r="M76" s="4"/>
    </row>
    <row r="77" spans="7:13">
      <c r="G77" s="36">
        <v>44197</v>
      </c>
      <c r="H77" s="40">
        <v>2.9336618367346938</v>
      </c>
      <c r="I77" s="40">
        <v>2.8873999999999995</v>
      </c>
      <c r="J77" s="40">
        <v>2.8996563377395228</v>
      </c>
      <c r="K77" s="169">
        <f t="shared" si="5"/>
        <v>2021</v>
      </c>
      <c r="L77" s="4"/>
      <c r="M77" s="4"/>
    </row>
    <row r="78" spans="7:13">
      <c r="G78" s="36">
        <v>44228</v>
      </c>
      <c r="H78" s="40">
        <v>2.9188659183673469</v>
      </c>
      <c r="I78" s="40">
        <v>2.8928683544303793</v>
      </c>
      <c r="J78" s="40">
        <v>2.9027304231990985</v>
      </c>
      <c r="K78" s="169">
        <f t="shared" si="5"/>
        <v>2021</v>
      </c>
      <c r="L78" s="4"/>
      <c r="M78" s="4"/>
    </row>
    <row r="79" spans="7:13">
      <c r="G79" s="36">
        <v>44256</v>
      </c>
      <c r="H79" s="40">
        <v>2.8341720408163265</v>
      </c>
      <c r="I79" s="40">
        <v>2.7943367088607594</v>
      </c>
      <c r="J79" s="40">
        <v>2.8125572497182088</v>
      </c>
      <c r="K79" s="169">
        <f t="shared" si="5"/>
        <v>2021</v>
      </c>
      <c r="L79" s="4"/>
      <c r="M79" s="4"/>
    </row>
    <row r="80" spans="7:13">
      <c r="G80" s="36">
        <v>44287</v>
      </c>
      <c r="H80" s="40">
        <v>2.3596822448979591</v>
      </c>
      <c r="I80" s="40">
        <v>2.2338303797468351</v>
      </c>
      <c r="J80" s="40">
        <v>2.3360740034839638</v>
      </c>
      <c r="K80" s="169">
        <f t="shared" si="5"/>
        <v>2021</v>
      </c>
      <c r="L80" s="4"/>
      <c r="M80" s="4"/>
    </row>
    <row r="81" spans="7:13">
      <c r="G81" s="36">
        <v>44317</v>
      </c>
      <c r="H81" s="40">
        <v>2.2693761224489797</v>
      </c>
      <c r="I81" s="40">
        <v>2.2152987341772152</v>
      </c>
      <c r="J81" s="40">
        <v>2.2479502203094577</v>
      </c>
      <c r="K81" s="169">
        <f t="shared" si="5"/>
        <v>2021</v>
      </c>
      <c r="L81" s="4"/>
      <c r="M81" s="4"/>
    </row>
    <row r="82" spans="7:13">
      <c r="G82" s="36">
        <v>44348</v>
      </c>
      <c r="H82" s="40">
        <v>2.3086618367346943</v>
      </c>
      <c r="I82" s="40">
        <v>2.2489189873417721</v>
      </c>
      <c r="J82" s="40">
        <v>2.2848392458243674</v>
      </c>
      <c r="K82" s="169">
        <f t="shared" si="5"/>
        <v>2021</v>
      </c>
      <c r="L82" s="4"/>
      <c r="M82" s="4"/>
    </row>
    <row r="83" spans="7:13">
      <c r="G83" s="36">
        <v>44378</v>
      </c>
      <c r="H83" s="40">
        <v>2.3494781632653066</v>
      </c>
      <c r="I83" s="40">
        <v>2.3268936708860757</v>
      </c>
      <c r="J83" s="40">
        <v>2.328388789835024</v>
      </c>
      <c r="K83" s="169">
        <f t="shared" si="5"/>
        <v>2021</v>
      </c>
      <c r="L83" s="4"/>
      <c r="M83" s="4"/>
    </row>
    <row r="84" spans="7:13">
      <c r="G84" s="36">
        <v>44409</v>
      </c>
      <c r="H84" s="40">
        <v>2.3749883673469392</v>
      </c>
      <c r="I84" s="40">
        <v>2.3720582278481008</v>
      </c>
      <c r="J84" s="40">
        <v>2.3540061686648222</v>
      </c>
      <c r="K84" s="169">
        <f t="shared" si="5"/>
        <v>2021</v>
      </c>
      <c r="L84" s="4"/>
      <c r="M84" s="4"/>
    </row>
    <row r="85" spans="7:13">
      <c r="G85" s="36">
        <v>44440</v>
      </c>
      <c r="H85" s="40">
        <v>2.392845510204082</v>
      </c>
      <c r="I85" s="40">
        <v>2.3821848101265823</v>
      </c>
      <c r="J85" s="40">
        <v>2.3693765959627009</v>
      </c>
      <c r="K85" s="169">
        <f t="shared" si="5"/>
        <v>2021</v>
      </c>
      <c r="L85" s="4"/>
      <c r="M85" s="4"/>
    </row>
    <row r="86" spans="7:13">
      <c r="G86" s="36">
        <v>44470</v>
      </c>
      <c r="H86" s="40">
        <v>2.4107026530612243</v>
      </c>
      <c r="I86" s="40">
        <v>2.4047670886075947</v>
      </c>
      <c r="J86" s="40">
        <v>2.3898704990265398</v>
      </c>
      <c r="K86" s="169">
        <f t="shared" si="5"/>
        <v>2021</v>
      </c>
      <c r="L86" s="4"/>
      <c r="M86" s="4"/>
    </row>
    <row r="87" spans="7:13">
      <c r="G87" s="36">
        <v>44501</v>
      </c>
      <c r="H87" s="40">
        <v>2.6586618367346939</v>
      </c>
      <c r="I87" s="40">
        <v>2.6591468354430376</v>
      </c>
      <c r="J87" s="40">
        <v>2.6183775181883386</v>
      </c>
      <c r="K87" s="169">
        <f t="shared" si="5"/>
        <v>2021</v>
      </c>
      <c r="L87" s="4"/>
      <c r="M87" s="4"/>
    </row>
    <row r="88" spans="7:13">
      <c r="G88" s="36">
        <v>44531</v>
      </c>
      <c r="H88" s="40">
        <v>2.8520291836734692</v>
      </c>
      <c r="I88" s="40">
        <v>2.8019316455696197</v>
      </c>
      <c r="J88" s="40">
        <v>2.8176807254841685</v>
      </c>
      <c r="K88" s="169">
        <f t="shared" si="5"/>
        <v>2021</v>
      </c>
      <c r="L88" s="4"/>
      <c r="M88" s="4"/>
    </row>
    <row r="89" spans="7:13">
      <c r="G89" s="36">
        <v>44562</v>
      </c>
      <c r="H89" s="40">
        <v>2.9795802040816328</v>
      </c>
      <c r="I89" s="40">
        <v>2.9024886075949361</v>
      </c>
      <c r="J89" s="40">
        <v>2.9432058817501794</v>
      </c>
      <c r="K89" s="169">
        <f t="shared" si="5"/>
        <v>2022</v>
      </c>
      <c r="L89" s="4"/>
      <c r="M89" s="4"/>
    </row>
    <row r="90" spans="7:13">
      <c r="G90" s="36">
        <v>44593</v>
      </c>
      <c r="H90" s="40">
        <v>2.9556006122448979</v>
      </c>
      <c r="I90" s="40">
        <v>2.9040075949367083</v>
      </c>
      <c r="J90" s="40">
        <v>2.9396194487140077</v>
      </c>
      <c r="K90" s="169">
        <f t="shared" si="5"/>
        <v>2022</v>
      </c>
      <c r="L90" s="4"/>
      <c r="M90" s="4"/>
    </row>
    <row r="91" spans="7:13">
      <c r="G91" s="36">
        <v>44621</v>
      </c>
      <c r="H91" s="40">
        <v>2.8678455102040821</v>
      </c>
      <c r="I91" s="40">
        <v>2.8024379746835439</v>
      </c>
      <c r="J91" s="40">
        <v>2.8438104518905627</v>
      </c>
      <c r="K91" s="169">
        <f t="shared" si="5"/>
        <v>2022</v>
      </c>
      <c r="L91" s="4"/>
      <c r="M91" s="4"/>
    </row>
    <row r="92" spans="7:13">
      <c r="G92" s="36">
        <v>44652</v>
      </c>
      <c r="H92" s="40">
        <v>2.3729475510204083</v>
      </c>
      <c r="I92" s="40">
        <v>2.2368683544303796</v>
      </c>
      <c r="J92" s="40">
        <v>2.3340246131775797</v>
      </c>
      <c r="K92" s="169">
        <f t="shared" si="5"/>
        <v>2022</v>
      </c>
      <c r="L92" s="4"/>
      <c r="M92" s="4"/>
    </row>
    <row r="93" spans="7:13">
      <c r="G93" s="36">
        <v>44682</v>
      </c>
      <c r="H93" s="40">
        <v>2.286212857142857</v>
      </c>
      <c r="I93" s="40">
        <v>2.2192481012658223</v>
      </c>
      <c r="J93" s="40">
        <v>2.2494872630392457</v>
      </c>
      <c r="K93" s="169">
        <f t="shared" si="5"/>
        <v>2022</v>
      </c>
      <c r="L93" s="4"/>
      <c r="M93" s="4"/>
    </row>
    <row r="94" spans="7:13">
      <c r="G94" s="36">
        <v>44713</v>
      </c>
      <c r="H94" s="40">
        <v>2.3198863265306122</v>
      </c>
      <c r="I94" s="40">
        <v>2.2549949367088606</v>
      </c>
      <c r="J94" s="40">
        <v>2.2807404652115997</v>
      </c>
      <c r="K94" s="169">
        <f t="shared" si="5"/>
        <v>2022</v>
      </c>
      <c r="L94" s="4"/>
      <c r="M94" s="4"/>
    </row>
    <row r="95" spans="7:13">
      <c r="G95" s="36">
        <v>44743</v>
      </c>
      <c r="H95" s="40">
        <v>2.3703965306122448</v>
      </c>
      <c r="I95" s="40">
        <v>2.3348936708860757</v>
      </c>
      <c r="J95" s="40">
        <v>2.3340246131775797</v>
      </c>
      <c r="K95" s="169">
        <f t="shared" si="5"/>
        <v>2022</v>
      </c>
      <c r="L95" s="4"/>
      <c r="M95" s="4"/>
    </row>
    <row r="96" spans="7:13">
      <c r="G96" s="36">
        <v>44774</v>
      </c>
      <c r="H96" s="40">
        <v>2.3989679591836737</v>
      </c>
      <c r="I96" s="40">
        <v>2.3831974683544299</v>
      </c>
      <c r="J96" s="40">
        <v>2.3627160774669536</v>
      </c>
      <c r="K96" s="169">
        <f t="shared" si="5"/>
        <v>2022</v>
      </c>
      <c r="L96" s="4"/>
      <c r="M96" s="4"/>
    </row>
    <row r="97" spans="7:13">
      <c r="G97" s="36">
        <v>44805</v>
      </c>
      <c r="H97" s="40">
        <v>2.4091720408163266</v>
      </c>
      <c r="I97" s="40">
        <v>2.3932227848101264</v>
      </c>
      <c r="J97" s="40">
        <v>2.3704012911158929</v>
      </c>
      <c r="K97" s="169">
        <f t="shared" si="5"/>
        <v>2022</v>
      </c>
      <c r="L97" s="4"/>
      <c r="M97" s="4"/>
    </row>
    <row r="98" spans="7:13">
      <c r="G98" s="36">
        <v>44835</v>
      </c>
      <c r="H98" s="40">
        <v>2.4326414285714284</v>
      </c>
      <c r="I98" s="40">
        <v>2.4138810126582277</v>
      </c>
      <c r="J98" s="40">
        <v>2.3965310175222871</v>
      </c>
      <c r="K98" s="169">
        <f t="shared" si="5"/>
        <v>2022</v>
      </c>
      <c r="L98" s="4"/>
      <c r="M98" s="4"/>
    </row>
    <row r="99" spans="7:13">
      <c r="G99" s="36">
        <v>44866</v>
      </c>
      <c r="H99" s="40">
        <v>2.7050904081632652</v>
      </c>
      <c r="I99" s="40">
        <v>2.6722101265822782</v>
      </c>
      <c r="J99" s="40">
        <v>2.6521924582436727</v>
      </c>
      <c r="K99" s="169">
        <f t="shared" si="5"/>
        <v>2022</v>
      </c>
      <c r="L99" s="4"/>
      <c r="M99" s="4"/>
    </row>
    <row r="100" spans="7:13">
      <c r="G100" s="36">
        <v>44896</v>
      </c>
      <c r="H100" s="40">
        <v>2.8887638775510203</v>
      </c>
      <c r="I100" s="40">
        <v>2.8180329113924047</v>
      </c>
      <c r="J100" s="40">
        <v>2.839199323701199</v>
      </c>
      <c r="K100" s="169">
        <f t="shared" si="5"/>
        <v>2022</v>
      </c>
      <c r="L100" s="4"/>
      <c r="M100" s="4"/>
    </row>
    <row r="101" spans="7:13">
      <c r="G101" s="36">
        <v>44927</v>
      </c>
      <c r="H101" s="40">
        <v>3.0244781632653064</v>
      </c>
      <c r="I101" s="40">
        <v>2.9366151898734172</v>
      </c>
      <c r="J101" s="40">
        <v>2.9729220411927453</v>
      </c>
      <c r="K101" s="169">
        <f t="shared" si="5"/>
        <v>2023</v>
      </c>
      <c r="L101" s="4"/>
      <c r="M101" s="4"/>
    </row>
    <row r="102" spans="7:13">
      <c r="G102" s="36">
        <v>44958</v>
      </c>
      <c r="H102" s="40">
        <v>3.0061108163265309</v>
      </c>
      <c r="I102" s="40">
        <v>2.936108860759493</v>
      </c>
      <c r="J102" s="40">
        <v>2.9749714314991293</v>
      </c>
      <c r="K102" s="169">
        <f t="shared" si="5"/>
        <v>2023</v>
      </c>
      <c r="L102" s="4"/>
      <c r="M102" s="4"/>
    </row>
    <row r="103" spans="7:13">
      <c r="G103" s="36">
        <v>44986</v>
      </c>
      <c r="H103" s="40">
        <v>2.9173353061224492</v>
      </c>
      <c r="I103" s="40">
        <v>2.8336278481012656</v>
      </c>
      <c r="J103" s="40">
        <v>2.8781377395224923</v>
      </c>
      <c r="K103" s="169">
        <f t="shared" si="5"/>
        <v>2023</v>
      </c>
      <c r="L103" s="4"/>
      <c r="M103" s="4"/>
    </row>
    <row r="104" spans="7:13">
      <c r="G104" s="36">
        <v>45017</v>
      </c>
      <c r="H104" s="40">
        <v>2.4183557142857146</v>
      </c>
      <c r="I104" s="40">
        <v>2.2790962025316452</v>
      </c>
      <c r="J104" s="40">
        <v>2.3821852853776004</v>
      </c>
      <c r="K104" s="169">
        <f t="shared" si="5"/>
        <v>2023</v>
      </c>
      <c r="L104" s="4"/>
      <c r="M104" s="4"/>
    </row>
    <row r="105" spans="7:13">
      <c r="G105" s="36">
        <v>45047</v>
      </c>
      <c r="H105" s="40">
        <v>2.9377434693877551</v>
      </c>
      <c r="I105" s="40">
        <v>2.8091215189873413</v>
      </c>
      <c r="J105" s="40">
        <v>2.9037551183522905</v>
      </c>
      <c r="K105" s="169">
        <f t="shared" si="5"/>
        <v>2023</v>
      </c>
      <c r="L105" s="4"/>
      <c r="M105" s="4"/>
    </row>
    <row r="106" spans="7:13">
      <c r="G106" s="36">
        <v>45078</v>
      </c>
      <c r="H106" s="40">
        <v>2.9675393877551022</v>
      </c>
      <c r="I106" s="40">
        <v>2.7562607594936703</v>
      </c>
      <c r="J106" s="40">
        <v>2.9311144789425145</v>
      </c>
      <c r="K106" s="169">
        <f t="shared" si="5"/>
        <v>2023</v>
      </c>
      <c r="L106" s="4"/>
      <c r="M106" s="4"/>
    </row>
    <row r="107" spans="7:13">
      <c r="G107" s="36">
        <v>45108</v>
      </c>
      <c r="H107" s="40">
        <v>2.9992740816326529</v>
      </c>
      <c r="I107" s="40">
        <v>2.8668430379746832</v>
      </c>
      <c r="J107" s="40">
        <v>2.9655442360897633</v>
      </c>
      <c r="K107" s="169">
        <f t="shared" si="5"/>
        <v>2023</v>
      </c>
      <c r="L107" s="4"/>
      <c r="M107" s="4"/>
    </row>
    <row r="108" spans="7:13">
      <c r="G108" s="36">
        <v>45139</v>
      </c>
      <c r="H108" s="40">
        <v>3.0394781632653061</v>
      </c>
      <c r="I108" s="40">
        <v>2.9617291139240502</v>
      </c>
      <c r="J108" s="40">
        <v>3.0059172251255251</v>
      </c>
      <c r="K108" s="169">
        <f t="shared" si="5"/>
        <v>2023</v>
      </c>
      <c r="L108" s="4"/>
      <c r="M108" s="4"/>
    </row>
    <row r="109" spans="7:13">
      <c r="G109" s="36">
        <v>45170</v>
      </c>
      <c r="H109" s="40">
        <v>3.0380495918367347</v>
      </c>
      <c r="I109" s="40">
        <v>2.928210126582278</v>
      </c>
      <c r="J109" s="40">
        <v>3.0019209140280769</v>
      </c>
      <c r="K109" s="169">
        <f t="shared" si="5"/>
        <v>2023</v>
      </c>
      <c r="L109" s="4"/>
      <c r="M109" s="4"/>
    </row>
    <row r="110" spans="7:13">
      <c r="G110" s="36">
        <v>45200</v>
      </c>
      <c r="H110" s="40">
        <v>3.1016210204081633</v>
      </c>
      <c r="I110" s="40">
        <v>3.0027417721518983</v>
      </c>
      <c r="J110" s="40">
        <v>3.0683211599549134</v>
      </c>
      <c r="K110" s="169">
        <f t="shared" si="5"/>
        <v>2023</v>
      </c>
      <c r="L110" s="4"/>
      <c r="M110" s="4"/>
    </row>
    <row r="111" spans="7:13">
      <c r="G111" s="36">
        <v>45231</v>
      </c>
      <c r="H111" s="40">
        <v>3.3025393877551021</v>
      </c>
      <c r="I111" s="40">
        <v>3.2283620253164553</v>
      </c>
      <c r="J111" s="40">
        <v>3.2521514704375449</v>
      </c>
      <c r="K111" s="169">
        <f t="shared" si="5"/>
        <v>2023</v>
      </c>
      <c r="L111" s="4"/>
      <c r="M111" s="4"/>
    </row>
    <row r="112" spans="7:13">
      <c r="G112" s="36">
        <v>45261</v>
      </c>
      <c r="H112" s="40">
        <v>3.5303965306122449</v>
      </c>
      <c r="I112" s="40">
        <v>3.4297797468354427</v>
      </c>
      <c r="J112" s="40">
        <v>3.4835276360282816</v>
      </c>
      <c r="K112" s="169">
        <f t="shared" si="5"/>
        <v>2023</v>
      </c>
      <c r="L112" s="4"/>
      <c r="M112" s="4"/>
    </row>
    <row r="113" spans="7:13">
      <c r="G113" s="36">
        <v>45292</v>
      </c>
      <c r="H113" s="40">
        <v>3.5974373469387757</v>
      </c>
      <c r="I113" s="40">
        <v>3.5392481012658221</v>
      </c>
      <c r="J113" s="40">
        <v>3.5482883697100114</v>
      </c>
      <c r="K113" s="169">
        <f t="shared" ref="K113:K159" si="6">YEAR(G113)</f>
        <v>2024</v>
      </c>
      <c r="L113" s="4"/>
      <c r="M113" s="4"/>
    </row>
    <row r="114" spans="7:13">
      <c r="G114" s="36">
        <v>45323</v>
      </c>
      <c r="H114" s="40">
        <v>3.5882536734693882</v>
      </c>
      <c r="I114" s="40">
        <v>3.571855696202531</v>
      </c>
      <c r="J114" s="40">
        <v>3.5595600163951229</v>
      </c>
      <c r="K114" s="169">
        <f t="shared" si="6"/>
        <v>2024</v>
      </c>
      <c r="L114" s="4"/>
      <c r="M114" s="4"/>
    </row>
    <row r="115" spans="7:13">
      <c r="G115" s="36">
        <v>45352</v>
      </c>
      <c r="H115" s="40">
        <v>3.4642740816326532</v>
      </c>
      <c r="I115" s="40">
        <v>3.52719746835443</v>
      </c>
      <c r="J115" s="40">
        <v>3.4273743416333642</v>
      </c>
      <c r="K115" s="169">
        <f t="shared" si="6"/>
        <v>2024</v>
      </c>
      <c r="L115" s="4"/>
      <c r="M115" s="4"/>
    </row>
    <row r="116" spans="7:13">
      <c r="G116" s="36">
        <v>45383</v>
      </c>
      <c r="H116" s="40">
        <v>3.0553965306122448</v>
      </c>
      <c r="I116" s="40">
        <v>2.8877037974683541</v>
      </c>
      <c r="J116" s="40">
        <v>3.0219024695153194</v>
      </c>
      <c r="K116" s="169">
        <f t="shared" si="6"/>
        <v>2024</v>
      </c>
      <c r="L116" s="4"/>
      <c r="M116" s="4"/>
    </row>
    <row r="117" spans="7:13">
      <c r="G117" s="36">
        <v>45413</v>
      </c>
      <c r="H117" s="40">
        <v>3.5892740816326532</v>
      </c>
      <c r="I117" s="40">
        <v>3.3988936708860757</v>
      </c>
      <c r="J117" s="40">
        <v>3.5580229736653348</v>
      </c>
      <c r="K117" s="169">
        <f t="shared" si="6"/>
        <v>2024</v>
      </c>
      <c r="L117" s="4"/>
      <c r="M117" s="4"/>
    </row>
    <row r="118" spans="7:13">
      <c r="G118" s="36">
        <v>45444</v>
      </c>
      <c r="H118" s="40">
        <v>3.6150904081632658</v>
      </c>
      <c r="I118" s="40">
        <v>3.2575265822784805</v>
      </c>
      <c r="J118" s="40">
        <v>3.5813860231581107</v>
      </c>
      <c r="K118" s="169">
        <f t="shared" si="6"/>
        <v>2024</v>
      </c>
      <c r="L118" s="4"/>
      <c r="M118" s="4"/>
    </row>
    <row r="119" spans="7:13">
      <c r="G119" s="36">
        <v>45474</v>
      </c>
      <c r="H119" s="40">
        <v>3.6280495918367346</v>
      </c>
      <c r="I119" s="40">
        <v>3.3988936708860757</v>
      </c>
      <c r="J119" s="40">
        <v>3.5969613894866277</v>
      </c>
      <c r="K119" s="169">
        <f t="shared" si="6"/>
        <v>2024</v>
      </c>
      <c r="L119" s="4"/>
      <c r="M119" s="4"/>
    </row>
    <row r="120" spans="7:13">
      <c r="G120" s="36">
        <v>45505</v>
      </c>
      <c r="H120" s="40">
        <v>3.6798863265306125</v>
      </c>
      <c r="I120" s="40">
        <v>3.5402607594936701</v>
      </c>
      <c r="J120" s="40">
        <v>3.6490159032687779</v>
      </c>
      <c r="K120" s="169">
        <f t="shared" si="6"/>
        <v>2024</v>
      </c>
      <c r="L120" s="4"/>
      <c r="M120" s="4"/>
    </row>
    <row r="121" spans="7:13">
      <c r="G121" s="36">
        <v>45536</v>
      </c>
      <c r="H121" s="40">
        <v>3.6669271428571428</v>
      </c>
      <c r="I121" s="40">
        <v>3.463096202531645</v>
      </c>
      <c r="J121" s="40">
        <v>3.6334405369402605</v>
      </c>
      <c r="K121" s="169">
        <f t="shared" si="6"/>
        <v>2024</v>
      </c>
      <c r="L121" s="4"/>
      <c r="M121" s="4"/>
    </row>
    <row r="122" spans="7:13">
      <c r="G122" s="36">
        <v>45566</v>
      </c>
      <c r="H122" s="40">
        <v>3.7706006122448978</v>
      </c>
      <c r="I122" s="40">
        <v>3.5917037974683539</v>
      </c>
      <c r="J122" s="40">
        <v>3.7401113023875396</v>
      </c>
      <c r="K122" s="169">
        <f t="shared" si="6"/>
        <v>2024</v>
      </c>
      <c r="L122" s="4"/>
      <c r="M122" s="4"/>
    </row>
    <row r="123" spans="7:13">
      <c r="G123" s="36">
        <v>45597</v>
      </c>
      <c r="H123" s="40">
        <v>3.900090408163265</v>
      </c>
      <c r="I123" s="40">
        <v>3.7845139240506325</v>
      </c>
      <c r="J123" s="40">
        <v>3.8522129521467368</v>
      </c>
      <c r="K123" s="169">
        <f t="shared" si="6"/>
        <v>2024</v>
      </c>
      <c r="L123" s="4"/>
      <c r="M123" s="4"/>
    </row>
    <row r="124" spans="7:13">
      <c r="G124" s="36">
        <v>45627</v>
      </c>
      <c r="H124" s="40">
        <v>4.1720291836734686</v>
      </c>
      <c r="I124" s="40">
        <v>4.0415265822784798</v>
      </c>
      <c r="J124" s="40">
        <v>4.1278559483553652</v>
      </c>
      <c r="K124" s="169">
        <f t="shared" si="6"/>
        <v>2024</v>
      </c>
      <c r="L124" s="4"/>
      <c r="M124" s="4"/>
    </row>
    <row r="125" spans="7:13">
      <c r="G125" s="36">
        <v>45658</v>
      </c>
      <c r="H125" s="40">
        <v>4.170396530612245</v>
      </c>
      <c r="I125" s="40">
        <v>4.141779746835442</v>
      </c>
      <c r="J125" s="40">
        <v>4.1236546982272779</v>
      </c>
      <c r="K125" s="169">
        <f t="shared" si="6"/>
        <v>2025</v>
      </c>
      <c r="L125" s="4"/>
      <c r="M125" s="4"/>
    </row>
    <row r="126" spans="7:13">
      <c r="G126" s="36">
        <v>45689</v>
      </c>
      <c r="H126" s="40">
        <v>4.170396530612245</v>
      </c>
      <c r="I126" s="40">
        <v>4.207703797468354</v>
      </c>
      <c r="J126" s="40">
        <v>4.144148601291116</v>
      </c>
      <c r="K126" s="169">
        <f t="shared" si="6"/>
        <v>2025</v>
      </c>
      <c r="L126" s="4"/>
      <c r="M126" s="4"/>
    </row>
    <row r="127" spans="7:13">
      <c r="G127" s="36">
        <v>45717</v>
      </c>
      <c r="H127" s="40">
        <v>4.0111108163265303</v>
      </c>
      <c r="I127" s="40">
        <v>4.2208683544303787</v>
      </c>
      <c r="J127" s="40">
        <v>3.976508474228917</v>
      </c>
      <c r="K127" s="169">
        <f t="shared" si="6"/>
        <v>2025</v>
      </c>
      <c r="L127" s="4"/>
      <c r="M127" s="4"/>
    </row>
    <row r="128" spans="7:13">
      <c r="G128" s="36">
        <v>45748</v>
      </c>
      <c r="H128" s="40">
        <v>3.6925393877551023</v>
      </c>
      <c r="I128" s="40">
        <v>3.496210126582278</v>
      </c>
      <c r="J128" s="40">
        <v>3.6617221231683574</v>
      </c>
      <c r="K128" s="169">
        <f t="shared" si="6"/>
        <v>2025</v>
      </c>
      <c r="L128" s="4"/>
      <c r="M128" s="4"/>
    </row>
    <row r="129" spans="7:13">
      <c r="G129" s="36">
        <v>45778</v>
      </c>
      <c r="H129" s="40">
        <v>3.6393761224489798</v>
      </c>
      <c r="I129" s="40">
        <v>3.5093746835443032</v>
      </c>
      <c r="J129" s="40">
        <v>3.6083355056870583</v>
      </c>
      <c r="K129" s="169">
        <f t="shared" si="6"/>
        <v>2025</v>
      </c>
      <c r="L129" s="4"/>
      <c r="M129" s="4"/>
    </row>
    <row r="130" spans="7:13">
      <c r="G130" s="36">
        <v>45809</v>
      </c>
      <c r="H130" s="40">
        <v>3.6261108163265305</v>
      </c>
      <c r="I130" s="40">
        <v>3.3776278481012652</v>
      </c>
      <c r="J130" s="40">
        <v>3.5924527308125835</v>
      </c>
      <c r="K130" s="169">
        <f t="shared" si="6"/>
        <v>2025</v>
      </c>
      <c r="L130" s="4"/>
      <c r="M130" s="4"/>
    </row>
    <row r="131" spans="7:13">
      <c r="G131" s="36">
        <v>45839</v>
      </c>
      <c r="H131" s="40">
        <v>3.6393761224489798</v>
      </c>
      <c r="I131" s="40">
        <v>3.5358050632911389</v>
      </c>
      <c r="J131" s="40">
        <v>3.6083355056870583</v>
      </c>
      <c r="K131" s="169">
        <f t="shared" si="6"/>
        <v>2025</v>
      </c>
      <c r="L131" s="4"/>
      <c r="M131" s="4"/>
    </row>
    <row r="132" spans="7:13">
      <c r="G132" s="36">
        <v>45870</v>
      </c>
      <c r="H132" s="40">
        <v>3.7190699999999999</v>
      </c>
      <c r="I132" s="40">
        <v>3.627956962025316</v>
      </c>
      <c r="J132" s="40">
        <v>3.6883641971513477</v>
      </c>
      <c r="K132" s="169">
        <f t="shared" si="6"/>
        <v>2025</v>
      </c>
      <c r="L132" s="4"/>
      <c r="M132" s="4"/>
    </row>
    <row r="133" spans="7:13">
      <c r="G133" s="36">
        <v>45901</v>
      </c>
      <c r="H133" s="40">
        <v>3.7323353061224491</v>
      </c>
      <c r="I133" s="40">
        <v>3.548969620253164</v>
      </c>
      <c r="J133" s="40">
        <v>3.6991234962598627</v>
      </c>
      <c r="K133" s="169">
        <f t="shared" si="6"/>
        <v>2025</v>
      </c>
      <c r="L133" s="4"/>
      <c r="M133" s="4"/>
    </row>
    <row r="134" spans="7:13">
      <c r="G134" s="36">
        <v>45931</v>
      </c>
      <c r="H134" s="40">
        <v>3.7854985714285716</v>
      </c>
      <c r="I134" s="40">
        <v>3.6411215189873412</v>
      </c>
      <c r="J134" s="40">
        <v>3.7550718516241419</v>
      </c>
      <c r="K134" s="169">
        <f t="shared" si="6"/>
        <v>2025</v>
      </c>
      <c r="L134" s="4"/>
      <c r="M134" s="4"/>
    </row>
    <row r="135" spans="7:13">
      <c r="G135" s="36">
        <v>45962</v>
      </c>
      <c r="H135" s="40">
        <v>3.8916210204081634</v>
      </c>
      <c r="I135" s="40">
        <v>3.8651215189873414</v>
      </c>
      <c r="J135" s="40">
        <v>3.8437079823752436</v>
      </c>
      <c r="K135" s="169">
        <f t="shared" si="6"/>
        <v>2025</v>
      </c>
      <c r="L135" s="4"/>
      <c r="M135" s="4"/>
    </row>
    <row r="136" spans="7:13">
      <c r="G136" s="36">
        <v>45992</v>
      </c>
      <c r="H136" s="40">
        <v>4.0376414285714279</v>
      </c>
      <c r="I136" s="40">
        <v>4.1549443037974676</v>
      </c>
      <c r="J136" s="40">
        <v>3.9929035966799877</v>
      </c>
      <c r="K136" s="169">
        <f t="shared" si="6"/>
        <v>2025</v>
      </c>
      <c r="L136" s="4"/>
      <c r="M136" s="4"/>
    </row>
    <row r="137" spans="7:13">
      <c r="G137" s="36">
        <v>46023</v>
      </c>
      <c r="H137" s="40">
        <v>4.0940700000000003</v>
      </c>
      <c r="I137" s="40">
        <v>4.2404126582278465</v>
      </c>
      <c r="J137" s="40">
        <v>4.0470075007685216</v>
      </c>
      <c r="K137" s="169">
        <f t="shared" ref="K137:K148" si="7">YEAR(G137)</f>
        <v>2026</v>
      </c>
      <c r="L137" s="4"/>
      <c r="M137" s="4"/>
    </row>
    <row r="138" spans="7:13">
      <c r="G138" s="36">
        <v>46054</v>
      </c>
      <c r="H138" s="40">
        <v>4.1212128571428561</v>
      </c>
      <c r="I138" s="40">
        <v>4.1729696202531636</v>
      </c>
      <c r="J138" s="40">
        <v>4.0947582949072654</v>
      </c>
      <c r="K138" s="169">
        <f t="shared" si="7"/>
        <v>2026</v>
      </c>
      <c r="L138" s="4"/>
      <c r="M138" s="4"/>
    </row>
    <row r="139" spans="7:13">
      <c r="G139" s="36">
        <v>46082</v>
      </c>
      <c r="H139" s="40">
        <v>3.9173353061224492</v>
      </c>
      <c r="I139" s="40">
        <v>4.0785898734177204</v>
      </c>
      <c r="J139" s="40">
        <v>3.8823389896505791</v>
      </c>
      <c r="K139" s="169">
        <f t="shared" si="7"/>
        <v>2026</v>
      </c>
      <c r="L139" s="4"/>
      <c r="M139" s="4"/>
    </row>
    <row r="140" spans="7:13">
      <c r="G140" s="36">
        <v>46113</v>
      </c>
      <c r="H140" s="40">
        <v>3.6590700000000003</v>
      </c>
      <c r="I140" s="40">
        <v>3.4580329113924044</v>
      </c>
      <c r="J140" s="40">
        <v>3.6281121221436625</v>
      </c>
      <c r="K140" s="169">
        <f t="shared" si="7"/>
        <v>2026</v>
      </c>
      <c r="L140" s="4"/>
      <c r="M140" s="4"/>
    </row>
    <row r="141" spans="7:13">
      <c r="G141" s="36">
        <v>46143</v>
      </c>
      <c r="H141" s="40">
        <v>3.6046822448979592</v>
      </c>
      <c r="I141" s="40">
        <v>3.5254759493670882</v>
      </c>
      <c r="J141" s="40">
        <v>3.5734958704785327</v>
      </c>
      <c r="K141" s="169">
        <f t="shared" si="7"/>
        <v>2026</v>
      </c>
      <c r="L141" s="4"/>
      <c r="M141" s="4"/>
    </row>
    <row r="142" spans="7:13">
      <c r="G142" s="36">
        <v>46174</v>
      </c>
      <c r="H142" s="40">
        <v>3.618253673469388</v>
      </c>
      <c r="I142" s="40">
        <v>3.4040582278481004</v>
      </c>
      <c r="J142" s="40">
        <v>3.5845625781330055</v>
      </c>
      <c r="K142" s="169">
        <f t="shared" si="7"/>
        <v>2026</v>
      </c>
      <c r="L142" s="4"/>
      <c r="M142" s="4"/>
    </row>
    <row r="143" spans="7:13">
      <c r="G143" s="36">
        <v>46204</v>
      </c>
      <c r="H143" s="40">
        <v>3.6590700000000003</v>
      </c>
      <c r="I143" s="40">
        <v>3.5929189873417715</v>
      </c>
      <c r="J143" s="40">
        <v>3.6281121221436625</v>
      </c>
      <c r="K143" s="169">
        <f t="shared" si="7"/>
        <v>2026</v>
      </c>
      <c r="L143" s="4"/>
      <c r="M143" s="4"/>
    </row>
    <row r="144" spans="7:13">
      <c r="G144" s="36">
        <v>46235</v>
      </c>
      <c r="H144" s="40">
        <v>3.7678455102040815</v>
      </c>
      <c r="I144" s="40">
        <v>3.673830379746835</v>
      </c>
      <c r="J144" s="40">
        <v>3.7373446254739218</v>
      </c>
      <c r="K144" s="169">
        <f t="shared" si="7"/>
        <v>2026</v>
      </c>
      <c r="L144" s="4"/>
      <c r="M144" s="4"/>
    </row>
    <row r="145" spans="7:13">
      <c r="G145" s="36">
        <v>46266</v>
      </c>
      <c r="H145" s="40">
        <v>3.7678455102040815</v>
      </c>
      <c r="I145" s="40">
        <v>3.5658810126582274</v>
      </c>
      <c r="J145" s="40">
        <v>3.7347828875909417</v>
      </c>
      <c r="K145" s="169">
        <f t="shared" si="7"/>
        <v>2026</v>
      </c>
      <c r="L145" s="4"/>
      <c r="M145" s="4"/>
    </row>
    <row r="146" spans="7:13">
      <c r="G146" s="36">
        <v>46296</v>
      </c>
      <c r="H146" s="40">
        <v>3.8085597959183675</v>
      </c>
      <c r="I146" s="40">
        <v>3.6333240506329112</v>
      </c>
      <c r="J146" s="40">
        <v>3.7782299620862796</v>
      </c>
      <c r="K146" s="169">
        <f t="shared" si="7"/>
        <v>2026</v>
      </c>
      <c r="L146" s="4"/>
      <c r="M146" s="4"/>
    </row>
    <row r="147" spans="7:13">
      <c r="G147" s="36">
        <v>46327</v>
      </c>
      <c r="H147" s="40">
        <v>3.9309067346938775</v>
      </c>
      <c r="I147" s="40">
        <v>3.8087164556962021</v>
      </c>
      <c r="J147" s="40">
        <v>3.8831587457731325</v>
      </c>
      <c r="K147" s="169">
        <f t="shared" si="7"/>
        <v>2026</v>
      </c>
      <c r="L147" s="4"/>
      <c r="M147" s="4"/>
    </row>
    <row r="148" spans="7:13">
      <c r="G148" s="36">
        <v>46357</v>
      </c>
      <c r="H148" s="40">
        <v>4.1348863265306113</v>
      </c>
      <c r="I148" s="40">
        <v>4.0785898734177204</v>
      </c>
      <c r="J148" s="40">
        <v>4.0905570447791781</v>
      </c>
      <c r="K148" s="169">
        <f t="shared" si="7"/>
        <v>2026</v>
      </c>
      <c r="L148" s="4"/>
      <c r="M148" s="4"/>
    </row>
    <row r="149" spans="7:13">
      <c r="G149" s="36">
        <v>46388</v>
      </c>
      <c r="H149" s="40">
        <v>4.2106006122448978</v>
      </c>
      <c r="I149" s="40">
        <v>4.2765645569620245</v>
      </c>
      <c r="J149" s="40">
        <v>4.1640276872630393</v>
      </c>
      <c r="K149" s="169">
        <f t="shared" si="6"/>
        <v>2027</v>
      </c>
      <c r="L149" s="4"/>
      <c r="M149" s="4"/>
    </row>
    <row r="150" spans="7:13">
      <c r="G150" s="36">
        <v>46419</v>
      </c>
      <c r="H150" s="40">
        <v>4.224580204081632</v>
      </c>
      <c r="I150" s="40">
        <v>4.2626911392405056</v>
      </c>
      <c r="J150" s="40">
        <v>4.1985599139256076</v>
      </c>
      <c r="K150" s="169">
        <f t="shared" si="6"/>
        <v>2027</v>
      </c>
      <c r="L150" s="4"/>
      <c r="M150" s="4"/>
    </row>
    <row r="151" spans="7:13">
      <c r="G151" s="36">
        <v>46447</v>
      </c>
      <c r="H151" s="40">
        <v>4.0851924489795914</v>
      </c>
      <c r="I151" s="40">
        <v>4.2488177215189866</v>
      </c>
      <c r="J151" s="40">
        <v>4.0509013423506506</v>
      </c>
      <c r="K151" s="169">
        <f t="shared" si="6"/>
        <v>2027</v>
      </c>
      <c r="L151" s="4"/>
      <c r="M151" s="4"/>
    </row>
    <row r="152" spans="7:13">
      <c r="G152" s="36">
        <v>46478</v>
      </c>
      <c r="H152" s="40">
        <v>3.8065189795918366</v>
      </c>
      <c r="I152" s="40">
        <v>3.68193164556962</v>
      </c>
      <c r="J152" s="40">
        <v>3.7761805717798955</v>
      </c>
      <c r="K152" s="169">
        <f t="shared" si="6"/>
        <v>2027</v>
      </c>
      <c r="L152" s="4"/>
      <c r="M152" s="4"/>
    </row>
    <row r="153" spans="7:13">
      <c r="G153" s="36">
        <v>46508</v>
      </c>
      <c r="H153" s="40">
        <v>3.778661836734694</v>
      </c>
      <c r="I153" s="40">
        <v>3.7234506329113919</v>
      </c>
      <c r="J153" s="40">
        <v>3.7482063940977564</v>
      </c>
      <c r="K153" s="169">
        <f t="shared" si="6"/>
        <v>2027</v>
      </c>
      <c r="L153" s="4"/>
      <c r="M153" s="4"/>
    </row>
    <row r="154" spans="7:13">
      <c r="G154" s="36">
        <v>46539</v>
      </c>
      <c r="H154" s="40">
        <v>3.7647842857142861</v>
      </c>
      <c r="I154" s="40">
        <v>3.5851215189873415</v>
      </c>
      <c r="J154" s="40">
        <v>3.731708802131366</v>
      </c>
      <c r="K154" s="169">
        <f t="shared" si="6"/>
        <v>2027</v>
      </c>
      <c r="L154" s="4"/>
      <c r="M154" s="4"/>
    </row>
    <row r="155" spans="7:13">
      <c r="G155" s="36">
        <v>46569</v>
      </c>
      <c r="H155" s="40">
        <v>3.8204985714285713</v>
      </c>
      <c r="I155" s="40">
        <v>3.7372227848101263</v>
      </c>
      <c r="J155" s="40">
        <v>3.7902188953786249</v>
      </c>
      <c r="K155" s="169">
        <f t="shared" si="6"/>
        <v>2027</v>
      </c>
      <c r="L155" s="4"/>
      <c r="M155" s="4"/>
    </row>
    <row r="156" spans="7:13">
      <c r="G156" s="36">
        <v>46600</v>
      </c>
      <c r="H156" s="40">
        <v>3.8901924489795916</v>
      </c>
      <c r="I156" s="40">
        <v>3.8340329113924048</v>
      </c>
      <c r="J156" s="40">
        <v>3.8602055743416335</v>
      </c>
      <c r="K156" s="169">
        <f t="shared" si="6"/>
        <v>2027</v>
      </c>
      <c r="L156" s="4"/>
      <c r="M156" s="4"/>
    </row>
    <row r="157" spans="7:13">
      <c r="G157" s="36">
        <v>46631</v>
      </c>
      <c r="H157" s="40">
        <v>3.8901924489795916</v>
      </c>
      <c r="I157" s="40">
        <v>3.7095772151898729</v>
      </c>
      <c r="J157" s="40">
        <v>3.8576438364586534</v>
      </c>
      <c r="K157" s="169">
        <f t="shared" si="6"/>
        <v>2027</v>
      </c>
      <c r="L157" s="4"/>
      <c r="M157" s="4"/>
    </row>
    <row r="158" spans="7:13">
      <c r="G158" s="36">
        <v>46661</v>
      </c>
      <c r="H158" s="40">
        <v>4.0016210204081633</v>
      </c>
      <c r="I158" s="40">
        <v>3.806387341772151</v>
      </c>
      <c r="J158" s="40">
        <v>3.9721022850701919</v>
      </c>
      <c r="K158" s="169">
        <f t="shared" si="6"/>
        <v>2027</v>
      </c>
      <c r="L158" s="4"/>
      <c r="M158" s="4"/>
    </row>
    <row r="159" spans="7:13">
      <c r="G159" s="36">
        <v>46692</v>
      </c>
      <c r="H159" s="40">
        <v>4.0991720408163266</v>
      </c>
      <c r="I159" s="40">
        <v>3.9584886075949361</v>
      </c>
      <c r="J159" s="40">
        <v>4.0521309765344808</v>
      </c>
      <c r="K159" s="169">
        <f t="shared" si="6"/>
        <v>2027</v>
      </c>
      <c r="L159" s="4"/>
      <c r="M159" s="4"/>
    </row>
    <row r="160" spans="7:13">
      <c r="G160" s="36">
        <v>46722</v>
      </c>
      <c r="H160" s="40">
        <v>4.2802944897959181</v>
      </c>
      <c r="I160" s="40">
        <v>4.19352658227848</v>
      </c>
      <c r="J160" s="40">
        <v>4.2365761041090275</v>
      </c>
      <c r="K160" s="169">
        <f t="shared" ref="K160:K223" si="8">YEAR(G160)</f>
        <v>2027</v>
      </c>
      <c r="L160" s="4"/>
      <c r="M160" s="4"/>
    </row>
    <row r="161" spans="7:13">
      <c r="G161" s="36">
        <v>46753</v>
      </c>
      <c r="H161" s="40">
        <v>4.35907</v>
      </c>
      <c r="I161" s="40">
        <v>4.3685139240506317</v>
      </c>
      <c r="J161" s="40">
        <v>4.3131208320524648</v>
      </c>
      <c r="K161" s="169">
        <f t="shared" si="8"/>
        <v>2028</v>
      </c>
      <c r="L161" s="4"/>
      <c r="M161" s="4"/>
    </row>
    <row r="162" spans="7:13">
      <c r="G162" s="36">
        <v>46784</v>
      </c>
      <c r="H162" s="40">
        <v>4.35907</v>
      </c>
      <c r="I162" s="40">
        <v>4.4676531645569604</v>
      </c>
      <c r="J162" s="40">
        <v>4.3336147351163037</v>
      </c>
      <c r="K162" s="169">
        <f t="shared" si="8"/>
        <v>2028</v>
      </c>
      <c r="L162" s="4"/>
      <c r="M162" s="4"/>
    </row>
    <row r="163" spans="7:13">
      <c r="G163" s="36">
        <v>46813</v>
      </c>
      <c r="H163" s="40">
        <v>4.1876414285714283</v>
      </c>
      <c r="I163" s="40">
        <v>4.4392987341772141</v>
      </c>
      <c r="J163" s="40">
        <v>4.1537807357311198</v>
      </c>
      <c r="K163" s="169">
        <f t="shared" si="8"/>
        <v>2028</v>
      </c>
      <c r="L163" s="4"/>
      <c r="M163" s="4"/>
    </row>
    <row r="164" spans="7:13">
      <c r="G164" s="36">
        <v>46844</v>
      </c>
      <c r="H164" s="40">
        <v>3.9877434693877549</v>
      </c>
      <c r="I164" s="40">
        <v>3.8865898734177211</v>
      </c>
      <c r="J164" s="40">
        <v>3.9581664309867817</v>
      </c>
      <c r="K164" s="169">
        <f t="shared" si="8"/>
        <v>2028</v>
      </c>
      <c r="L164" s="4"/>
      <c r="M164" s="4"/>
    </row>
    <row r="165" spans="7:13">
      <c r="G165" s="36">
        <v>46874</v>
      </c>
      <c r="H165" s="40">
        <v>3.9448863265306127</v>
      </c>
      <c r="I165" s="40">
        <v>3.9716531645569617</v>
      </c>
      <c r="J165" s="40">
        <v>3.9151292345527207</v>
      </c>
      <c r="K165" s="169">
        <f t="shared" si="8"/>
        <v>2028</v>
      </c>
      <c r="L165" s="4"/>
      <c r="M165" s="4"/>
    </row>
    <row r="166" spans="7:13">
      <c r="G166" s="36">
        <v>46905</v>
      </c>
      <c r="H166" s="40">
        <v>3.930600612244898</v>
      </c>
      <c r="I166" s="40">
        <v>3.8157037974683541</v>
      </c>
      <c r="J166" s="40">
        <v>3.8982217645250539</v>
      </c>
      <c r="K166" s="169">
        <f t="shared" si="8"/>
        <v>2028</v>
      </c>
      <c r="L166" s="4"/>
      <c r="M166" s="4"/>
    </row>
    <row r="167" spans="7:13">
      <c r="G167" s="36">
        <v>46935</v>
      </c>
      <c r="H167" s="40">
        <v>4.0020291836734696</v>
      </c>
      <c r="I167" s="40">
        <v>3.9858303797468349</v>
      </c>
      <c r="J167" s="40">
        <v>3.9725121631314688</v>
      </c>
      <c r="K167" s="169">
        <f t="shared" si="8"/>
        <v>2028</v>
      </c>
      <c r="L167" s="4"/>
      <c r="M167" s="4"/>
    </row>
    <row r="168" spans="7:13">
      <c r="G168" s="36">
        <v>46966</v>
      </c>
      <c r="H168" s="40">
        <v>4.1019271428571429</v>
      </c>
      <c r="I168" s="40">
        <v>4.0991468354430367</v>
      </c>
      <c r="J168" s="40">
        <v>4.072829818628958</v>
      </c>
      <c r="K168" s="169">
        <f t="shared" si="8"/>
        <v>2028</v>
      </c>
      <c r="L168" s="4"/>
      <c r="M168" s="4"/>
    </row>
    <row r="169" spans="7:13">
      <c r="G169" s="36">
        <v>46997</v>
      </c>
      <c r="H169" s="40">
        <v>4.1162128571428562</v>
      </c>
      <c r="I169" s="40">
        <v>3.9716531645569617</v>
      </c>
      <c r="J169" s="40">
        <v>4.0846138128906651</v>
      </c>
      <c r="K169" s="169">
        <f t="shared" si="8"/>
        <v>2028</v>
      </c>
      <c r="L169" s="4"/>
      <c r="M169" s="4"/>
    </row>
    <row r="170" spans="7:13">
      <c r="G170" s="36">
        <v>47027</v>
      </c>
      <c r="H170" s="40">
        <v>4.2162128571428568</v>
      </c>
      <c r="I170" s="40">
        <v>4.0991468354430367</v>
      </c>
      <c r="J170" s="40">
        <v>4.1875956757864543</v>
      </c>
      <c r="K170" s="169">
        <f t="shared" si="8"/>
        <v>2028</v>
      </c>
      <c r="L170" s="4"/>
      <c r="M170" s="4"/>
    </row>
    <row r="171" spans="7:13">
      <c r="G171" s="36">
        <v>47058</v>
      </c>
      <c r="H171" s="40">
        <v>4.35907</v>
      </c>
      <c r="I171" s="40">
        <v>4.2550962025316439</v>
      </c>
      <c r="J171" s="40">
        <v>4.3131208320524648</v>
      </c>
      <c r="K171" s="169">
        <f t="shared" si="8"/>
        <v>2028</v>
      </c>
      <c r="L171" s="4"/>
      <c r="M171" s="4"/>
    </row>
    <row r="172" spans="7:13">
      <c r="G172" s="36">
        <v>47088</v>
      </c>
      <c r="H172" s="40">
        <v>4.6018251020408156</v>
      </c>
      <c r="I172" s="40">
        <v>4.4960075949367084</v>
      </c>
      <c r="J172" s="40">
        <v>4.5594575468798038</v>
      </c>
      <c r="K172" s="169">
        <f t="shared" si="8"/>
        <v>2028</v>
      </c>
      <c r="L172" s="4"/>
      <c r="M172" s="4"/>
    </row>
    <row r="173" spans="7:13">
      <c r="G173" s="36">
        <v>47119</v>
      </c>
      <c r="H173" s="40">
        <v>4.7171312244897958</v>
      </c>
      <c r="I173" s="40">
        <v>4.8110455696202523</v>
      </c>
      <c r="J173" s="40">
        <v>4.6726863613075116</v>
      </c>
      <c r="K173" s="169">
        <f t="shared" si="8"/>
        <v>2029</v>
      </c>
      <c r="L173" s="4"/>
      <c r="M173" s="4"/>
    </row>
    <row r="174" spans="7:13">
      <c r="G174" s="36">
        <v>47150</v>
      </c>
      <c r="H174" s="40">
        <v>4.7318251020408164</v>
      </c>
      <c r="I174" s="40">
        <v>4.898235443037974</v>
      </c>
      <c r="J174" s="40">
        <v>4.7079358745773137</v>
      </c>
      <c r="K174" s="169">
        <f t="shared" si="8"/>
        <v>2029</v>
      </c>
      <c r="L174" s="4"/>
      <c r="M174" s="4"/>
    </row>
    <row r="175" spans="7:13">
      <c r="G175" s="36">
        <v>47178</v>
      </c>
      <c r="H175" s="40">
        <v>4.5999883673469384</v>
      </c>
      <c r="I175" s="40">
        <v>4.8110455696202523</v>
      </c>
      <c r="J175" s="40">
        <v>4.5678600471359774</v>
      </c>
      <c r="K175" s="169">
        <f t="shared" si="8"/>
        <v>2029</v>
      </c>
      <c r="L175" s="4"/>
      <c r="M175" s="4"/>
    </row>
    <row r="176" spans="7:13">
      <c r="G176" s="36">
        <v>47209</v>
      </c>
      <c r="H176" s="40">
        <v>4.2779475510204072</v>
      </c>
      <c r="I176" s="40">
        <v>4.2009189873417707</v>
      </c>
      <c r="J176" s="40">
        <v>4.2495897325545648</v>
      </c>
      <c r="K176" s="169">
        <f t="shared" si="8"/>
        <v>2029</v>
      </c>
      <c r="L176" s="4"/>
      <c r="M176" s="4"/>
    </row>
    <row r="177" spans="7:13">
      <c r="G177" s="36">
        <v>47239</v>
      </c>
      <c r="H177" s="40">
        <v>4.2486618367346933</v>
      </c>
      <c r="I177" s="40">
        <v>4.2444632911392395</v>
      </c>
      <c r="J177" s="40">
        <v>4.2201809816579567</v>
      </c>
      <c r="K177" s="169">
        <f t="shared" si="8"/>
        <v>2029</v>
      </c>
      <c r="L177" s="4"/>
      <c r="M177" s="4"/>
    </row>
    <row r="178" spans="7:13">
      <c r="G178" s="36">
        <v>47270</v>
      </c>
      <c r="H178" s="40">
        <v>4.2193761224489794</v>
      </c>
      <c r="I178" s="40">
        <v>4.1572734177215178</v>
      </c>
      <c r="J178" s="40">
        <v>4.188210492878369</v>
      </c>
      <c r="K178" s="169">
        <f t="shared" si="8"/>
        <v>2029</v>
      </c>
      <c r="L178" s="4"/>
      <c r="M178" s="4"/>
    </row>
    <row r="179" spans="7:13">
      <c r="G179" s="36">
        <v>47300</v>
      </c>
      <c r="H179" s="40">
        <v>4.2926414285714278</v>
      </c>
      <c r="I179" s="40">
        <v>4.1427924050632896</v>
      </c>
      <c r="J179" s="40">
        <v>4.2643453427605289</v>
      </c>
      <c r="K179" s="169">
        <f t="shared" si="8"/>
        <v>2029</v>
      </c>
      <c r="L179" s="4"/>
      <c r="M179" s="4"/>
    </row>
    <row r="180" spans="7:13">
      <c r="G180" s="36">
        <v>47331</v>
      </c>
      <c r="H180" s="40">
        <v>4.3950904081632656</v>
      </c>
      <c r="I180" s="40">
        <v>4.3170708860759479</v>
      </c>
      <c r="J180" s="40">
        <v>4.367224736140999</v>
      </c>
      <c r="K180" s="169">
        <f t="shared" si="8"/>
        <v>2029</v>
      </c>
      <c r="L180" s="4"/>
      <c r="M180" s="4"/>
    </row>
    <row r="181" spans="7:13">
      <c r="G181" s="36">
        <v>47362</v>
      </c>
      <c r="H181" s="40">
        <v>4.4096822448979589</v>
      </c>
      <c r="I181" s="40">
        <v>4.2444632911392395</v>
      </c>
      <c r="J181" s="40">
        <v>4.3793161389486635</v>
      </c>
      <c r="K181" s="169">
        <f t="shared" si="8"/>
        <v>2029</v>
      </c>
      <c r="L181" s="4"/>
      <c r="M181" s="4"/>
    </row>
    <row r="182" spans="7:13">
      <c r="G182" s="36">
        <v>47392</v>
      </c>
      <c r="H182" s="40">
        <v>4.4975393877551015</v>
      </c>
      <c r="I182" s="40">
        <v>4.4623873417721516</v>
      </c>
      <c r="J182" s="40">
        <v>4.4701041295214674</v>
      </c>
      <c r="K182" s="169">
        <f t="shared" si="8"/>
        <v>2029</v>
      </c>
      <c r="L182" s="4"/>
      <c r="M182" s="4"/>
    </row>
    <row r="183" spans="7:13">
      <c r="G183" s="36">
        <v>47423</v>
      </c>
      <c r="H183" s="40">
        <v>4.6585597959183671</v>
      </c>
      <c r="I183" s="40">
        <v>4.8110455696202523</v>
      </c>
      <c r="J183" s="40">
        <v>4.6138688595142945</v>
      </c>
      <c r="K183" s="169">
        <f t="shared" si="8"/>
        <v>2029</v>
      </c>
      <c r="L183" s="4"/>
      <c r="M183" s="4"/>
    </row>
    <row r="184" spans="7:13">
      <c r="G184" s="36">
        <v>47453</v>
      </c>
      <c r="H184" s="40">
        <v>4.966008775510204</v>
      </c>
      <c r="I184" s="40">
        <v>5.0725139240506323</v>
      </c>
      <c r="J184" s="40">
        <v>4.925171247054001</v>
      </c>
      <c r="K184" s="169">
        <f t="shared" si="8"/>
        <v>2029</v>
      </c>
      <c r="L184" s="4"/>
      <c r="M184" s="4"/>
    </row>
    <row r="185" spans="7:13">
      <c r="G185" s="36">
        <v>47484</v>
      </c>
      <c r="H185" s="40">
        <v>5.0303965306122445</v>
      </c>
      <c r="I185" s="40">
        <v>5.2879063291139232</v>
      </c>
      <c r="J185" s="40">
        <v>4.9872677733374324</v>
      </c>
      <c r="K185" s="169">
        <f t="shared" si="8"/>
        <v>2030</v>
      </c>
      <c r="L185" s="4"/>
      <c r="M185" s="4"/>
    </row>
    <row r="186" spans="7:13">
      <c r="G186" s="36">
        <v>47515</v>
      </c>
      <c r="H186" s="40">
        <v>5.045396530612245</v>
      </c>
      <c r="I186" s="40">
        <v>5.3176784810126572</v>
      </c>
      <c r="J186" s="40">
        <v>5.0228246951531919</v>
      </c>
      <c r="K186" s="169">
        <f t="shared" si="8"/>
        <v>2030</v>
      </c>
      <c r="L186" s="4"/>
      <c r="M186" s="4"/>
    </row>
    <row r="187" spans="7:13">
      <c r="G187" s="36">
        <v>47543</v>
      </c>
      <c r="H187" s="40">
        <v>4.9103965306122452</v>
      </c>
      <c r="I187" s="40">
        <v>5.1390455696202517</v>
      </c>
      <c r="J187" s="40">
        <v>4.8795723127369612</v>
      </c>
      <c r="K187" s="169">
        <f t="shared" si="8"/>
        <v>2030</v>
      </c>
      <c r="L187" s="4"/>
      <c r="M187" s="4"/>
    </row>
    <row r="188" spans="7:13">
      <c r="G188" s="36">
        <v>47574</v>
      </c>
      <c r="H188" s="40">
        <v>4.5952944897959176</v>
      </c>
      <c r="I188" s="40">
        <v>4.5731721518987332</v>
      </c>
      <c r="J188" s="40">
        <v>4.5682699251972538</v>
      </c>
      <c r="K188" s="169">
        <f t="shared" si="8"/>
        <v>2030</v>
      </c>
      <c r="L188" s="4"/>
      <c r="M188" s="4"/>
    </row>
    <row r="189" spans="7:13">
      <c r="G189" s="36">
        <v>47604</v>
      </c>
      <c r="H189" s="40">
        <v>4.5802944897959179</v>
      </c>
      <c r="I189" s="40">
        <v>4.5880582278480997</v>
      </c>
      <c r="J189" s="40">
        <v>4.5532069064453333</v>
      </c>
      <c r="K189" s="169">
        <f t="shared" si="8"/>
        <v>2030</v>
      </c>
      <c r="L189" s="4"/>
      <c r="M189" s="4"/>
    </row>
    <row r="190" spans="7:13">
      <c r="G190" s="36">
        <v>47635</v>
      </c>
      <c r="H190" s="40">
        <v>4.5502944897959186</v>
      </c>
      <c r="I190" s="40">
        <v>4.468868354430378</v>
      </c>
      <c r="J190" s="40">
        <v>4.52051913105851</v>
      </c>
      <c r="K190" s="169">
        <f t="shared" si="8"/>
        <v>2030</v>
      </c>
      <c r="L190" s="4"/>
      <c r="M190" s="4"/>
    </row>
    <row r="191" spans="7:13">
      <c r="G191" s="36">
        <v>47665</v>
      </c>
      <c r="H191" s="40">
        <v>4.6252944897959187</v>
      </c>
      <c r="I191" s="40">
        <v>4.468868354430378</v>
      </c>
      <c r="J191" s="40">
        <v>4.5983959627010975</v>
      </c>
      <c r="K191" s="169">
        <f t="shared" si="8"/>
        <v>2030</v>
      </c>
      <c r="L191" s="4"/>
      <c r="M191" s="4"/>
    </row>
    <row r="192" spans="7:13">
      <c r="G192" s="36">
        <v>47696</v>
      </c>
      <c r="H192" s="40">
        <v>4.7602944897959185</v>
      </c>
      <c r="I192" s="40">
        <v>4.6624886075949359</v>
      </c>
      <c r="J192" s="40">
        <v>4.7339631314683883</v>
      </c>
      <c r="K192" s="169">
        <f t="shared" si="8"/>
        <v>2030</v>
      </c>
      <c r="L192" s="4"/>
      <c r="M192" s="4"/>
    </row>
    <row r="193" spans="7:13">
      <c r="G193" s="36">
        <v>47727</v>
      </c>
      <c r="H193" s="40">
        <v>4.8353965306122451</v>
      </c>
      <c r="I193" s="40">
        <v>4.5731721518987332</v>
      </c>
      <c r="J193" s="40">
        <v>4.8068189568603339</v>
      </c>
      <c r="K193" s="169">
        <f t="shared" si="8"/>
        <v>2030</v>
      </c>
      <c r="L193" s="4"/>
      <c r="M193" s="4"/>
    </row>
    <row r="194" spans="7:13">
      <c r="G194" s="36">
        <v>47757</v>
      </c>
      <c r="H194" s="40">
        <v>4.8953965306122447</v>
      </c>
      <c r="I194" s="40">
        <v>4.7666911392405051</v>
      </c>
      <c r="J194" s="40">
        <v>4.8696327697509991</v>
      </c>
      <c r="K194" s="169">
        <f t="shared" si="8"/>
        <v>2030</v>
      </c>
      <c r="L194" s="4"/>
      <c r="M194" s="4"/>
    </row>
    <row r="195" spans="7:13">
      <c r="G195" s="36">
        <v>47788</v>
      </c>
      <c r="H195" s="40">
        <v>5.045396530612245</v>
      </c>
      <c r="I195" s="40">
        <v>5.2432481012658219</v>
      </c>
      <c r="J195" s="40">
        <v>5.0023307920893538</v>
      </c>
      <c r="K195" s="169">
        <f t="shared" si="8"/>
        <v>2030</v>
      </c>
      <c r="L195" s="4"/>
      <c r="M195" s="4"/>
    </row>
    <row r="196" spans="7:13">
      <c r="G196" s="36">
        <v>47818</v>
      </c>
      <c r="H196" s="40">
        <v>5.270498571428571</v>
      </c>
      <c r="I196" s="40">
        <v>5.4815265822784793</v>
      </c>
      <c r="J196" s="40">
        <v>5.2309402807664718</v>
      </c>
      <c r="K196" s="169">
        <f t="shared" si="8"/>
        <v>2030</v>
      </c>
      <c r="L196" s="4"/>
      <c r="M196" s="4"/>
    </row>
    <row r="197" spans="7:13">
      <c r="G197" s="36">
        <v>47849</v>
      </c>
      <c r="H197" s="40">
        <v>5.3871312244897958</v>
      </c>
      <c r="I197" s="40">
        <v>5.7093746835443024</v>
      </c>
      <c r="J197" s="40">
        <v>5.3455011988933299</v>
      </c>
      <c r="K197" s="169">
        <f t="shared" si="8"/>
        <v>2031</v>
      </c>
      <c r="L197" s="4"/>
      <c r="M197" s="4"/>
    </row>
    <row r="198" spans="7:13">
      <c r="G198" s="36">
        <v>47880</v>
      </c>
      <c r="H198" s="40">
        <v>5.4332536734693875</v>
      </c>
      <c r="I198" s="40">
        <v>5.7551468354430364</v>
      </c>
      <c r="J198" s="40">
        <v>5.4123113228814432</v>
      </c>
      <c r="K198" s="169">
        <f t="shared" si="8"/>
        <v>2031</v>
      </c>
      <c r="L198" s="4"/>
      <c r="M198" s="4"/>
    </row>
    <row r="199" spans="7:13">
      <c r="G199" s="36">
        <v>47908</v>
      </c>
      <c r="H199" s="40">
        <v>5.202641428571428</v>
      </c>
      <c r="I199" s="40">
        <v>5.3887670886075938</v>
      </c>
      <c r="J199" s="40">
        <v>5.1730450046111285</v>
      </c>
      <c r="K199" s="169">
        <f t="shared" si="8"/>
        <v>2031</v>
      </c>
      <c r="L199" s="4"/>
      <c r="M199" s="4"/>
    </row>
    <row r="200" spans="7:13">
      <c r="G200" s="36">
        <v>47939</v>
      </c>
      <c r="H200" s="40">
        <v>4.8027434693877549</v>
      </c>
      <c r="I200" s="40">
        <v>4.8392987341772136</v>
      </c>
      <c r="J200" s="40">
        <v>4.7765904498411729</v>
      </c>
      <c r="K200" s="169">
        <f t="shared" si="8"/>
        <v>2031</v>
      </c>
      <c r="L200" s="4"/>
      <c r="M200" s="4"/>
    </row>
    <row r="201" spans="7:13">
      <c r="G201" s="36">
        <v>47969</v>
      </c>
      <c r="H201" s="40">
        <v>4.7566210204081623</v>
      </c>
      <c r="I201" s="40">
        <v>4.8241088607594929</v>
      </c>
      <c r="J201" s="40">
        <v>4.7302742289168975</v>
      </c>
      <c r="K201" s="169">
        <f t="shared" si="8"/>
        <v>2031</v>
      </c>
      <c r="L201" s="4"/>
      <c r="M201" s="4"/>
    </row>
    <row r="202" spans="7:13">
      <c r="G202" s="36">
        <v>48000</v>
      </c>
      <c r="H202" s="40">
        <v>4.7566210204081623</v>
      </c>
      <c r="I202" s="40">
        <v>4.6409189873417711</v>
      </c>
      <c r="J202" s="40">
        <v>4.7277124910339179</v>
      </c>
      <c r="K202" s="169">
        <f t="shared" si="8"/>
        <v>2031</v>
      </c>
      <c r="L202" s="4"/>
      <c r="M202" s="4"/>
    </row>
    <row r="203" spans="7:13">
      <c r="G203" s="36">
        <v>48030</v>
      </c>
      <c r="H203" s="40">
        <v>4.8795802040816323</v>
      </c>
      <c r="I203" s="40">
        <v>4.6409189873417711</v>
      </c>
      <c r="J203" s="40">
        <v>4.8537499948765239</v>
      </c>
      <c r="K203" s="169">
        <f t="shared" si="8"/>
        <v>2031</v>
      </c>
      <c r="L203" s="4"/>
      <c r="M203" s="4"/>
    </row>
    <row r="204" spans="7:13">
      <c r="G204" s="36">
        <v>48061</v>
      </c>
      <c r="H204" s="40">
        <v>4.9872332653061218</v>
      </c>
      <c r="I204" s="40">
        <v>4.8392987341772136</v>
      </c>
      <c r="J204" s="40">
        <v>4.9618553335382725</v>
      </c>
      <c r="K204" s="169">
        <f t="shared" si="8"/>
        <v>2031</v>
      </c>
      <c r="L204" s="4"/>
      <c r="M204" s="4"/>
    </row>
    <row r="205" spans="7:13">
      <c r="G205" s="36">
        <v>48092</v>
      </c>
      <c r="H205" s="40">
        <v>5.0026414285714287</v>
      </c>
      <c r="I205" s="40">
        <v>4.732463291139239</v>
      </c>
      <c r="J205" s="40">
        <v>4.9747664924684907</v>
      </c>
      <c r="K205" s="169">
        <f t="shared" si="8"/>
        <v>2031</v>
      </c>
      <c r="L205" s="4"/>
      <c r="M205" s="4"/>
    </row>
    <row r="206" spans="7:13">
      <c r="G206" s="36">
        <v>48122</v>
      </c>
      <c r="H206" s="40">
        <v>5.0487638775510204</v>
      </c>
      <c r="I206" s="40">
        <v>4.946134177215189</v>
      </c>
      <c r="J206" s="40">
        <v>5.0236444512757465</v>
      </c>
      <c r="K206" s="169">
        <f t="shared" si="8"/>
        <v>2031</v>
      </c>
      <c r="L206" s="4"/>
      <c r="M206" s="4"/>
    </row>
    <row r="207" spans="7:13">
      <c r="G207" s="36">
        <v>48153</v>
      </c>
      <c r="H207" s="40">
        <v>5.1872332653061228</v>
      </c>
      <c r="I207" s="40">
        <v>5.251450632911391</v>
      </c>
      <c r="J207" s="40">
        <v>5.1447634183830315</v>
      </c>
      <c r="K207" s="169">
        <f t="shared" si="8"/>
        <v>2031</v>
      </c>
      <c r="L207" s="4"/>
      <c r="M207" s="4"/>
    </row>
    <row r="208" spans="7:13">
      <c r="G208" s="36">
        <v>48183</v>
      </c>
      <c r="H208" s="40">
        <v>5.4025393877551018</v>
      </c>
      <c r="I208" s="40">
        <v>5.7093746835443024</v>
      </c>
      <c r="J208" s="40">
        <v>5.3635358335895074</v>
      </c>
      <c r="K208" s="169">
        <f t="shared" si="8"/>
        <v>2031</v>
      </c>
      <c r="L208" s="4"/>
      <c r="M208" s="4"/>
    </row>
    <row r="209" spans="7:13">
      <c r="G209" s="36">
        <v>48214</v>
      </c>
      <c r="H209" s="40">
        <v>5.5378455102040816</v>
      </c>
      <c r="I209" s="40">
        <v>5.9295265822784797</v>
      </c>
      <c r="J209" s="40">
        <v>5.4968486730197768</v>
      </c>
      <c r="K209" s="169">
        <f t="shared" si="8"/>
        <v>2032</v>
      </c>
      <c r="L209" s="4"/>
      <c r="M209" s="4"/>
    </row>
    <row r="210" spans="7:13">
      <c r="G210" s="36">
        <v>48245</v>
      </c>
      <c r="H210" s="40">
        <v>5.5693761224489791</v>
      </c>
      <c r="I210" s="40">
        <v>5.9295265822784797</v>
      </c>
      <c r="J210" s="40">
        <v>5.5490056563172461</v>
      </c>
      <c r="K210" s="169">
        <f t="shared" si="8"/>
        <v>2032</v>
      </c>
      <c r="L210" s="4"/>
      <c r="M210" s="4"/>
    </row>
    <row r="211" spans="7:13">
      <c r="G211" s="36">
        <v>48274</v>
      </c>
      <c r="H211" s="40">
        <v>5.3644781632653054</v>
      </c>
      <c r="I211" s="40">
        <v>5.522741772151897</v>
      </c>
      <c r="J211" s="40">
        <v>5.3355616559073678</v>
      </c>
      <c r="K211" s="169">
        <f t="shared" si="8"/>
        <v>2032</v>
      </c>
      <c r="L211" s="4"/>
      <c r="M211" s="4"/>
    </row>
    <row r="212" spans="7:13">
      <c r="G212" s="36">
        <v>48305</v>
      </c>
      <c r="H212" s="40">
        <v>5.0807026530612243</v>
      </c>
      <c r="I212" s="40">
        <v>5.0533746835443027</v>
      </c>
      <c r="J212" s="40">
        <v>5.0557174095706534</v>
      </c>
      <c r="K212" s="169">
        <f t="shared" si="8"/>
        <v>2032</v>
      </c>
      <c r="L212" s="4"/>
      <c r="M212" s="4"/>
    </row>
    <row r="213" spans="7:13">
      <c r="G213" s="36">
        <v>48335</v>
      </c>
      <c r="H213" s="40">
        <v>4.9388659183673465</v>
      </c>
      <c r="I213" s="40">
        <v>5.0377797468354419</v>
      </c>
      <c r="J213" s="40">
        <v>4.9132847832769757</v>
      </c>
      <c r="K213" s="169">
        <f t="shared" si="8"/>
        <v>2032</v>
      </c>
      <c r="L213" s="4"/>
      <c r="M213" s="4"/>
    </row>
    <row r="214" spans="7:13">
      <c r="G214" s="36">
        <v>48366</v>
      </c>
      <c r="H214" s="40">
        <v>4.9230495918367341</v>
      </c>
      <c r="I214" s="40">
        <v>4.8969189873417713</v>
      </c>
      <c r="J214" s="40">
        <v>4.8948402705195209</v>
      </c>
      <c r="K214" s="169">
        <f t="shared" si="8"/>
        <v>2032</v>
      </c>
      <c r="L214" s="4"/>
      <c r="M214" s="4"/>
    </row>
    <row r="215" spans="7:13">
      <c r="G215" s="36">
        <v>48396</v>
      </c>
      <c r="H215" s="40">
        <v>5.1437638775510202</v>
      </c>
      <c r="I215" s="40">
        <v>4.9126151898734163</v>
      </c>
      <c r="J215" s="40">
        <v>5.1190435700379142</v>
      </c>
      <c r="K215" s="169">
        <f t="shared" si="8"/>
        <v>2032</v>
      </c>
      <c r="L215" s="4"/>
      <c r="M215" s="4"/>
    </row>
    <row r="216" spans="7:13">
      <c r="G216" s="36">
        <v>48427</v>
      </c>
      <c r="H216" s="40">
        <v>5.3329475510204079</v>
      </c>
      <c r="I216" s="40">
        <v>5.131653164556961</v>
      </c>
      <c r="J216" s="40">
        <v>5.3090220514396966</v>
      </c>
      <c r="K216" s="169">
        <f t="shared" si="8"/>
        <v>2032</v>
      </c>
      <c r="L216" s="4"/>
      <c r="M216" s="4"/>
    </row>
    <row r="217" spans="7:13">
      <c r="G217" s="36">
        <v>48458</v>
      </c>
      <c r="H217" s="40">
        <v>5.3014169387755095</v>
      </c>
      <c r="I217" s="40">
        <v>5.0690708860759486</v>
      </c>
      <c r="J217" s="40">
        <v>5.2747972333230866</v>
      </c>
      <c r="K217" s="169">
        <f t="shared" si="8"/>
        <v>2032</v>
      </c>
      <c r="L217" s="4"/>
      <c r="M217" s="4"/>
    </row>
    <row r="218" spans="7:13">
      <c r="G218" s="36">
        <v>48488</v>
      </c>
      <c r="H218" s="40">
        <v>5.3644781632653054</v>
      </c>
      <c r="I218" s="40">
        <v>5.4601594936708846</v>
      </c>
      <c r="J218" s="40">
        <v>5.340685131673327</v>
      </c>
      <c r="K218" s="169">
        <f t="shared" si="8"/>
        <v>2032</v>
      </c>
      <c r="L218" s="4"/>
      <c r="M218" s="4"/>
    </row>
    <row r="219" spans="7:13">
      <c r="G219" s="36">
        <v>48519</v>
      </c>
      <c r="H219" s="40">
        <v>5.4747842857142857</v>
      </c>
      <c r="I219" s="40">
        <v>5.6479063291139227</v>
      </c>
      <c r="J219" s="40">
        <v>5.4335225125525159</v>
      </c>
      <c r="K219" s="169">
        <f t="shared" si="8"/>
        <v>2032</v>
      </c>
      <c r="L219" s="4"/>
      <c r="M219" s="4"/>
    </row>
    <row r="220" spans="7:13">
      <c r="G220" s="36">
        <v>48549</v>
      </c>
      <c r="H220" s="40">
        <v>5.7113148979591832</v>
      </c>
      <c r="I220" s="40">
        <v>6.0077037974683529</v>
      </c>
      <c r="J220" s="40">
        <v>5.6736085869453845</v>
      </c>
      <c r="K220" s="169">
        <f t="shared" si="8"/>
        <v>2032</v>
      </c>
      <c r="L220" s="4"/>
      <c r="M220" s="4"/>
    </row>
    <row r="221" spans="7:13">
      <c r="G221" s="36">
        <v>48580</v>
      </c>
      <c r="H221" s="40">
        <v>5.8059067346938775</v>
      </c>
      <c r="I221" s="40">
        <v>6.2212734177215179</v>
      </c>
      <c r="J221" s="40">
        <v>5.7660360897632961</v>
      </c>
      <c r="K221" s="169">
        <f t="shared" si="8"/>
        <v>2033</v>
      </c>
      <c r="L221" s="4"/>
      <c r="M221" s="4"/>
    </row>
    <row r="222" spans="7:13">
      <c r="G222" s="36">
        <v>48611</v>
      </c>
      <c r="H222" s="40">
        <v>5.822029183673469</v>
      </c>
      <c r="I222" s="40">
        <v>6.3976784810126563</v>
      </c>
      <c r="J222" s="40">
        <v>5.8027201762475675</v>
      </c>
      <c r="K222" s="169">
        <f t="shared" si="8"/>
        <v>2033</v>
      </c>
      <c r="L222" s="4"/>
      <c r="M222" s="4"/>
    </row>
    <row r="223" spans="7:13">
      <c r="G223" s="36">
        <v>48639</v>
      </c>
      <c r="H223" s="40">
        <v>5.6281516326530605</v>
      </c>
      <c r="I223" s="40">
        <v>5.8364632911392391</v>
      </c>
      <c r="J223" s="40">
        <v>5.6003428834921616</v>
      </c>
      <c r="K223" s="169">
        <f t="shared" si="8"/>
        <v>2033</v>
      </c>
      <c r="L223" s="4"/>
      <c r="M223" s="4"/>
    </row>
    <row r="224" spans="7:13">
      <c r="G224" s="36">
        <v>48670</v>
      </c>
      <c r="H224" s="40">
        <v>5.4342740816326529</v>
      </c>
      <c r="I224" s="40">
        <v>5.4515518987341762</v>
      </c>
      <c r="J224" s="40">
        <v>5.4107742801516556</v>
      </c>
      <c r="K224" s="169">
        <f t="shared" ref="K224:K311" si="9">YEAR(G224)</f>
        <v>2033</v>
      </c>
      <c r="L224" s="4"/>
      <c r="M224" s="4"/>
    </row>
    <row r="225" spans="7:13">
      <c r="G225" s="36">
        <v>48700</v>
      </c>
      <c r="H225" s="40">
        <v>5.2565189795918368</v>
      </c>
      <c r="I225" s="40">
        <v>5.4836531645569613</v>
      </c>
      <c r="J225" s="40">
        <v>5.232272384465622</v>
      </c>
      <c r="K225" s="169">
        <f t="shared" si="9"/>
        <v>2033</v>
      </c>
      <c r="L225" s="4"/>
      <c r="M225" s="4"/>
    </row>
    <row r="226" spans="7:13">
      <c r="G226" s="36">
        <v>48731</v>
      </c>
      <c r="H226" s="40">
        <v>5.2402944897959181</v>
      </c>
      <c r="I226" s="40">
        <v>5.323248101265821</v>
      </c>
      <c r="J226" s="40">
        <v>5.2134179936468898</v>
      </c>
      <c r="K226" s="169">
        <f t="shared" si="9"/>
        <v>2033</v>
      </c>
      <c r="L226" s="4"/>
      <c r="M226" s="4"/>
    </row>
    <row r="227" spans="7:13">
      <c r="G227" s="36">
        <v>48761</v>
      </c>
      <c r="H227" s="40">
        <v>5.5473353061224486</v>
      </c>
      <c r="I227" s="40">
        <v>5.3393493670886061</v>
      </c>
      <c r="J227" s="40">
        <v>5.5243105031253208</v>
      </c>
      <c r="K227" s="169">
        <f t="shared" si="9"/>
        <v>2033</v>
      </c>
      <c r="L227" s="4"/>
      <c r="M227" s="4"/>
    </row>
    <row r="228" spans="7:13">
      <c r="G228" s="36">
        <v>48792</v>
      </c>
      <c r="H228" s="40">
        <v>5.7250904081632656</v>
      </c>
      <c r="I228" s="40">
        <v>5.5317544303797463</v>
      </c>
      <c r="J228" s="40">
        <v>5.7028123988113544</v>
      </c>
      <c r="K228" s="169">
        <f t="shared" si="9"/>
        <v>2033</v>
      </c>
      <c r="L228" s="4"/>
      <c r="M228" s="4"/>
    </row>
    <row r="229" spans="7:13">
      <c r="G229" s="36">
        <v>48823</v>
      </c>
      <c r="H229" s="40">
        <v>5.6766210204081631</v>
      </c>
      <c r="I229" s="40">
        <v>5.4515518987341762</v>
      </c>
      <c r="J229" s="40">
        <v>5.651577641151758</v>
      </c>
      <c r="K229" s="169">
        <f t="shared" si="9"/>
        <v>2033</v>
      </c>
      <c r="L229" s="4"/>
      <c r="M229" s="4"/>
    </row>
    <row r="230" spans="7:13">
      <c r="G230" s="36">
        <v>48853</v>
      </c>
      <c r="H230" s="40">
        <v>5.7089679591836733</v>
      </c>
      <c r="I230" s="40">
        <v>5.7081594936708848</v>
      </c>
      <c r="J230" s="40">
        <v>5.6866222153909209</v>
      </c>
      <c r="K230" s="169">
        <f t="shared" si="9"/>
        <v>2033</v>
      </c>
      <c r="L230" s="4"/>
      <c r="M230" s="4"/>
    </row>
    <row r="231" spans="7:13">
      <c r="G231" s="36">
        <v>48884</v>
      </c>
      <c r="H231" s="40">
        <v>5.757437346938775</v>
      </c>
      <c r="I231" s="40">
        <v>6.0288683544303785</v>
      </c>
      <c r="J231" s="40">
        <v>5.7173630699866793</v>
      </c>
      <c r="K231" s="169">
        <f t="shared" si="9"/>
        <v>2033</v>
      </c>
      <c r="L231" s="4"/>
      <c r="M231" s="4"/>
    </row>
    <row r="232" spans="7:13">
      <c r="G232" s="36">
        <v>48914</v>
      </c>
      <c r="H232" s="40">
        <v>6.1614169387755098</v>
      </c>
      <c r="I232" s="40">
        <v>6.3816784810126572</v>
      </c>
      <c r="J232" s="40">
        <v>6.125601619018342</v>
      </c>
      <c r="K232" s="169">
        <f t="shared" si="9"/>
        <v>2033</v>
      </c>
      <c r="L232" s="4"/>
      <c r="M232" s="4"/>
    </row>
    <row r="233" spans="7:13">
      <c r="G233" s="36">
        <v>48945</v>
      </c>
      <c r="H233" s="40">
        <v>6.2825393877551017</v>
      </c>
      <c r="I233" s="40">
        <v>6.6061848101265817</v>
      </c>
      <c r="J233" s="40">
        <v>6.2446711958192438</v>
      </c>
      <c r="K233" s="169">
        <f t="shared" si="9"/>
        <v>2034</v>
      </c>
      <c r="L233" s="4"/>
      <c r="M233" s="4"/>
    </row>
    <row r="234" spans="7:13">
      <c r="G234" s="36">
        <v>48976</v>
      </c>
      <c r="H234" s="40">
        <v>6.2991720408163259</v>
      </c>
      <c r="I234" s="40">
        <v>6.6883113924050619</v>
      </c>
      <c r="J234" s="40">
        <v>6.2818676298801117</v>
      </c>
      <c r="K234" s="169">
        <f t="shared" si="9"/>
        <v>2034</v>
      </c>
      <c r="L234" s="4"/>
      <c r="M234" s="4"/>
    </row>
    <row r="235" spans="7:13">
      <c r="G235" s="36">
        <v>49004</v>
      </c>
      <c r="H235" s="40">
        <v>6.050702653061224</v>
      </c>
      <c r="I235" s="40">
        <v>6.2938810126582263</v>
      </c>
      <c r="J235" s="40">
        <v>6.0246691464289377</v>
      </c>
      <c r="K235" s="169">
        <f t="shared" si="9"/>
        <v>2034</v>
      </c>
      <c r="L235" s="4"/>
      <c r="M235" s="4"/>
    </row>
    <row r="236" spans="7:13">
      <c r="G236" s="36">
        <v>49035</v>
      </c>
      <c r="H236" s="40">
        <v>5.7691720408163265</v>
      </c>
      <c r="I236" s="40">
        <v>5.8829443037974674</v>
      </c>
      <c r="J236" s="40">
        <v>5.7470792294292448</v>
      </c>
      <c r="K236" s="169">
        <f t="shared" si="9"/>
        <v>2034</v>
      </c>
      <c r="L236" s="4"/>
      <c r="M236" s="4"/>
    </row>
    <row r="237" spans="7:13">
      <c r="G237" s="36">
        <v>49065</v>
      </c>
      <c r="H237" s="40">
        <v>5.6034577551020401</v>
      </c>
      <c r="I237" s="40">
        <v>5.7513999999999994</v>
      </c>
      <c r="J237" s="40">
        <v>5.5806687365508765</v>
      </c>
      <c r="K237" s="169">
        <f t="shared" si="9"/>
        <v>2034</v>
      </c>
      <c r="L237" s="4"/>
      <c r="M237" s="4"/>
    </row>
    <row r="238" spans="7:13">
      <c r="G238" s="36">
        <v>49096</v>
      </c>
      <c r="H238" s="40">
        <v>5.5537638775510203</v>
      </c>
      <c r="I238" s="40">
        <v>5.6199569620253156</v>
      </c>
      <c r="J238" s="40">
        <v>5.5282043447074498</v>
      </c>
      <c r="K238" s="169">
        <f t="shared" si="9"/>
        <v>2034</v>
      </c>
      <c r="L238" s="4"/>
      <c r="M238" s="4"/>
    </row>
    <row r="239" spans="7:13">
      <c r="G239" s="36">
        <v>49126</v>
      </c>
      <c r="H239" s="40">
        <v>5.7525393877551014</v>
      </c>
      <c r="I239" s="40">
        <v>5.4720075949367075</v>
      </c>
      <c r="J239" s="40">
        <v>5.7303766984322166</v>
      </c>
      <c r="K239" s="169">
        <f t="shared" si="9"/>
        <v>2034</v>
      </c>
      <c r="L239" s="4"/>
      <c r="M239" s="4"/>
    </row>
    <row r="240" spans="7:13">
      <c r="G240" s="36">
        <v>49157</v>
      </c>
      <c r="H240" s="40">
        <v>5.9347842857142856</v>
      </c>
      <c r="I240" s="40">
        <v>5.7020835443037967</v>
      </c>
      <c r="J240" s="40">
        <v>5.9133872527922948</v>
      </c>
      <c r="K240" s="169">
        <f t="shared" si="9"/>
        <v>2034</v>
      </c>
      <c r="L240" s="4"/>
      <c r="M240" s="4"/>
    </row>
    <row r="241" spans="7:13">
      <c r="G241" s="36">
        <v>49188</v>
      </c>
      <c r="H241" s="40">
        <v>5.8353965306122442</v>
      </c>
      <c r="I241" s="40">
        <v>5.5541341772151895</v>
      </c>
      <c r="J241" s="40">
        <v>5.8110202069884211</v>
      </c>
      <c r="K241" s="169">
        <f t="shared" si="9"/>
        <v>2034</v>
      </c>
      <c r="L241" s="4"/>
      <c r="M241" s="4"/>
    </row>
    <row r="242" spans="7:13">
      <c r="G242" s="36">
        <v>49218</v>
      </c>
      <c r="H242" s="40">
        <v>5.8519271428571429</v>
      </c>
      <c r="I242" s="40">
        <v>5.8336278481012647</v>
      </c>
      <c r="J242" s="40">
        <v>5.8301820063531107</v>
      </c>
      <c r="K242" s="169">
        <f t="shared" si="9"/>
        <v>2034</v>
      </c>
      <c r="L242" s="4"/>
      <c r="M242" s="4"/>
    </row>
    <row r="243" spans="7:13">
      <c r="G243" s="36">
        <v>49249</v>
      </c>
      <c r="H243" s="40">
        <v>5.9181516326530605</v>
      </c>
      <c r="I243" s="40">
        <v>6.2280582278481003</v>
      </c>
      <c r="J243" s="40">
        <v>5.8787525566144074</v>
      </c>
      <c r="K243" s="169">
        <f t="shared" si="9"/>
        <v>2034</v>
      </c>
      <c r="L243" s="4"/>
      <c r="M243" s="4"/>
    </row>
    <row r="244" spans="7:13">
      <c r="G244" s="36">
        <v>49279</v>
      </c>
      <c r="H244" s="40">
        <v>6.3157026530612237</v>
      </c>
      <c r="I244" s="40">
        <v>6.556868354430379</v>
      </c>
      <c r="J244" s="40">
        <v>6.2805355261809614</v>
      </c>
      <c r="K244" s="169">
        <f t="shared" si="9"/>
        <v>2034</v>
      </c>
      <c r="L244" s="4"/>
      <c r="M244" s="4"/>
    </row>
    <row r="245" spans="7:13">
      <c r="G245" s="36">
        <v>49310</v>
      </c>
      <c r="H245" s="40">
        <v>6.4569271428571433</v>
      </c>
      <c r="I245" s="40">
        <v>6.7705392405063272</v>
      </c>
      <c r="J245" s="40">
        <v>6.4197915974997448</v>
      </c>
      <c r="K245" s="169">
        <f t="shared" si="9"/>
        <v>2035</v>
      </c>
      <c r="L245" s="4"/>
      <c r="M245" s="4"/>
    </row>
    <row r="246" spans="7:13">
      <c r="G246" s="36">
        <v>49341</v>
      </c>
      <c r="H246" s="40">
        <v>6.4908046938775508</v>
      </c>
      <c r="I246" s="40">
        <v>6.8884126582278471</v>
      </c>
      <c r="J246" s="40">
        <v>6.4743053796495547</v>
      </c>
      <c r="K246" s="169">
        <f t="shared" si="9"/>
        <v>2035</v>
      </c>
      <c r="L246" s="4"/>
      <c r="M246" s="4"/>
    </row>
    <row r="247" spans="7:13">
      <c r="G247" s="36">
        <v>49369</v>
      </c>
      <c r="H247" s="40">
        <v>6.2871312244897952</v>
      </c>
      <c r="I247" s="40">
        <v>6.5345898734177199</v>
      </c>
      <c r="J247" s="40">
        <v>6.2620910134235066</v>
      </c>
      <c r="K247" s="169">
        <f t="shared" si="9"/>
        <v>2035</v>
      </c>
      <c r="L247" s="4"/>
      <c r="M247" s="4"/>
    </row>
    <row r="248" spans="7:13">
      <c r="G248" s="36">
        <v>49400</v>
      </c>
      <c r="H248" s="40">
        <v>6.0664169387755091</v>
      </c>
      <c r="I248" s="40">
        <v>6.1808683544303786</v>
      </c>
      <c r="J248" s="40">
        <v>6.0455729275540531</v>
      </c>
      <c r="K248" s="169">
        <f t="shared" si="9"/>
        <v>2035</v>
      </c>
      <c r="L248" s="4"/>
      <c r="M248" s="4"/>
    </row>
    <row r="249" spans="7:13">
      <c r="G249" s="36">
        <v>49430</v>
      </c>
      <c r="H249" s="40">
        <v>6.0324373469387753</v>
      </c>
      <c r="I249" s="40">
        <v>6.079703797468353</v>
      </c>
      <c r="J249" s="40">
        <v>6.0114505789527621</v>
      </c>
      <c r="K249" s="169">
        <f t="shared" si="9"/>
        <v>2035</v>
      </c>
      <c r="L249" s="4"/>
      <c r="M249" s="4"/>
    </row>
    <row r="250" spans="7:13">
      <c r="G250" s="36">
        <v>49461</v>
      </c>
      <c r="H250" s="40">
        <v>5.9306006122448975</v>
      </c>
      <c r="I250" s="40">
        <v>5.8270455696202523</v>
      </c>
      <c r="J250" s="40">
        <v>5.9066242647812279</v>
      </c>
      <c r="K250" s="169">
        <f t="shared" si="9"/>
        <v>2035</v>
      </c>
      <c r="L250" s="4"/>
      <c r="M250" s="4"/>
    </row>
    <row r="251" spans="7:13">
      <c r="G251" s="36">
        <v>49491</v>
      </c>
      <c r="H251" s="40">
        <v>6.2022332653061225</v>
      </c>
      <c r="I251" s="40">
        <v>5.8101341772151889</v>
      </c>
      <c r="J251" s="40">
        <v>6.1819598524438986</v>
      </c>
      <c r="K251" s="169">
        <f t="shared" si="9"/>
        <v>2035</v>
      </c>
      <c r="L251" s="4"/>
      <c r="M251" s="4"/>
    </row>
    <row r="252" spans="7:13">
      <c r="G252" s="36">
        <v>49522</v>
      </c>
      <c r="H252" s="40">
        <v>6.3380495918367341</v>
      </c>
      <c r="I252" s="40">
        <v>5.8775772151898726</v>
      </c>
      <c r="J252" s="40">
        <v>6.3183467773337441</v>
      </c>
      <c r="K252" s="169">
        <f t="shared" si="9"/>
        <v>2035</v>
      </c>
      <c r="L252" s="4"/>
      <c r="M252" s="4"/>
    </row>
    <row r="253" spans="7:13">
      <c r="G253" s="36">
        <v>49553</v>
      </c>
      <c r="H253" s="40">
        <v>6.1852944897959183</v>
      </c>
      <c r="I253" s="40">
        <v>5.9112987341772136</v>
      </c>
      <c r="J253" s="40">
        <v>6.1623881750179326</v>
      </c>
      <c r="K253" s="169">
        <f t="shared" si="9"/>
        <v>2035</v>
      </c>
      <c r="L253" s="4"/>
      <c r="M253" s="4"/>
    </row>
    <row r="254" spans="7:13">
      <c r="G254" s="36">
        <v>49583</v>
      </c>
      <c r="H254" s="40">
        <v>6.1852944897959183</v>
      </c>
      <c r="I254" s="40">
        <v>6.2144886075949355</v>
      </c>
      <c r="J254" s="40">
        <v>6.1649499129009122</v>
      </c>
      <c r="K254" s="169">
        <f t="shared" si="9"/>
        <v>2035</v>
      </c>
      <c r="L254" s="4"/>
      <c r="M254" s="4"/>
    </row>
    <row r="255" spans="7:13">
      <c r="G255" s="36">
        <v>49614</v>
      </c>
      <c r="H255" s="40">
        <v>6.2362128571428572</v>
      </c>
      <c r="I255" s="40">
        <v>6.5345898734177199</v>
      </c>
      <c r="J255" s="40">
        <v>6.1981500358643302</v>
      </c>
      <c r="K255" s="169">
        <f t="shared" si="9"/>
        <v>2035</v>
      </c>
      <c r="L255" s="4"/>
      <c r="M255" s="4"/>
    </row>
    <row r="256" spans="7:13">
      <c r="G256" s="36">
        <v>49644</v>
      </c>
      <c r="H256" s="40">
        <v>6.6096822448979582</v>
      </c>
      <c r="I256" s="40">
        <v>6.8547924050632902</v>
      </c>
      <c r="J256" s="40">
        <v>6.5757501998155554</v>
      </c>
      <c r="K256" s="169">
        <f t="shared" si="9"/>
        <v>2035</v>
      </c>
      <c r="L256" s="4"/>
      <c r="M256" s="4"/>
    </row>
    <row r="257" spans="7:13">
      <c r="G257" s="36">
        <v>49675</v>
      </c>
      <c r="H257" s="40">
        <v>6.8688659183673471</v>
      </c>
      <c r="I257" s="40">
        <v>7.1185898734177195</v>
      </c>
      <c r="J257" s="40">
        <v>6.8334610308433241</v>
      </c>
      <c r="K257" s="169">
        <f t="shared" si="9"/>
        <v>2036</v>
      </c>
      <c r="L257" s="4"/>
      <c r="M257" s="4"/>
    </row>
    <row r="258" spans="7:13">
      <c r="G258" s="36">
        <v>49706</v>
      </c>
      <c r="H258" s="40">
        <v>6.8166210204081636</v>
      </c>
      <c r="I258" s="40">
        <v>7.2569189873417708</v>
      </c>
      <c r="J258" s="40">
        <v>6.8014905420637364</v>
      </c>
      <c r="K258" s="169">
        <f t="shared" si="9"/>
        <v>2036</v>
      </c>
      <c r="L258" s="4"/>
      <c r="M258" s="4"/>
    </row>
    <row r="259" spans="7:13">
      <c r="G259" s="36">
        <v>49735</v>
      </c>
      <c r="H259" s="40">
        <v>6.694682244897959</v>
      </c>
      <c r="I259" s="40">
        <v>6.9284126582278471</v>
      </c>
      <c r="J259" s="40">
        <v>6.6713542576083622</v>
      </c>
      <c r="K259" s="169">
        <f t="shared" si="9"/>
        <v>2036</v>
      </c>
      <c r="L259" s="4"/>
      <c r="M259" s="4"/>
    </row>
    <row r="260" spans="7:13">
      <c r="G260" s="36">
        <v>49766</v>
      </c>
      <c r="H260" s="40">
        <v>6.5031516326530614</v>
      </c>
      <c r="I260" s="40">
        <v>6.6691721518987332</v>
      </c>
      <c r="J260" s="40">
        <v>6.4841424531201977</v>
      </c>
      <c r="K260" s="169">
        <f t="shared" si="9"/>
        <v>2036</v>
      </c>
      <c r="L260" s="4"/>
      <c r="M260" s="4"/>
    </row>
    <row r="261" spans="7:13">
      <c r="G261" s="36">
        <v>49796</v>
      </c>
      <c r="H261" s="40">
        <v>6.4857026530612245</v>
      </c>
      <c r="I261" s="40">
        <v>6.6173240506329094</v>
      </c>
      <c r="J261" s="40">
        <v>6.4666201660006157</v>
      </c>
      <c r="K261" s="169">
        <f t="shared" si="9"/>
        <v>2036</v>
      </c>
      <c r="L261" s="4"/>
      <c r="M261" s="4"/>
    </row>
    <row r="262" spans="7:13">
      <c r="G262" s="36">
        <v>49827</v>
      </c>
      <c r="H262" s="40">
        <v>6.3986618367346937</v>
      </c>
      <c r="I262" s="40">
        <v>6.3752987341772132</v>
      </c>
      <c r="J262" s="40">
        <v>6.3766519315503638</v>
      </c>
      <c r="K262" s="169">
        <f t="shared" si="9"/>
        <v>2036</v>
      </c>
      <c r="L262" s="4"/>
      <c r="M262" s="4"/>
    </row>
    <row r="263" spans="7:13">
      <c r="G263" s="36">
        <v>49857</v>
      </c>
      <c r="H263" s="40">
        <v>6.6773353061224485</v>
      </c>
      <c r="I263" s="40">
        <v>6.3407670886075937</v>
      </c>
      <c r="J263" s="40">
        <v>6.6590579157700587</v>
      </c>
      <c r="K263" s="169">
        <f t="shared" si="9"/>
        <v>2036</v>
      </c>
      <c r="L263" s="4"/>
      <c r="M263" s="4"/>
    </row>
    <row r="264" spans="7:13">
      <c r="G264" s="36">
        <v>49888</v>
      </c>
      <c r="H264" s="40">
        <v>6.9037638775510208</v>
      </c>
      <c r="I264" s="40">
        <v>6.4789949367088591</v>
      </c>
      <c r="J264" s="40">
        <v>6.8864377702633472</v>
      </c>
      <c r="K264" s="169">
        <f t="shared" si="9"/>
        <v>2036</v>
      </c>
      <c r="L264" s="4"/>
      <c r="M264" s="4"/>
    </row>
    <row r="265" spans="7:13">
      <c r="G265" s="36">
        <v>49919</v>
      </c>
      <c r="H265" s="40">
        <v>6.7121312244897959</v>
      </c>
      <c r="I265" s="40">
        <v>6.4444632911392397</v>
      </c>
      <c r="J265" s="40">
        <v>6.6914382826109238</v>
      </c>
      <c r="K265" s="169">
        <f t="shared" si="9"/>
        <v>2036</v>
      </c>
      <c r="L265" s="4"/>
      <c r="M265" s="4"/>
    </row>
    <row r="266" spans="7:13">
      <c r="G266" s="36">
        <v>49949</v>
      </c>
      <c r="H266" s="40">
        <v>6.7121312244897959</v>
      </c>
      <c r="I266" s="40">
        <v>6.7555518987341765</v>
      </c>
      <c r="J266" s="40">
        <v>6.6940000204939034</v>
      </c>
      <c r="K266" s="169">
        <f t="shared" si="9"/>
        <v>2036</v>
      </c>
      <c r="L266" s="4"/>
      <c r="M266" s="4"/>
    </row>
    <row r="267" spans="7:13">
      <c r="G267" s="36">
        <v>49980</v>
      </c>
      <c r="H267" s="40">
        <v>6.7643761224489793</v>
      </c>
      <c r="I267" s="40">
        <v>7.1704379746835434</v>
      </c>
      <c r="J267" s="40">
        <v>6.7285322471564708</v>
      </c>
      <c r="K267" s="169">
        <f t="shared" si="9"/>
        <v>2036</v>
      </c>
      <c r="L267" s="4"/>
      <c r="M267" s="4"/>
    </row>
    <row r="268" spans="7:13">
      <c r="G268" s="36">
        <v>50010</v>
      </c>
      <c r="H268" s="40">
        <v>7.1649883673469379</v>
      </c>
      <c r="I268" s="40">
        <v>7.4816278481012644</v>
      </c>
      <c r="J268" s="40">
        <v>7.1333893021826009</v>
      </c>
      <c r="K268" s="169">
        <f t="shared" si="9"/>
        <v>2036</v>
      </c>
      <c r="L268" s="4"/>
      <c r="M268" s="4"/>
    </row>
    <row r="269" spans="7:13">
      <c r="G269" s="36">
        <v>50041</v>
      </c>
      <c r="H269" s="40">
        <v>7.3266210204081625</v>
      </c>
      <c r="I269" s="40">
        <v>7.6678556962025306</v>
      </c>
      <c r="J269" s="40">
        <v>7.2931392765652223</v>
      </c>
      <c r="K269" s="169">
        <f t="shared" si="9"/>
        <v>2037</v>
      </c>
      <c r="L269" s="4"/>
      <c r="M269" s="4"/>
    </row>
    <row r="270" spans="7:13">
      <c r="G270" s="36">
        <v>50072</v>
      </c>
      <c r="H270" s="40">
        <v>7.290906734693877</v>
      </c>
      <c r="I270" s="40">
        <v>7.756463291139239</v>
      </c>
      <c r="J270" s="40">
        <v>7.2777688492673436</v>
      </c>
      <c r="K270" s="169">
        <f t="shared" si="9"/>
        <v>2037</v>
      </c>
      <c r="L270" s="4"/>
      <c r="M270" s="4"/>
    </row>
    <row r="271" spans="7:13">
      <c r="G271" s="36">
        <v>50100</v>
      </c>
      <c r="H271" s="40">
        <v>7.0051924489795923</v>
      </c>
      <c r="I271" s="40">
        <v>7.4020329113924035</v>
      </c>
      <c r="J271" s="40">
        <v>6.9831689927246643</v>
      </c>
      <c r="K271" s="169">
        <f t="shared" si="9"/>
        <v>2037</v>
      </c>
      <c r="L271" s="4"/>
      <c r="M271" s="4"/>
    </row>
    <row r="272" spans="7:13">
      <c r="G272" s="36">
        <v>50131</v>
      </c>
      <c r="H272" s="40">
        <v>6.6660087755102033</v>
      </c>
      <c r="I272" s="40">
        <v>6.888210126582277</v>
      </c>
      <c r="J272" s="40">
        <v>6.6476837995696281</v>
      </c>
      <c r="K272" s="169">
        <f t="shared" si="9"/>
        <v>2037</v>
      </c>
      <c r="L272" s="4"/>
      <c r="M272" s="4"/>
    </row>
    <row r="273" spans="7:13">
      <c r="G273" s="36">
        <v>50161</v>
      </c>
      <c r="H273" s="40">
        <v>6.6660087755102033</v>
      </c>
      <c r="I273" s="40">
        <v>6.7997037974683527</v>
      </c>
      <c r="J273" s="40">
        <v>6.6476837995696281</v>
      </c>
      <c r="K273" s="169">
        <f t="shared" si="9"/>
        <v>2037</v>
      </c>
      <c r="L273" s="4"/>
      <c r="M273" s="4"/>
    </row>
    <row r="274" spans="7:13">
      <c r="G274" s="36">
        <v>50192</v>
      </c>
      <c r="H274" s="40">
        <v>6.594580204081633</v>
      </c>
      <c r="I274" s="40">
        <v>6.5161594936708847</v>
      </c>
      <c r="J274" s="40">
        <v>6.573393400963214</v>
      </c>
      <c r="K274" s="169">
        <f t="shared" si="9"/>
        <v>2037</v>
      </c>
      <c r="L274" s="4"/>
      <c r="M274" s="4"/>
    </row>
    <row r="275" spans="7:13">
      <c r="G275" s="36">
        <v>50222</v>
      </c>
      <c r="H275" s="40">
        <v>6.8267230612244898</v>
      </c>
      <c r="I275" s="40">
        <v>6.4984379746835428</v>
      </c>
      <c r="J275" s="40">
        <v>6.8090732861973571</v>
      </c>
      <c r="K275" s="169">
        <f t="shared" si="9"/>
        <v>2037</v>
      </c>
      <c r="L275" s="4"/>
      <c r="M275" s="4"/>
    </row>
    <row r="276" spans="7:13">
      <c r="G276" s="36">
        <v>50253</v>
      </c>
      <c r="H276" s="40">
        <v>6.9694781632653058</v>
      </c>
      <c r="I276" s="40">
        <v>6.604767088607594</v>
      </c>
      <c r="J276" s="40">
        <v>6.9524281381289077</v>
      </c>
      <c r="K276" s="169">
        <f t="shared" si="9"/>
        <v>2037</v>
      </c>
      <c r="L276" s="4"/>
      <c r="M276" s="4"/>
    </row>
    <row r="277" spans="7:13">
      <c r="G277" s="36">
        <v>50284</v>
      </c>
      <c r="H277" s="40">
        <v>6.7552944897959177</v>
      </c>
      <c r="I277" s="40">
        <v>6.5693240506329103</v>
      </c>
      <c r="J277" s="40">
        <v>6.7347828875909421</v>
      </c>
      <c r="K277" s="169">
        <f t="shared" si="9"/>
        <v>2037</v>
      </c>
      <c r="L277" s="4"/>
      <c r="M277" s="4"/>
    </row>
    <row r="278" spans="7:13">
      <c r="G278" s="36">
        <v>50314</v>
      </c>
      <c r="H278" s="40">
        <v>6.8267230612244898</v>
      </c>
      <c r="I278" s="40">
        <v>6.9413746835443026</v>
      </c>
      <c r="J278" s="40">
        <v>6.8090732861973571</v>
      </c>
      <c r="K278" s="169">
        <f t="shared" si="9"/>
        <v>2037</v>
      </c>
      <c r="L278" s="4"/>
      <c r="M278" s="4"/>
    </row>
    <row r="279" spans="7:13">
      <c r="G279" s="36">
        <v>50345</v>
      </c>
      <c r="H279" s="40">
        <v>6.8801924489795914</v>
      </c>
      <c r="I279" s="40">
        <v>7.2426405063291126</v>
      </c>
      <c r="J279" s="40">
        <v>6.8448351470437547</v>
      </c>
      <c r="K279" s="169">
        <f t="shared" si="9"/>
        <v>2037</v>
      </c>
      <c r="L279" s="4"/>
      <c r="M279" s="4"/>
    </row>
    <row r="280" spans="7:13">
      <c r="G280" s="36">
        <v>50375</v>
      </c>
      <c r="H280" s="40">
        <v>7.3087638775510202</v>
      </c>
      <c r="I280" s="40">
        <v>7.6855772151898725</v>
      </c>
      <c r="J280" s="40">
        <v>7.2777688492673436</v>
      </c>
      <c r="K280" s="169">
        <f t="shared" si="9"/>
        <v>2037</v>
      </c>
      <c r="L280" s="4"/>
      <c r="M280" s="4"/>
    </row>
    <row r="281" spans="7:13">
      <c r="G281" s="36">
        <v>50406</v>
      </c>
      <c r="H281" s="40">
        <v>7.4990700000000006</v>
      </c>
      <c r="I281" s="40">
        <v>7.9027924050632894</v>
      </c>
      <c r="J281" s="40">
        <v>7.4663127574546584</v>
      </c>
      <c r="K281" s="169">
        <f t="shared" ref="K281:K304" si="10">YEAR(G281)</f>
        <v>2038</v>
      </c>
      <c r="L281" s="4"/>
      <c r="M281" s="4"/>
    </row>
    <row r="282" spans="7:13">
      <c r="G282" s="36">
        <v>50437</v>
      </c>
      <c r="H282" s="40">
        <v>7.4807026530612237</v>
      </c>
      <c r="I282" s="40">
        <v>7.9936278481012648</v>
      </c>
      <c r="J282" s="40">
        <v>7.4683621477610416</v>
      </c>
      <c r="K282" s="169">
        <f t="shared" si="10"/>
        <v>2038</v>
      </c>
      <c r="L282" s="4"/>
      <c r="M282" s="4"/>
    </row>
    <row r="283" spans="7:13">
      <c r="G283" s="36">
        <v>50465</v>
      </c>
      <c r="H283" s="40">
        <v>7.2792740816326527</v>
      </c>
      <c r="I283" s="40">
        <v>7.6300835443037966</v>
      </c>
      <c r="J283" s="40">
        <v>7.2584021108720158</v>
      </c>
      <c r="K283" s="169">
        <f t="shared" si="10"/>
        <v>2038</v>
      </c>
      <c r="L283" s="4"/>
      <c r="M283" s="4"/>
    </row>
    <row r="284" spans="7:13">
      <c r="G284" s="36">
        <v>50496</v>
      </c>
      <c r="H284" s="40">
        <v>7.0593761224489793</v>
      </c>
      <c r="I284" s="40">
        <v>7.3028936708860748</v>
      </c>
      <c r="J284" s="40">
        <v>7.0427037811251161</v>
      </c>
      <c r="K284" s="169">
        <f t="shared" si="10"/>
        <v>2038</v>
      </c>
      <c r="L284" s="4"/>
      <c r="M284" s="4"/>
    </row>
    <row r="285" spans="7:13">
      <c r="G285" s="36">
        <v>50526</v>
      </c>
      <c r="H285" s="40">
        <v>7.0411108163265306</v>
      </c>
      <c r="I285" s="40">
        <v>7.2665392405063276</v>
      </c>
      <c r="J285" s="40">
        <v>7.0243617378829803</v>
      </c>
      <c r="K285" s="169">
        <f t="shared" si="10"/>
        <v>2038</v>
      </c>
      <c r="L285" s="4"/>
      <c r="M285" s="4"/>
    </row>
    <row r="286" spans="7:13">
      <c r="G286" s="36">
        <v>50557</v>
      </c>
      <c r="H286" s="40">
        <v>6.98611081632653</v>
      </c>
      <c r="I286" s="40">
        <v>6.9756025316455688</v>
      </c>
      <c r="J286" s="40">
        <v>6.9665689312429562</v>
      </c>
      <c r="K286" s="169">
        <f t="shared" si="10"/>
        <v>2038</v>
      </c>
      <c r="L286" s="4"/>
      <c r="M286" s="4"/>
    </row>
    <row r="287" spans="7:13">
      <c r="G287" s="36">
        <v>50587</v>
      </c>
      <c r="H287" s="40">
        <v>7.2975393877551014</v>
      </c>
      <c r="I287" s="40">
        <v>7.011956962025315</v>
      </c>
      <c r="J287" s="40">
        <v>7.2818676298801108</v>
      </c>
      <c r="K287" s="169">
        <f t="shared" si="10"/>
        <v>2038</v>
      </c>
      <c r="L287" s="4"/>
      <c r="M287" s="4"/>
    </row>
    <row r="288" spans="7:13">
      <c r="G288" s="36">
        <v>50618</v>
      </c>
      <c r="H288" s="40">
        <v>7.4258046938775504</v>
      </c>
      <c r="I288" s="40">
        <v>7.1210202531645557</v>
      </c>
      <c r="J288" s="40">
        <v>7.4106718106363365</v>
      </c>
      <c r="K288" s="169">
        <f t="shared" si="10"/>
        <v>2038</v>
      </c>
      <c r="L288" s="4"/>
      <c r="M288" s="4"/>
    </row>
    <row r="289" spans="7:13">
      <c r="G289" s="36">
        <v>50649</v>
      </c>
      <c r="H289" s="40">
        <v>7.2242740816326529</v>
      </c>
      <c r="I289" s="40">
        <v>7.0665392405063274</v>
      </c>
      <c r="J289" s="40">
        <v>7.2057327799979509</v>
      </c>
      <c r="K289" s="169">
        <f t="shared" si="10"/>
        <v>2038</v>
      </c>
      <c r="L289" s="4"/>
      <c r="M289" s="4"/>
    </row>
    <row r="290" spans="7:13">
      <c r="G290" s="36">
        <v>50679</v>
      </c>
      <c r="H290" s="40">
        <v>7.2242740816326529</v>
      </c>
      <c r="I290" s="40">
        <v>7.4483113924050617</v>
      </c>
      <c r="J290" s="40">
        <v>7.2082945178809315</v>
      </c>
      <c r="K290" s="169">
        <f t="shared" si="10"/>
        <v>2038</v>
      </c>
      <c r="L290" s="4"/>
      <c r="M290" s="4"/>
    </row>
    <row r="291" spans="7:13">
      <c r="G291" s="36">
        <v>50710</v>
      </c>
      <c r="H291" s="40">
        <v>7.3159067346938773</v>
      </c>
      <c r="I291" s="40">
        <v>7.684564556962024</v>
      </c>
      <c r="J291" s="40">
        <v>7.2823799774567073</v>
      </c>
      <c r="K291" s="169">
        <f t="shared" si="10"/>
        <v>2038</v>
      </c>
      <c r="L291" s="4"/>
      <c r="M291" s="4"/>
    </row>
    <row r="292" spans="7:13">
      <c r="G292" s="36">
        <v>50740</v>
      </c>
      <c r="H292" s="40">
        <v>7.7921312244897951</v>
      </c>
      <c r="I292" s="40">
        <v>8.0845645569620235</v>
      </c>
      <c r="J292" s="40">
        <v>7.7631669433343591</v>
      </c>
      <c r="K292" s="169">
        <f t="shared" si="10"/>
        <v>2038</v>
      </c>
      <c r="L292" s="4"/>
      <c r="M292" s="4"/>
    </row>
    <row r="293" spans="7:13">
      <c r="G293" s="36">
        <v>50771</v>
      </c>
      <c r="H293" s="40">
        <v>7.9386618367346937</v>
      </c>
      <c r="I293" s="40">
        <v>8.3498810126582264</v>
      </c>
      <c r="J293" s="40">
        <v>7.9077514294497391</v>
      </c>
      <c r="K293" s="169">
        <f t="shared" si="10"/>
        <v>2039</v>
      </c>
      <c r="L293" s="4"/>
      <c r="M293" s="4"/>
    </row>
    <row r="294" spans="7:13">
      <c r="G294" s="36">
        <v>50802</v>
      </c>
      <c r="H294" s="40">
        <v>7.9386618367346937</v>
      </c>
      <c r="I294" s="40">
        <v>8.4057797468354423</v>
      </c>
      <c r="J294" s="40">
        <v>7.928245332513578</v>
      </c>
      <c r="K294" s="169">
        <f t="shared" si="10"/>
        <v>2039</v>
      </c>
      <c r="L294" s="4"/>
      <c r="M294" s="4"/>
    </row>
    <row r="295" spans="7:13">
      <c r="G295" s="36">
        <v>50830</v>
      </c>
      <c r="H295" s="40">
        <v>7.6379475510204085</v>
      </c>
      <c r="I295" s="40">
        <v>7.9209189873417705</v>
      </c>
      <c r="J295" s="40">
        <v>7.6185824572189782</v>
      </c>
      <c r="K295" s="169">
        <f t="shared" si="10"/>
        <v>2039</v>
      </c>
      <c r="L295" s="4"/>
      <c r="M295" s="4"/>
    </row>
    <row r="296" spans="7:13">
      <c r="G296" s="36">
        <v>50861</v>
      </c>
      <c r="H296" s="40">
        <v>7.2996822448979595</v>
      </c>
      <c r="I296" s="40">
        <v>7.5664886075949349</v>
      </c>
      <c r="J296" s="40">
        <v>7.284019489701814</v>
      </c>
      <c r="K296" s="169">
        <f t="shared" si="10"/>
        <v>2039</v>
      </c>
      <c r="L296" s="4"/>
      <c r="M296" s="4"/>
    </row>
    <row r="297" spans="7:13">
      <c r="G297" s="36">
        <v>50891</v>
      </c>
      <c r="H297" s="40">
        <v>7.3184577551020409</v>
      </c>
      <c r="I297" s="40">
        <v>7.5478556962025305</v>
      </c>
      <c r="J297" s="40">
        <v>7.3028738805205453</v>
      </c>
      <c r="K297" s="169">
        <f t="shared" si="10"/>
        <v>2039</v>
      </c>
      <c r="L297" s="4"/>
      <c r="M297" s="4"/>
    </row>
    <row r="298" spans="7:13">
      <c r="G298" s="36">
        <v>50922</v>
      </c>
      <c r="H298" s="40">
        <v>7.2057026530612243</v>
      </c>
      <c r="I298" s="40">
        <v>7.3240582278481003</v>
      </c>
      <c r="J298" s="40">
        <v>7.1870833282098587</v>
      </c>
      <c r="K298" s="169">
        <f t="shared" si="10"/>
        <v>2039</v>
      </c>
      <c r="L298" s="4"/>
      <c r="M298" s="4"/>
    </row>
    <row r="299" spans="7:13">
      <c r="G299" s="36">
        <v>50952</v>
      </c>
      <c r="H299" s="40">
        <v>7.4687638775510203</v>
      </c>
      <c r="I299" s="40">
        <v>7.2867924050632897</v>
      </c>
      <c r="J299" s="40">
        <v>7.4538114765857166</v>
      </c>
      <c r="K299" s="169">
        <f t="shared" si="10"/>
        <v>2039</v>
      </c>
      <c r="L299" s="4"/>
      <c r="M299" s="4"/>
    </row>
    <row r="300" spans="7:13">
      <c r="G300" s="36">
        <v>50983</v>
      </c>
      <c r="H300" s="40">
        <v>7.6002944897959184</v>
      </c>
      <c r="I300" s="40">
        <v>7.3799569620253154</v>
      </c>
      <c r="J300" s="40">
        <v>7.5858946818321558</v>
      </c>
      <c r="K300" s="169">
        <f t="shared" si="10"/>
        <v>2039</v>
      </c>
      <c r="L300" s="4"/>
      <c r="M300" s="4"/>
    </row>
    <row r="301" spans="7:13">
      <c r="G301" s="36">
        <v>51014</v>
      </c>
      <c r="H301" s="40">
        <v>7.3935597959183665</v>
      </c>
      <c r="I301" s="40">
        <v>7.3240582278481003</v>
      </c>
      <c r="J301" s="40">
        <v>7.3757297059124918</v>
      </c>
      <c r="K301" s="169">
        <f t="shared" si="10"/>
        <v>2039</v>
      </c>
      <c r="L301" s="4"/>
      <c r="M301" s="4"/>
    </row>
    <row r="302" spans="7:13">
      <c r="G302" s="36">
        <v>51044</v>
      </c>
      <c r="H302" s="40">
        <v>7.4312128571428566</v>
      </c>
      <c r="I302" s="40">
        <v>7.6597544303797456</v>
      </c>
      <c r="J302" s="40">
        <v>7.4161026949482531</v>
      </c>
      <c r="K302" s="169">
        <f t="shared" si="10"/>
        <v>2039</v>
      </c>
      <c r="L302" s="4"/>
      <c r="M302" s="4"/>
    </row>
    <row r="303" spans="7:13">
      <c r="G303" s="36">
        <v>51075</v>
      </c>
      <c r="H303" s="40">
        <v>7.5251924489795918</v>
      </c>
      <c r="I303" s="40">
        <v>7.8649189873417704</v>
      </c>
      <c r="J303" s="40">
        <v>7.4925449533763713</v>
      </c>
      <c r="K303" s="169">
        <f t="shared" si="10"/>
        <v>2039</v>
      </c>
      <c r="L303" s="4"/>
      <c r="M303" s="4"/>
    </row>
    <row r="304" spans="7:13">
      <c r="G304" s="36">
        <v>51105</v>
      </c>
      <c r="H304" s="40">
        <v>7.9949883673469389</v>
      </c>
      <c r="I304" s="40">
        <v>8.3498810126582264</v>
      </c>
      <c r="J304" s="40">
        <v>7.9668763397889126</v>
      </c>
      <c r="K304" s="169">
        <f t="shared" si="10"/>
        <v>2039</v>
      </c>
      <c r="L304" s="4"/>
      <c r="M304" s="4"/>
    </row>
    <row r="305" spans="7:13">
      <c r="G305" s="36">
        <v>51136</v>
      </c>
      <c r="H305" s="40">
        <v>8.1838659183673474</v>
      </c>
      <c r="I305" s="40">
        <v>8.6426405063291121</v>
      </c>
      <c r="J305" s="40">
        <v>8.1539856747617598</v>
      </c>
      <c r="K305" s="169">
        <f t="shared" si="9"/>
        <v>2040</v>
      </c>
      <c r="L305" s="4"/>
      <c r="M305" s="4"/>
    </row>
    <row r="306" spans="7:13">
      <c r="G306" s="36">
        <v>51167</v>
      </c>
      <c r="H306" s="40">
        <v>8.1838659183673474</v>
      </c>
      <c r="I306" s="40">
        <v>8.7957544303797448</v>
      </c>
      <c r="J306" s="40">
        <v>8.1744795778255988</v>
      </c>
      <c r="K306" s="169">
        <f t="shared" si="9"/>
        <v>2040</v>
      </c>
      <c r="L306" s="4"/>
      <c r="M306" s="4"/>
    </row>
    <row r="307" spans="7:13">
      <c r="G307" s="36">
        <v>51196</v>
      </c>
      <c r="H307" s="40">
        <v>7.8753965306122442</v>
      </c>
      <c r="I307" s="40">
        <v>8.2408177215189848</v>
      </c>
      <c r="J307" s="40">
        <v>7.8570290193667391</v>
      </c>
      <c r="K307" s="169">
        <f t="shared" si="9"/>
        <v>2040</v>
      </c>
      <c r="L307" s="4"/>
      <c r="M307" s="4"/>
    </row>
    <row r="308" spans="7:13">
      <c r="G308" s="36">
        <v>51227</v>
      </c>
      <c r="H308" s="40">
        <v>7.5475393877551014</v>
      </c>
      <c r="I308" s="40">
        <v>7.8964126582278471</v>
      </c>
      <c r="J308" s="40">
        <v>7.5329179424121326</v>
      </c>
      <c r="K308" s="169">
        <f t="shared" si="9"/>
        <v>2040</v>
      </c>
      <c r="L308" s="4"/>
      <c r="M308" s="4"/>
    </row>
    <row r="309" spans="7:13">
      <c r="G309" s="36">
        <v>51257</v>
      </c>
      <c r="H309" s="40">
        <v>7.5668251020408164</v>
      </c>
      <c r="I309" s="40">
        <v>7.8389949367088594</v>
      </c>
      <c r="J309" s="40">
        <v>7.5522846808074604</v>
      </c>
      <c r="K309" s="169">
        <f t="shared" si="9"/>
        <v>2040</v>
      </c>
      <c r="L309" s="4"/>
      <c r="M309" s="4"/>
    </row>
    <row r="310" spans="7:13">
      <c r="G310" s="36">
        <v>51288</v>
      </c>
      <c r="H310" s="40">
        <v>7.4511108163265298</v>
      </c>
      <c r="I310" s="40">
        <v>7.4562101265822767</v>
      </c>
      <c r="J310" s="40">
        <v>7.4335225125525168</v>
      </c>
      <c r="K310" s="169">
        <f t="shared" si="9"/>
        <v>2040</v>
      </c>
      <c r="L310" s="4"/>
      <c r="M310" s="4"/>
    </row>
    <row r="311" spans="7:13">
      <c r="G311" s="36">
        <v>51318</v>
      </c>
      <c r="H311" s="40">
        <v>7.7018251020408162</v>
      </c>
      <c r="I311" s="40">
        <v>7.4179316455696185</v>
      </c>
      <c r="J311" s="40">
        <v>7.6878518495747521</v>
      </c>
      <c r="K311" s="169">
        <f t="shared" si="9"/>
        <v>2040</v>
      </c>
      <c r="L311" s="4"/>
      <c r="M311" s="4"/>
    </row>
    <row r="312" spans="7:13">
      <c r="G312" s="36">
        <v>51349</v>
      </c>
      <c r="H312" s="40">
        <v>7.8753965306122442</v>
      </c>
      <c r="I312" s="40">
        <v>7.6667417721518971</v>
      </c>
      <c r="J312" s="40">
        <v>7.8621524951326984</v>
      </c>
      <c r="K312" s="169">
        <f t="shared" ref="K312:K328" si="11">YEAR(G312)</f>
        <v>2040</v>
      </c>
      <c r="L312" s="4"/>
      <c r="M312" s="4"/>
    </row>
    <row r="313" spans="7:13">
      <c r="G313" s="36">
        <v>51380</v>
      </c>
      <c r="H313" s="40">
        <v>7.7211108163265312</v>
      </c>
      <c r="I313" s="40">
        <v>7.5901848101265808</v>
      </c>
      <c r="J313" s="40">
        <v>7.7046568500870993</v>
      </c>
      <c r="K313" s="169">
        <f t="shared" si="11"/>
        <v>2040</v>
      </c>
      <c r="L313" s="4"/>
      <c r="M313" s="4"/>
    </row>
    <row r="314" spans="7:13">
      <c r="G314" s="36">
        <v>51410</v>
      </c>
      <c r="H314" s="40">
        <v>7.7596822448979594</v>
      </c>
      <c r="I314" s="40">
        <v>7.9346911392405044</v>
      </c>
      <c r="J314" s="40">
        <v>7.7459520647607345</v>
      </c>
      <c r="K314" s="169">
        <f t="shared" si="11"/>
        <v>2040</v>
      </c>
      <c r="L314" s="4"/>
      <c r="M314" s="4"/>
    </row>
    <row r="315" spans="7:13">
      <c r="G315" s="36">
        <v>51441</v>
      </c>
      <c r="H315" s="40">
        <v>7.8946822448979592</v>
      </c>
      <c r="I315" s="40">
        <v>8.2216784810126562</v>
      </c>
      <c r="J315" s="40">
        <v>7.8635870683471669</v>
      </c>
      <c r="K315" s="169">
        <f t="shared" si="11"/>
        <v>2040</v>
      </c>
      <c r="L315" s="4"/>
      <c r="M315" s="4"/>
    </row>
    <row r="316" spans="7:13">
      <c r="G316" s="36">
        <v>51471</v>
      </c>
      <c r="H316" s="40">
        <v>8.3188659183673472</v>
      </c>
      <c r="I316" s="40">
        <v>8.6236025316455684</v>
      </c>
      <c r="J316" s="40">
        <v>8.2921145814120312</v>
      </c>
      <c r="K316" s="169">
        <f t="shared" si="11"/>
        <v>2040</v>
      </c>
      <c r="L316" s="4"/>
      <c r="M316" s="4"/>
    </row>
    <row r="317" spans="7:13">
      <c r="G317" s="36">
        <v>51502</v>
      </c>
      <c r="H317" s="40">
        <v>8.3969271428571428</v>
      </c>
      <c r="I317" s="40">
        <v>8.8665392405063272</v>
      </c>
      <c r="J317" s="40">
        <v>8.3679420227482328</v>
      </c>
      <c r="K317" s="169">
        <f t="shared" si="11"/>
        <v>2041</v>
      </c>
      <c r="L317" s="4"/>
      <c r="M317" s="4"/>
    </row>
    <row r="318" spans="7:13">
      <c r="G318" s="36">
        <v>51533</v>
      </c>
      <c r="H318" s="40">
        <v>8.3969271428571428</v>
      </c>
      <c r="I318" s="40">
        <v>9.023602531645567</v>
      </c>
      <c r="J318" s="40">
        <v>8.3884359258120718</v>
      </c>
      <c r="K318" s="169">
        <f t="shared" si="11"/>
        <v>2041</v>
      </c>
      <c r="L318" s="4"/>
      <c r="M318" s="4"/>
    </row>
    <row r="319" spans="7:13">
      <c r="G319" s="36">
        <v>51561</v>
      </c>
      <c r="H319" s="40">
        <v>8.0803965306122443</v>
      </c>
      <c r="I319" s="40">
        <v>8.4542860759493657</v>
      </c>
      <c r="J319" s="40">
        <v>8.0628902756429977</v>
      </c>
      <c r="K319" s="169">
        <f t="shared" si="11"/>
        <v>2041</v>
      </c>
      <c r="L319" s="4"/>
      <c r="M319" s="4"/>
    </row>
    <row r="320" spans="7:13">
      <c r="G320" s="36">
        <v>51592</v>
      </c>
      <c r="H320" s="40">
        <v>7.7440699999999998</v>
      </c>
      <c r="I320" s="40">
        <v>8.1008683544303786</v>
      </c>
      <c r="J320" s="40">
        <v>7.7302742289168984</v>
      </c>
      <c r="K320" s="169">
        <f t="shared" si="11"/>
        <v>2041</v>
      </c>
      <c r="L320" s="4"/>
      <c r="M320" s="4"/>
    </row>
    <row r="321" spans="7:13">
      <c r="G321" s="36">
        <v>51622</v>
      </c>
      <c r="H321" s="40">
        <v>7.7638659183673466</v>
      </c>
      <c r="I321" s="40">
        <v>8.041931645569619</v>
      </c>
      <c r="J321" s="40">
        <v>7.7501533148888209</v>
      </c>
      <c r="K321" s="169">
        <f t="shared" si="11"/>
        <v>2041</v>
      </c>
      <c r="L321" s="4"/>
      <c r="M321" s="4"/>
    </row>
    <row r="322" spans="7:13">
      <c r="G322" s="36">
        <v>51653</v>
      </c>
      <c r="H322" s="40">
        <v>7.645192448979591</v>
      </c>
      <c r="I322" s="40">
        <v>7.6493240506329103</v>
      </c>
      <c r="J322" s="40">
        <v>7.6284195306896203</v>
      </c>
      <c r="K322" s="169">
        <f t="shared" si="11"/>
        <v>2041</v>
      </c>
      <c r="L322" s="4"/>
      <c r="M322" s="4"/>
    </row>
    <row r="323" spans="7:13">
      <c r="G323" s="36">
        <v>51683</v>
      </c>
      <c r="H323" s="40">
        <v>7.9023353061224491</v>
      </c>
      <c r="I323" s="40">
        <v>7.6100329113924037</v>
      </c>
      <c r="J323" s="40">
        <v>7.889204447176966</v>
      </c>
      <c r="K323" s="169">
        <f t="shared" si="11"/>
        <v>2041</v>
      </c>
      <c r="L323" s="4"/>
      <c r="M323" s="4"/>
    </row>
    <row r="324" spans="7:13">
      <c r="G324" s="36">
        <v>51714</v>
      </c>
      <c r="H324" s="40">
        <v>8.0803965306122443</v>
      </c>
      <c r="I324" s="40">
        <v>7.8652227848101246</v>
      </c>
      <c r="J324" s="40">
        <v>8.0680137514089569</v>
      </c>
      <c r="K324" s="169">
        <f t="shared" si="11"/>
        <v>2041</v>
      </c>
      <c r="L324" s="4"/>
      <c r="M324" s="4"/>
    </row>
    <row r="325" spans="7:13">
      <c r="G325" s="36">
        <v>51745</v>
      </c>
      <c r="H325" s="40">
        <v>7.922131224489795</v>
      </c>
      <c r="I325" s="40">
        <v>7.7867417721518972</v>
      </c>
      <c r="J325" s="40">
        <v>7.9065217952659088</v>
      </c>
      <c r="K325" s="169">
        <f t="shared" si="11"/>
        <v>2041</v>
      </c>
      <c r="L325" s="4"/>
      <c r="M325" s="4"/>
    </row>
    <row r="326" spans="7:13">
      <c r="G326" s="36">
        <v>51775</v>
      </c>
      <c r="H326" s="40">
        <v>7.9617230612244896</v>
      </c>
      <c r="I326" s="40">
        <v>8.1401594936708843</v>
      </c>
      <c r="J326" s="40">
        <v>7.9488417050927351</v>
      </c>
      <c r="K326" s="169">
        <f t="shared" si="11"/>
        <v>2041</v>
      </c>
      <c r="L326" s="4"/>
      <c r="M326" s="4"/>
    </row>
    <row r="327" spans="7:13">
      <c r="G327" s="36">
        <v>51806</v>
      </c>
      <c r="H327" s="40">
        <v>8.1001924489795929</v>
      </c>
      <c r="I327" s="40">
        <v>8.4346405063291119</v>
      </c>
      <c r="J327" s="40">
        <v>8.0699606722000219</v>
      </c>
      <c r="K327" s="169">
        <f t="shared" si="11"/>
        <v>2041</v>
      </c>
      <c r="L327" s="4"/>
      <c r="M327" s="4"/>
    </row>
    <row r="328" spans="7:13">
      <c r="G328" s="36">
        <v>51836</v>
      </c>
      <c r="H328" s="40">
        <v>8.5354985714285707</v>
      </c>
      <c r="I328" s="40">
        <v>8.8469949367088585</v>
      </c>
      <c r="J328" s="40">
        <v>8.5096573624346785</v>
      </c>
      <c r="K328" s="169">
        <f t="shared" si="11"/>
        <v>2041</v>
      </c>
      <c r="L328" s="4"/>
      <c r="M328" s="4"/>
    </row>
    <row r="329" spans="7:13">
      <c r="G329" s="36">
        <v>51867</v>
      </c>
      <c r="H329" s="40">
        <v>8.6156006122448971</v>
      </c>
      <c r="I329" s="40">
        <v>9.0963113924050614</v>
      </c>
      <c r="J329" s="40">
        <v>8.5875341940772625</v>
      </c>
      <c r="K329" s="169">
        <f t="shared" ref="K329:K340" si="12">YEAR(G329)</f>
        <v>2042</v>
      </c>
    </row>
    <row r="330" spans="7:13">
      <c r="G330" s="36">
        <v>51898</v>
      </c>
      <c r="H330" s="40">
        <v>8.6156006122448971</v>
      </c>
      <c r="I330" s="40">
        <v>9.2574253164556932</v>
      </c>
      <c r="J330" s="40">
        <v>8.6080280971411032</v>
      </c>
      <c r="K330" s="169">
        <f t="shared" si="12"/>
        <v>2042</v>
      </c>
    </row>
    <row r="331" spans="7:13">
      <c r="G331" s="36">
        <v>51926</v>
      </c>
      <c r="H331" s="40">
        <v>8.2908046938775524</v>
      </c>
      <c r="I331" s="40">
        <v>8.6732227848101235</v>
      </c>
      <c r="J331" s="40">
        <v>8.2741824162311719</v>
      </c>
      <c r="K331" s="169">
        <f t="shared" si="12"/>
        <v>2042</v>
      </c>
    </row>
    <row r="332" spans="7:13">
      <c r="G332" s="36">
        <v>51957</v>
      </c>
      <c r="H332" s="40">
        <v>7.9457026530612245</v>
      </c>
      <c r="I332" s="40">
        <v>8.3106911392405056</v>
      </c>
      <c r="J332" s="40">
        <v>7.9327539911876226</v>
      </c>
      <c r="K332" s="169">
        <f t="shared" si="12"/>
        <v>2042</v>
      </c>
    </row>
    <row r="333" spans="7:13">
      <c r="G333" s="36">
        <v>51987</v>
      </c>
      <c r="H333" s="40">
        <v>7.9660087755102031</v>
      </c>
      <c r="I333" s="40">
        <v>8.2502354430379725</v>
      </c>
      <c r="J333" s="40">
        <v>7.9531454247361415</v>
      </c>
      <c r="K333" s="169">
        <f t="shared" si="12"/>
        <v>2042</v>
      </c>
    </row>
    <row r="334" spans="7:13">
      <c r="G334" s="36">
        <v>52018</v>
      </c>
      <c r="H334" s="40">
        <v>7.8442740816326522</v>
      </c>
      <c r="I334" s="40">
        <v>7.8473999999999986</v>
      </c>
      <c r="J334" s="40">
        <v>7.8283375550773657</v>
      </c>
      <c r="K334" s="169">
        <f t="shared" si="12"/>
        <v>2042</v>
      </c>
    </row>
    <row r="335" spans="7:13">
      <c r="G335" s="36">
        <v>52048</v>
      </c>
      <c r="H335" s="40">
        <v>8.1081516326530618</v>
      </c>
      <c r="I335" s="40">
        <v>7.8070962025316435</v>
      </c>
      <c r="J335" s="40">
        <v>8.0958854595757774</v>
      </c>
      <c r="K335" s="169">
        <f t="shared" si="12"/>
        <v>2042</v>
      </c>
    </row>
    <row r="336" spans="7:13">
      <c r="G336" s="36">
        <v>52079</v>
      </c>
      <c r="H336" s="40">
        <v>8.2908046938775524</v>
      </c>
      <c r="I336" s="40">
        <v>8.0689696202531636</v>
      </c>
      <c r="J336" s="40">
        <v>8.279305891997133</v>
      </c>
      <c r="K336" s="169">
        <f t="shared" si="12"/>
        <v>2042</v>
      </c>
    </row>
    <row r="337" spans="7:11">
      <c r="G337" s="36">
        <v>52110</v>
      </c>
      <c r="H337" s="40">
        <v>8.1284577551020423</v>
      </c>
      <c r="I337" s="40">
        <v>7.9883620253164542</v>
      </c>
      <c r="J337" s="40">
        <v>8.1137151552413176</v>
      </c>
      <c r="K337" s="169">
        <f t="shared" si="12"/>
        <v>2042</v>
      </c>
    </row>
    <row r="338" spans="7:11">
      <c r="G338" s="36">
        <v>52140</v>
      </c>
      <c r="H338" s="40">
        <v>8.1689679591836732</v>
      </c>
      <c r="I338" s="40">
        <v>8.3509949367088598</v>
      </c>
      <c r="J338" s="40">
        <v>8.1569572907060159</v>
      </c>
      <c r="K338" s="169">
        <f t="shared" si="12"/>
        <v>2042</v>
      </c>
    </row>
    <row r="339" spans="7:11">
      <c r="G339" s="36">
        <v>52171</v>
      </c>
      <c r="H339" s="40">
        <v>8.311110816326531</v>
      </c>
      <c r="I339" s="40">
        <v>8.6531721518987315</v>
      </c>
      <c r="J339" s="40">
        <v>8.2817651603647935</v>
      </c>
      <c r="K339" s="169">
        <f t="shared" si="12"/>
        <v>2042</v>
      </c>
    </row>
    <row r="340" spans="7:11">
      <c r="G340" s="36">
        <v>52201</v>
      </c>
      <c r="H340" s="40">
        <v>8.7576414285714286</v>
      </c>
      <c r="I340" s="40">
        <v>9.0761594936708843</v>
      </c>
      <c r="J340" s="40">
        <v>8.7327334972845581</v>
      </c>
      <c r="K340" s="169">
        <f t="shared" si="12"/>
        <v>2042</v>
      </c>
    </row>
    <row r="341" spans="7:11">
      <c r="G341" s="36">
        <v>52232</v>
      </c>
      <c r="H341" s="40">
        <v>8.839886326530614</v>
      </c>
      <c r="I341" s="40">
        <v>9.3319569620253144</v>
      </c>
      <c r="J341" s="40">
        <v>8.8127621887488488</v>
      </c>
      <c r="K341" s="169">
        <f t="shared" ref="K341:K343" si="13">YEAR(G341)</f>
        <v>2043</v>
      </c>
    </row>
    <row r="342" spans="7:11">
      <c r="G342" s="36">
        <v>52263</v>
      </c>
      <c r="H342" s="40">
        <v>8.839886326530614</v>
      </c>
      <c r="I342" s="40">
        <v>9.4973240506329102</v>
      </c>
      <c r="J342" s="40">
        <v>8.8332560918126877</v>
      </c>
      <c r="K342" s="169">
        <f t="shared" si="13"/>
        <v>2043</v>
      </c>
    </row>
    <row r="343" spans="7:11">
      <c r="G343" s="36">
        <v>52291</v>
      </c>
      <c r="H343" s="40">
        <v>8.5066210204081631</v>
      </c>
      <c r="I343" s="40">
        <v>8.8979316455696171</v>
      </c>
      <c r="J343" s="40">
        <v>8.4909054411312663</v>
      </c>
      <c r="K343" s="169">
        <f t="shared" si="13"/>
        <v>2043</v>
      </c>
    </row>
    <row r="344" spans="7:11">
      <c r="G344" s="36"/>
      <c r="H344" s="40"/>
      <c r="K344" s="169"/>
    </row>
    <row r="345" spans="7:11">
      <c r="G345" s="36"/>
      <c r="H345" s="40"/>
      <c r="K345" s="169"/>
    </row>
  </sheetData>
  <phoneticPr fontId="7" type="noConversion"/>
  <printOptions horizontalCentered="1"/>
  <pageMargins left="0.25" right="0.25" top="0.75" bottom="0.75" header="0.3" footer="0.3"/>
  <pageSetup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U273"/>
  <sheetViews>
    <sheetView zoomScale="70" zoomScaleNormal="70" zoomScaleSheetLayoutView="85" workbookViewId="0">
      <pane xSplit="2" ySplit="12" topLeftCell="C55" activePane="bottomRight" state="frozen"/>
      <selection activeCell="C14" sqref="C14"/>
      <selection pane="topRight" activeCell="C14" sqref="C14"/>
      <selection pane="bottomLeft" activeCell="C14" sqref="C14"/>
      <selection pane="bottomRight" activeCell="D9" sqref="D9"/>
    </sheetView>
  </sheetViews>
  <sheetFormatPr defaultRowHeight="12.75" outlineLevelRow="1"/>
  <cols>
    <col min="1" max="1" width="6.1640625" style="72" customWidth="1"/>
    <col min="2" max="2" width="22.83203125" style="72" customWidth="1"/>
    <col min="3" max="3" width="18.1640625" style="72" customWidth="1"/>
    <col min="4" max="4" width="16.1640625" style="72" customWidth="1"/>
    <col min="5" max="5" width="18.5" style="72" customWidth="1"/>
    <col min="6" max="7" width="16.1640625" style="72" customWidth="1"/>
    <col min="8" max="8" width="3.83203125" style="72" customWidth="1"/>
    <col min="9" max="9" width="9.5" style="72" customWidth="1"/>
    <col min="10" max="11" width="10" style="72" customWidth="1"/>
    <col min="12" max="12" width="9.33203125" style="72" customWidth="1"/>
    <col min="13" max="13" width="21.1640625" style="72" customWidth="1"/>
    <col min="14" max="14" width="13.83203125" style="72" customWidth="1"/>
    <col min="15" max="15" width="16" style="72" customWidth="1"/>
    <col min="16" max="19" width="9.33203125" style="72"/>
    <col min="20" max="21" width="9.33203125" style="72" customWidth="1"/>
    <col min="22" max="16384" width="9.33203125" style="72"/>
  </cols>
  <sheetData>
    <row r="1" spans="2:21" s="4" customFormat="1" ht="15.75" hidden="1">
      <c r="B1" s="1" t="s">
        <v>52</v>
      </c>
      <c r="C1" s="1"/>
      <c r="D1" s="12"/>
      <c r="E1" s="12"/>
      <c r="F1" s="12"/>
      <c r="G1" s="12"/>
      <c r="H1" s="37"/>
      <c r="I1" s="159"/>
      <c r="J1" s="159"/>
      <c r="K1" s="159"/>
    </row>
    <row r="2" spans="2:21" ht="5.25" customHeight="1"/>
    <row r="3" spans="2:21" ht="15.75">
      <c r="B3" s="1" t="str">
        <f>"Table "&amp;RIGHT('Table 4'!B3,1)+1</f>
        <v>Table 5</v>
      </c>
      <c r="C3" s="107"/>
      <c r="D3" s="107"/>
      <c r="E3" s="107"/>
      <c r="F3" s="107"/>
      <c r="G3" s="107"/>
      <c r="M3" s="72" t="s">
        <v>76</v>
      </c>
      <c r="O3" s="199"/>
    </row>
    <row r="4" spans="2:21">
      <c r="B4" s="107" t="str">
        <f ca="1">'Table 1'!B5</f>
        <v>Utah Sch 37 Solar T - 10.0 MW and 31.1% CF</v>
      </c>
      <c r="C4" s="107"/>
      <c r="D4" s="107"/>
      <c r="E4" s="107"/>
      <c r="F4" s="107"/>
      <c r="G4" s="107"/>
      <c r="M4" s="74" t="s">
        <v>155</v>
      </c>
    </row>
    <row r="5" spans="2:21">
      <c r="B5" s="107" t="str">
        <f>TEXT($K$5,"MMMM YYYY")&amp;"  through  "&amp;TEXT($K$6,"MMMM YYYY")</f>
        <v>June 2017  through  December 2037</v>
      </c>
      <c r="C5" s="107"/>
      <c r="D5" s="107"/>
      <c r="E5" s="107"/>
      <c r="F5" s="107"/>
      <c r="G5" s="107"/>
      <c r="J5" s="72" t="s">
        <v>57</v>
      </c>
      <c r="K5" s="73">
        <f>MIN(K13:K31)</f>
        <v>42887</v>
      </c>
      <c r="M5" s="72" t="s">
        <v>58</v>
      </c>
    </row>
    <row r="6" spans="2:21">
      <c r="B6" s="107" t="s">
        <v>59</v>
      </c>
      <c r="C6" s="107"/>
      <c r="D6" s="107"/>
      <c r="E6" s="107"/>
      <c r="F6" s="107"/>
      <c r="G6" s="107"/>
      <c r="J6" s="72" t="s">
        <v>60</v>
      </c>
      <c r="K6" s="73">
        <f>MAX(K20:K271)</f>
        <v>50375</v>
      </c>
      <c r="M6" s="74">
        <v>10</v>
      </c>
      <c r="N6" s="72" t="s">
        <v>41</v>
      </c>
    </row>
    <row r="7" spans="2:21">
      <c r="B7" s="283" t="s">
        <v>150</v>
      </c>
      <c r="C7" s="75">
        <f>NPV($K$9,C44:C223)</f>
        <v>-22425050.785983406</v>
      </c>
      <c r="D7" s="75">
        <f>NPV($K$9,D44:D223)</f>
        <v>20987199.917870592</v>
      </c>
      <c r="E7" s="75">
        <f>NPV($K$9,E44:E223)</f>
        <v>-1437850.868112799</v>
      </c>
      <c r="F7" s="75">
        <f>NPV($K$9,F44:F223)</f>
        <v>252489.98661367575</v>
      </c>
      <c r="G7" s="145">
        <f>($C7+D7)/$F7</f>
        <v>-5.6946847175876663</v>
      </c>
      <c r="M7" s="179">
        <f ca="1">SUM(OFFSET(F19,MATCH(K20,B20:B31,0),0,12))/(8760*Study_MW)</f>
        <v>0.31060683789954335</v>
      </c>
      <c r="N7" s="136" t="s">
        <v>46</v>
      </c>
    </row>
    <row r="8" spans="2:21">
      <c r="B8" s="172" t="str">
        <f>"Nominal NPV at "&amp;TEXT(J9,"0.00%")&amp;" Discount Rate"</f>
        <v>Nominal NPV at 6.57% Discount Rate</v>
      </c>
      <c r="J8" s="72" t="str">
        <f>'Table 1'!I41</f>
        <v>Discount Rate - 2017 IRP</v>
      </c>
    </row>
    <row r="9" spans="2:21">
      <c r="B9" s="343" t="s">
        <v>184</v>
      </c>
      <c r="C9" s="344">
        <f>NPV($K$9,C20:C139)</f>
        <v>-5621193.0151282474</v>
      </c>
      <c r="D9" s="344">
        <f>NPV($K$9,D20:D139)</f>
        <v>4063883.5256348355</v>
      </c>
      <c r="E9" s="344">
        <f>NPV($K$9,E20:E139)</f>
        <v>-1557309.4894934129</v>
      </c>
      <c r="F9" s="344">
        <f>NPV($K$9,F20:F139)</f>
        <v>196988.80390561497</v>
      </c>
      <c r="G9" s="345">
        <f>($C9+D9)/$F9</f>
        <v>-7.9055736093487816</v>
      </c>
      <c r="J9" s="176">
        <f>'Table 1'!I42</f>
        <v>6.5699999999999995E-2</v>
      </c>
      <c r="K9" s="150">
        <f>((1+J9)^(1/12))-1</f>
        <v>5.3167389786501484E-3</v>
      </c>
    </row>
    <row r="10" spans="2:21">
      <c r="B10" s="72" t="s">
        <v>151</v>
      </c>
      <c r="C10" s="75">
        <f>NPV($K$9,C20:C199)</f>
        <v>-15217024.90232124</v>
      </c>
      <c r="D10" s="75">
        <f>NPV($K$9,D20:D199)</f>
        <v>12274911.418459732</v>
      </c>
      <c r="E10" s="75">
        <f>NPV($K$9,E20:E199)</f>
        <v>-2942113.4838615051</v>
      </c>
      <c r="F10" s="75">
        <f>NPV($K$9,F20:F199)</f>
        <v>255015.47786306092</v>
      </c>
      <c r="G10" s="145">
        <f>($C10+D10)/$F10</f>
        <v>-11.536999669648969</v>
      </c>
      <c r="N10" s="76"/>
    </row>
    <row r="11" spans="2:21">
      <c r="B11" s="149"/>
      <c r="C11" s="78" t="s">
        <v>22</v>
      </c>
      <c r="D11" s="79" t="s">
        <v>61</v>
      </c>
      <c r="E11" s="79" t="s">
        <v>62</v>
      </c>
      <c r="F11" s="79" t="s">
        <v>62</v>
      </c>
      <c r="G11" s="80" t="s">
        <v>70</v>
      </c>
    </row>
    <row r="12" spans="2:21">
      <c r="B12" s="84" t="s">
        <v>63</v>
      </c>
      <c r="C12" s="78" t="s">
        <v>64</v>
      </c>
      <c r="D12" s="82" t="str">
        <f>TEXT((SUM(F32:F79)/(8760*3+8784))/Study_MW,"0.0%")&amp;" CF"</f>
        <v>30.7% CF</v>
      </c>
      <c r="E12" s="83" t="s">
        <v>69</v>
      </c>
      <c r="F12" s="84" t="s">
        <v>65</v>
      </c>
      <c r="G12" s="82" t="str">
        <f>D12</f>
        <v>30.7% CF</v>
      </c>
      <c r="I12" s="79" t="s">
        <v>66</v>
      </c>
      <c r="J12" s="85" t="s">
        <v>0</v>
      </c>
      <c r="K12" s="85" t="s">
        <v>67</v>
      </c>
      <c r="L12" s="85" t="s">
        <v>66</v>
      </c>
      <c r="M12" s="85"/>
      <c r="N12" s="80"/>
      <c r="P12" s="72" t="s">
        <v>62</v>
      </c>
      <c r="Q12" s="72" t="s">
        <v>130</v>
      </c>
      <c r="R12" s="72" t="s">
        <v>131</v>
      </c>
    </row>
    <row r="13" spans="2:21" s="331" customFormat="1">
      <c r="B13" s="326">
        <v>42887</v>
      </c>
      <c r="C13" s="327">
        <f>C25/(1+$T$13)</f>
        <v>52807.808842851126</v>
      </c>
      <c r="D13" s="328">
        <f>IF(ISNUMBER($F13),VLOOKUP($J13,'Table 1'!$B$12:$C$33,2,FALSE)/12*1000*Study_MW,"")</f>
        <v>0</v>
      </c>
      <c r="E13" s="329">
        <f t="shared" ref="E13:E19" si="0">IF(ISNUMBER(C13+D13),C13+D13,"")</f>
        <v>52807.808842851126</v>
      </c>
      <c r="F13" s="327">
        <f>F25</f>
        <v>3260.07</v>
      </c>
      <c r="G13" s="330">
        <f t="shared" ref="G13:G19" si="1">IF(ISNUMBER($F13),E13/$F13,"")</f>
        <v>16.198366551286053</v>
      </c>
      <c r="I13" s="332"/>
      <c r="J13" s="333">
        <v>2017</v>
      </c>
      <c r="K13" s="326">
        <f t="shared" ref="K13:K19" si="2">IF(ISNUMBER(F13),B13,"")</f>
        <v>42887</v>
      </c>
      <c r="T13" s="334">
        <v>2.2092462442320437E-2</v>
      </c>
      <c r="U13" s="331" t="s">
        <v>174</v>
      </c>
    </row>
    <row r="14" spans="2:21" s="331" customFormat="1">
      <c r="B14" s="326">
        <f t="shared" ref="B14:B19" si="3">EDATE(B13,1)</f>
        <v>42917</v>
      </c>
      <c r="C14" s="327">
        <f t="shared" ref="C14:C19" si="4">C26/(1+$T$13)</f>
        <v>64905.222059236192</v>
      </c>
      <c r="D14" s="329">
        <f>IF(ISNUMBER($F14),VLOOKUP($J14,'Table 1'!$B$12:$C$33,2,FALSE)/12*1000*Study_MW,"")</f>
        <v>0</v>
      </c>
      <c r="E14" s="329">
        <f t="shared" si="0"/>
        <v>64905.222059236192</v>
      </c>
      <c r="F14" s="327">
        <f t="shared" ref="F14:F19" si="5">F26</f>
        <v>2950.7660000000001</v>
      </c>
      <c r="G14" s="330">
        <f t="shared" si="1"/>
        <v>21.996058670608306</v>
      </c>
      <c r="I14" s="332"/>
      <c r="J14" s="333">
        <v>2017</v>
      </c>
      <c r="K14" s="326">
        <f t="shared" si="2"/>
        <v>42917</v>
      </c>
      <c r="L14" s="333"/>
      <c r="P14" s="335"/>
      <c r="Q14" s="336"/>
      <c r="R14" s="336"/>
    </row>
    <row r="15" spans="2:21" s="331" customFormat="1">
      <c r="B15" s="326">
        <f t="shared" si="3"/>
        <v>42948</v>
      </c>
      <c r="C15" s="327">
        <f t="shared" si="4"/>
        <v>65232.401784328489</v>
      </c>
      <c r="D15" s="329">
        <f>IF(ISNUMBER($F15),VLOOKUP($J15,'Table 1'!$B$12:$C$33,2,FALSE)/12*1000*Study_MW,"")</f>
        <v>0</v>
      </c>
      <c r="E15" s="329">
        <f t="shared" si="0"/>
        <v>65232.401784328489</v>
      </c>
      <c r="F15" s="327">
        <f t="shared" si="5"/>
        <v>2955.5709999999999</v>
      </c>
      <c r="G15" s="330">
        <f t="shared" si="1"/>
        <v>22.07099805226418</v>
      </c>
      <c r="I15" s="332"/>
      <c r="J15" s="333">
        <v>2017</v>
      </c>
      <c r="K15" s="326">
        <f t="shared" si="2"/>
        <v>42948</v>
      </c>
      <c r="L15" s="333"/>
      <c r="P15" s="335"/>
      <c r="Q15" s="336"/>
      <c r="R15" s="336"/>
    </row>
    <row r="16" spans="2:21" s="331" customFormat="1">
      <c r="B16" s="326">
        <f t="shared" si="3"/>
        <v>42979</v>
      </c>
      <c r="C16" s="327">
        <f t="shared" si="4"/>
        <v>46205.482313669803</v>
      </c>
      <c r="D16" s="329">
        <f>IF(ISNUMBER($F16),VLOOKUP($J16,'Table 1'!$B$12:$C$33,2,FALSE)/12*1000*Study_MW,"")</f>
        <v>0</v>
      </c>
      <c r="E16" s="329">
        <f t="shared" si="0"/>
        <v>46205.482313669803</v>
      </c>
      <c r="F16" s="327">
        <f t="shared" si="5"/>
        <v>2605.3200000000002</v>
      </c>
      <c r="G16" s="330">
        <f t="shared" si="1"/>
        <v>17.735050709191118</v>
      </c>
      <c r="I16" s="332"/>
      <c r="J16" s="333">
        <v>2017</v>
      </c>
      <c r="K16" s="326">
        <f t="shared" si="2"/>
        <v>42979</v>
      </c>
      <c r="L16" s="333"/>
      <c r="P16" s="335"/>
      <c r="Q16" s="336"/>
      <c r="R16" s="336"/>
    </row>
    <row r="17" spans="2:18" s="331" customFormat="1">
      <c r="B17" s="326">
        <f t="shared" si="3"/>
        <v>43009</v>
      </c>
      <c r="C17" s="327">
        <f t="shared" si="4"/>
        <v>37637.47034784234</v>
      </c>
      <c r="D17" s="329">
        <f>IF(ISNUMBER($F17),VLOOKUP($J17,'Table 1'!$B$12:$C$33,2,FALSE)/12*1000*Study_MW,"")</f>
        <v>0</v>
      </c>
      <c r="E17" s="329">
        <f t="shared" si="0"/>
        <v>37637.47034784234</v>
      </c>
      <c r="F17" s="327">
        <f t="shared" si="5"/>
        <v>2112.2469999999998</v>
      </c>
      <c r="G17" s="330">
        <f t="shared" si="1"/>
        <v>17.818688035936301</v>
      </c>
      <c r="I17" s="332"/>
      <c r="J17" s="333">
        <v>2017</v>
      </c>
      <c r="K17" s="326">
        <f t="shared" si="2"/>
        <v>43009</v>
      </c>
      <c r="L17" s="333"/>
      <c r="P17" s="335"/>
      <c r="Q17" s="336"/>
      <c r="R17" s="336"/>
    </row>
    <row r="18" spans="2:18" s="331" customFormat="1">
      <c r="B18" s="326">
        <f t="shared" si="3"/>
        <v>43040</v>
      </c>
      <c r="C18" s="327">
        <f t="shared" si="4"/>
        <v>25609.011193890427</v>
      </c>
      <c r="D18" s="329">
        <f>IF(ISNUMBER($F18),VLOOKUP($J18,'Table 1'!$B$12:$C$33,2,FALSE)/12*1000*Study_MW,"")</f>
        <v>0</v>
      </c>
      <c r="E18" s="329">
        <f t="shared" si="0"/>
        <v>25609.011193890427</v>
      </c>
      <c r="F18" s="327">
        <f t="shared" si="5"/>
        <v>1422.6</v>
      </c>
      <c r="G18" s="330">
        <f t="shared" si="1"/>
        <v>18.001554332834548</v>
      </c>
      <c r="I18" s="332"/>
      <c r="J18" s="333">
        <v>2017</v>
      </c>
      <c r="K18" s="326">
        <f t="shared" si="2"/>
        <v>43040</v>
      </c>
      <c r="L18" s="333"/>
      <c r="P18" s="335"/>
      <c r="Q18" s="336"/>
      <c r="R18" s="336"/>
    </row>
    <row r="19" spans="2:18" s="331" customFormat="1">
      <c r="B19" s="326">
        <f t="shared" si="3"/>
        <v>43070</v>
      </c>
      <c r="C19" s="327">
        <f t="shared" si="4"/>
        <v>21432.035043097632</v>
      </c>
      <c r="D19" s="329">
        <f>IF(ISNUMBER($F19),VLOOKUP($J19,'Table 1'!$B$12:$C$33,2,FALSE)/12*1000*Study_MW,"")</f>
        <v>0</v>
      </c>
      <c r="E19" s="337">
        <f t="shared" si="0"/>
        <v>21432.035043097632</v>
      </c>
      <c r="F19" s="327">
        <f t="shared" si="5"/>
        <v>1097.5550000000001</v>
      </c>
      <c r="G19" s="330">
        <f t="shared" si="1"/>
        <v>19.527071575545307</v>
      </c>
      <c r="I19" s="332"/>
      <c r="J19" s="333">
        <v>2017</v>
      </c>
      <c r="K19" s="326">
        <f t="shared" si="2"/>
        <v>43070</v>
      </c>
      <c r="L19" s="333"/>
      <c r="P19" s="335"/>
      <c r="Q19" s="336"/>
      <c r="R19" s="336"/>
    </row>
    <row r="20" spans="2:18">
      <c r="B20" s="91">
        <f>[13]NPC!$F$3</f>
        <v>43101</v>
      </c>
      <c r="C20" s="86">
        <f>IF(F20="","",-INDEX([13]Delta!$F$1:$EE$996,$L$20,$I20))</f>
        <v>30899.471768036485</v>
      </c>
      <c r="D20" s="87">
        <f>IF(ISNUMBER($F20),VLOOKUP($J20,'Table 1'!$B$13:$C$33,2,FALSE)/12*1000*Study_MW,"")</f>
        <v>0</v>
      </c>
      <c r="E20" s="88">
        <f>IF(ISNUMBER(C20+D20),C20+D20,"")</f>
        <v>30899.471768036485</v>
      </c>
      <c r="F20" s="86">
        <f>IF(INDEX([13]Delta!$F$1:$EE$996,$L$21,$I20)=0,"",INDEX([13]Delta!$F$1:$EE$996,$L$21,$I20))</f>
        <v>1316.787</v>
      </c>
      <c r="G20" s="89">
        <f>IF(ISNUMBER($F20),E20/$F20,"")</f>
        <v>23.465808644857887</v>
      </c>
      <c r="I20" s="77">
        <v>1</v>
      </c>
      <c r="J20" s="90">
        <f>YEAR(B20)</f>
        <v>2018</v>
      </c>
      <c r="K20" s="91">
        <f t="shared" ref="K20:K31" si="6">IF(ISNUMBER(F20),B20,"")</f>
        <v>43101</v>
      </c>
      <c r="L20" s="72">
        <f>MATCH(M20,[13]Delta!$A$1:$A$996,FALSE)</f>
        <v>273</v>
      </c>
      <c r="M20" s="72" t="s">
        <v>68</v>
      </c>
    </row>
    <row r="21" spans="2:18">
      <c r="B21" s="95">
        <f t="shared" ref="B21:B84" si="7">EDATE(B20,1)</f>
        <v>43132</v>
      </c>
      <c r="C21" s="92">
        <f>IF(F21="","",-INDEX([13]Delta!$F$1:$EE$996,$L$20,$I21))</f>
        <v>35076.964319065213</v>
      </c>
      <c r="D21" s="88">
        <f>IF(ISNUMBER($F21),VLOOKUP($J21,'Table 1'!$B$13:$C$33,2,FALSE)/12*1000*Study_MW,"")</f>
        <v>0</v>
      </c>
      <c r="E21" s="88">
        <f t="shared" ref="E21:E30" si="8">IF(ISNUMBER(C21+D21),C21+D21,"")</f>
        <v>35076.964319065213</v>
      </c>
      <c r="F21" s="92">
        <f>IF(INDEX([13]Delta!$F$1:$EE$996,$L$21,$I21)=0,"",INDEX([13]Delta!$F$1:$EE$996,$L$21,$I21))</f>
        <v>1473.64</v>
      </c>
      <c r="G21" s="93">
        <f t="shared" ref="G21:G84" si="9">IF(ISNUMBER($F21),E21/$F21,"")</f>
        <v>23.80293987613339</v>
      </c>
      <c r="I21" s="94">
        <f>I20+1</f>
        <v>2</v>
      </c>
      <c r="J21" s="90">
        <f t="shared" ref="J21:J84" si="10">YEAR(B21)</f>
        <v>2018</v>
      </c>
      <c r="K21" s="95">
        <f t="shared" si="6"/>
        <v>43132</v>
      </c>
      <c r="L21" s="72">
        <f>MATCH(M21,[13]Delta!$C$304:$C$507,FALSE)+ROW([13]Delta!$C$303)+2</f>
        <v>361</v>
      </c>
      <c r="M21" s="143" t="s">
        <v>154</v>
      </c>
    </row>
    <row r="22" spans="2:18">
      <c r="B22" s="95">
        <f t="shared" si="7"/>
        <v>43160</v>
      </c>
      <c r="C22" s="92">
        <f>IF(F22="","",-INDEX([13]Delta!$F$1:$EE$996,$L$20,$I22))</f>
        <v>51592.60437373817</v>
      </c>
      <c r="D22" s="88">
        <f>IF(ISNUMBER($F22),VLOOKUP($J22,'Table 1'!$B$13:$C$33,2,FALSE)/12*1000*Study_MW,"")</f>
        <v>0</v>
      </c>
      <c r="E22" s="88">
        <f t="shared" si="8"/>
        <v>51592.60437373817</v>
      </c>
      <c r="F22" s="92">
        <f>IF(INDEX([13]Delta!$F$1:$EE$996,$L$21,$I22)=0,"",INDEX([13]Delta!$F$1:$EE$996,$L$21,$I22))</f>
        <v>2295.116</v>
      </c>
      <c r="G22" s="93">
        <f t="shared" si="9"/>
        <v>22.479301426916187</v>
      </c>
      <c r="I22" s="94">
        <f t="shared" ref="I22:I31" si="11">I21+1</f>
        <v>3</v>
      </c>
      <c r="J22" s="90">
        <f t="shared" si="10"/>
        <v>2018</v>
      </c>
      <c r="K22" s="95">
        <f t="shared" si="6"/>
        <v>43160</v>
      </c>
      <c r="L22" s="90">
        <v>2017</v>
      </c>
      <c r="M22" s="72">
        <f>SUMIF($J$13:$J$271,L22,$C$13:$C$271)</f>
        <v>313829.43158491596</v>
      </c>
      <c r="N22" s="72">
        <f>SUMIF($J$13:$J$271,L22,$D$13:$D$271)</f>
        <v>0</v>
      </c>
      <c r="O22" s="72">
        <f>SUMIF($J$13:$J$271,L22,$F$13:$F$271)</f>
        <v>16404.128999999997</v>
      </c>
      <c r="P22" s="198">
        <f t="shared" ref="P22" si="12">(M22+N22)/O22</f>
        <v>19.131124339787625</v>
      </c>
      <c r="Q22" s="272">
        <f>M22/O22</f>
        <v>19.131124339787625</v>
      </c>
      <c r="R22" s="272">
        <f>IFERROR(N22/O22,0)</f>
        <v>0</v>
      </c>
    </row>
    <row r="23" spans="2:18">
      <c r="B23" s="95">
        <f t="shared" si="7"/>
        <v>43191</v>
      </c>
      <c r="C23" s="92">
        <f>IF(F23="","",-INDEX([13]Delta!$F$1:$EE$996,$L$20,$I23))</f>
        <v>47032.718348100781</v>
      </c>
      <c r="D23" s="88">
        <f>IF(ISNUMBER($F23),VLOOKUP($J23,'Table 1'!$B$13:$C$33,2,FALSE)/12*1000*Study_MW,"")</f>
        <v>0</v>
      </c>
      <c r="E23" s="88">
        <f t="shared" si="8"/>
        <v>47032.718348100781</v>
      </c>
      <c r="F23" s="92">
        <f>IF(INDEX([13]Delta!$F$1:$EE$996,$L$21,$I23)=0,"",INDEX([13]Delta!$F$1:$EE$996,$L$21,$I23))</f>
        <v>2650.89</v>
      </c>
      <c r="G23" s="93">
        <f t="shared" si="9"/>
        <v>17.742236889535508</v>
      </c>
      <c r="I23" s="94">
        <f t="shared" si="11"/>
        <v>4</v>
      </c>
      <c r="J23" s="90">
        <f t="shared" si="10"/>
        <v>2018</v>
      </c>
      <c r="K23" s="95">
        <f t="shared" si="6"/>
        <v>43191</v>
      </c>
      <c r="L23" s="90">
        <f>YEAR(B20)</f>
        <v>2018</v>
      </c>
      <c r="M23" s="72">
        <f>SUMIF($J$20:$J$271,L23,$C$20:$C$271)</f>
        <v>535293.30737911165</v>
      </c>
      <c r="N23" s="72">
        <f>SUMIF($J$20:$J$271,L23,$D$20:$D$271)</f>
        <v>0</v>
      </c>
      <c r="O23" s="72">
        <f t="shared" ref="O23:O32" si="13">SUMIF($J$20:$J$271,L23,$F$20:$F$271)</f>
        <v>27209.158999999996</v>
      </c>
      <c r="P23" s="198">
        <f t="shared" ref="P23:P32" si="14">(M23+N23)/O23</f>
        <v>19.673276464704834</v>
      </c>
      <c r="Q23" s="272">
        <f>M23/O23</f>
        <v>19.673276464704834</v>
      </c>
      <c r="R23" s="272">
        <f>IFERROR(N23/O23,0)</f>
        <v>0</v>
      </c>
    </row>
    <row r="24" spans="2:18">
      <c r="B24" s="95">
        <f t="shared" si="7"/>
        <v>43221</v>
      </c>
      <c r="C24" s="92">
        <f>IF(F24="","",-INDEX([13]Delta!$F$1:$EE$996,$L$20,$I24))</f>
        <v>49928.852054670453</v>
      </c>
      <c r="D24" s="88">
        <f>IF(ISNUMBER($F24),VLOOKUP($J24,'Table 1'!$B$13:$C$33,2,FALSE)/12*1000*Study_MW,"")</f>
        <v>0</v>
      </c>
      <c r="E24" s="88">
        <f t="shared" si="8"/>
        <v>49928.852054670453</v>
      </c>
      <c r="F24" s="92">
        <f>IF(INDEX([13]Delta!$F$1:$EE$996,$L$21,$I24)=0,"",INDEX([13]Delta!$F$1:$EE$996,$L$21,$I24))</f>
        <v>3068.5970000000002</v>
      </c>
      <c r="G24" s="93">
        <f t="shared" si="9"/>
        <v>16.270905581498791</v>
      </c>
      <c r="I24" s="94">
        <f t="shared" si="11"/>
        <v>5</v>
      </c>
      <c r="J24" s="90">
        <f t="shared" si="10"/>
        <v>2018</v>
      </c>
      <c r="K24" s="95">
        <f t="shared" si="6"/>
        <v>43221</v>
      </c>
      <c r="L24" s="90">
        <f>L23+1</f>
        <v>2019</v>
      </c>
      <c r="M24" s="72">
        <f>SUMIF($J$20:$J$271,L24,$C$20:$C$271)</f>
        <v>531359.80528101325</v>
      </c>
      <c r="N24" s="72">
        <f t="shared" ref="N24:N43" si="15">SUMIF($J$20:$J$271,L24,$D$20:$D$271)</f>
        <v>0</v>
      </c>
      <c r="O24" s="72">
        <f t="shared" si="13"/>
        <v>27073.124</v>
      </c>
      <c r="P24" s="198">
        <f t="shared" si="14"/>
        <v>19.626837496884853</v>
      </c>
      <c r="Q24" s="272">
        <f t="shared" ref="Q24:Q40" si="16">M24/O24</f>
        <v>19.626837496884853</v>
      </c>
      <c r="R24" s="272">
        <f t="shared" ref="R24:R40" si="17">IFERROR(N24/O24,0)</f>
        <v>0</v>
      </c>
    </row>
    <row r="25" spans="2:18">
      <c r="B25" s="95">
        <f t="shared" si="7"/>
        <v>43252</v>
      </c>
      <c r="C25" s="92">
        <f>IF(F25="","",-INDEX([13]Delta!$F$1:$EE$996,$L$20,$I25))</f>
        <v>53974.463376373053</v>
      </c>
      <c r="D25" s="88">
        <f>IF(ISNUMBER($F25),VLOOKUP($J25,'Table 1'!$B$13:$C$33,2,FALSE)/12*1000*Study_MW,"")</f>
        <v>0</v>
      </c>
      <c r="E25" s="88">
        <f t="shared" si="8"/>
        <v>53974.463376373053</v>
      </c>
      <c r="F25" s="92">
        <f>IF(INDEX([13]Delta!$F$1:$EE$996,$L$21,$I25)=0,"",INDEX([13]Delta!$F$1:$EE$996,$L$21,$I25))</f>
        <v>3260.07</v>
      </c>
      <c r="G25" s="93">
        <f t="shared" si="9"/>
        <v>16.55622835594728</v>
      </c>
      <c r="I25" s="94">
        <f t="shared" si="11"/>
        <v>6</v>
      </c>
      <c r="J25" s="90">
        <f t="shared" si="10"/>
        <v>2018</v>
      </c>
      <c r="K25" s="95">
        <f t="shared" si="6"/>
        <v>43252</v>
      </c>
      <c r="L25" s="90">
        <f t="shared" ref="L25:L43" si="18">L24+1</f>
        <v>2020</v>
      </c>
      <c r="M25" s="72">
        <f t="shared" ref="M25:M43" si="19">SUMIF($J$20:$J$271,L25,$C$20:$C$271)</f>
        <v>506158.81160013378</v>
      </c>
      <c r="N25" s="72">
        <f t="shared" si="15"/>
        <v>0</v>
      </c>
      <c r="O25" s="72">
        <f t="shared" si="13"/>
        <v>26989.835999999996</v>
      </c>
      <c r="P25" s="198">
        <f t="shared" si="14"/>
        <v>18.753682371398398</v>
      </c>
      <c r="Q25" s="272">
        <f t="shared" si="16"/>
        <v>18.753682371398398</v>
      </c>
      <c r="R25" s="272">
        <f t="shared" si="17"/>
        <v>0</v>
      </c>
    </row>
    <row r="26" spans="2:18">
      <c r="B26" s="95">
        <f t="shared" si="7"/>
        <v>43282</v>
      </c>
      <c r="C26" s="92">
        <f>IF(F26="","",-INDEX([13]Delta!$F$1:$EE$996,$L$20,$I26))</f>
        <v>66339.138239890337</v>
      </c>
      <c r="D26" s="88">
        <f>IF(ISNUMBER($F26),VLOOKUP($J26,'Table 1'!$B$13:$C$33,2,FALSE)/12*1000*Study_MW,"")</f>
        <v>0</v>
      </c>
      <c r="E26" s="88">
        <f t="shared" si="8"/>
        <v>66339.138239890337</v>
      </c>
      <c r="F26" s="92">
        <f>IF(INDEX([13]Delta!$F$1:$EE$996,$L$21,$I26)=0,"",INDEX([13]Delta!$F$1:$EE$996,$L$21,$I26))</f>
        <v>2950.7660000000001</v>
      </c>
      <c r="G26" s="93">
        <f t="shared" si="9"/>
        <v>22.482005770667797</v>
      </c>
      <c r="I26" s="94">
        <f t="shared" si="11"/>
        <v>7</v>
      </c>
      <c r="J26" s="90">
        <f t="shared" si="10"/>
        <v>2018</v>
      </c>
      <c r="K26" s="95">
        <f t="shared" si="6"/>
        <v>43282</v>
      </c>
      <c r="L26" s="90">
        <f t="shared" si="18"/>
        <v>2021</v>
      </c>
      <c r="M26" s="72">
        <f t="shared" si="19"/>
        <v>-1251493.9259472489</v>
      </c>
      <c r="N26" s="72">
        <f t="shared" si="15"/>
        <v>819975.70248488931</v>
      </c>
      <c r="O26" s="72">
        <f t="shared" si="13"/>
        <v>26803.155999999999</v>
      </c>
      <c r="P26" s="198">
        <f t="shared" si="14"/>
        <v>-16.099530348678329</v>
      </c>
      <c r="Q26" s="272">
        <f t="shared" si="16"/>
        <v>-46.692036040354687</v>
      </c>
      <c r="R26" s="272">
        <f t="shared" si="17"/>
        <v>30.592505691676358</v>
      </c>
    </row>
    <row r="27" spans="2:18">
      <c r="B27" s="95">
        <f t="shared" si="7"/>
        <v>43313</v>
      </c>
      <c r="C27" s="92">
        <f>IF(F27="","",-INDEX([13]Delta!$F$1:$EE$996,$L$20,$I27))</f>
        <v>66673.546170771122</v>
      </c>
      <c r="D27" s="88">
        <f>IF(ISNUMBER($F27),VLOOKUP($J27,'Table 1'!$B$13:$C$33,2,FALSE)/12*1000*Study_MW,"")</f>
        <v>0</v>
      </c>
      <c r="E27" s="88">
        <f t="shared" si="8"/>
        <v>66673.546170771122</v>
      </c>
      <c r="F27" s="92">
        <f>IF(INDEX([13]Delta!$F$1:$EE$996,$L$21,$I27)=0,"",INDEX([13]Delta!$F$1:$EE$996,$L$21,$I27))</f>
        <v>2955.5709999999999</v>
      </c>
      <c r="G27" s="93">
        <f t="shared" si="9"/>
        <v>22.558600747798351</v>
      </c>
      <c r="I27" s="94">
        <f t="shared" si="11"/>
        <v>8</v>
      </c>
      <c r="J27" s="90">
        <f t="shared" si="10"/>
        <v>2018</v>
      </c>
      <c r="K27" s="95">
        <f t="shared" si="6"/>
        <v>43313</v>
      </c>
      <c r="L27" s="90">
        <f t="shared" si="18"/>
        <v>2022</v>
      </c>
      <c r="M27" s="72">
        <f t="shared" si="19"/>
        <v>-1299515.8949220181</v>
      </c>
      <c r="N27" s="72">
        <f t="shared" si="15"/>
        <v>749256.05497144023</v>
      </c>
      <c r="O27" s="72">
        <f t="shared" si="13"/>
        <v>26668.893</v>
      </c>
      <c r="P27" s="198">
        <f t="shared" si="14"/>
        <v>-20.633021398772637</v>
      </c>
      <c r="Q27" s="272">
        <f t="shared" si="16"/>
        <v>-48.727777899218317</v>
      </c>
      <c r="R27" s="272">
        <f t="shared" si="17"/>
        <v>28.094756500445676</v>
      </c>
    </row>
    <row r="28" spans="2:18">
      <c r="B28" s="95">
        <f t="shared" si="7"/>
        <v>43344</v>
      </c>
      <c r="C28" s="92">
        <f>IF(F28="","",-INDEX([13]Delta!$F$1:$EE$996,$L$20,$I28))</f>
        <v>47226.275196313858</v>
      </c>
      <c r="D28" s="88">
        <f>IF(ISNUMBER($F28),VLOOKUP($J28,'Table 1'!$B$13:$C$33,2,FALSE)/12*1000*Study_MW,"")</f>
        <v>0</v>
      </c>
      <c r="E28" s="88">
        <f t="shared" si="8"/>
        <v>47226.275196313858</v>
      </c>
      <c r="F28" s="92">
        <f>IF(INDEX([13]Delta!$F$1:$EE$996,$L$21,$I28)=0,"",INDEX([13]Delta!$F$1:$EE$996,$L$21,$I28))</f>
        <v>2605.3200000000002</v>
      </c>
      <c r="G28" s="93">
        <f t="shared" si="9"/>
        <v>18.126861650896572</v>
      </c>
      <c r="I28" s="94">
        <f t="shared" si="11"/>
        <v>9</v>
      </c>
      <c r="J28" s="90">
        <f t="shared" si="10"/>
        <v>2018</v>
      </c>
      <c r="K28" s="95">
        <f t="shared" si="6"/>
        <v>43344</v>
      </c>
      <c r="L28" s="90">
        <f t="shared" si="18"/>
        <v>2023</v>
      </c>
      <c r="M28" s="72">
        <f t="shared" si="19"/>
        <v>-1463200.2133866847</v>
      </c>
      <c r="N28" s="72">
        <f t="shared" si="15"/>
        <v>901489.40146091732</v>
      </c>
      <c r="O28" s="72">
        <f t="shared" si="13"/>
        <v>26535.45</v>
      </c>
      <c r="P28" s="198">
        <f t="shared" si="14"/>
        <v>-21.168316796050842</v>
      </c>
      <c r="Q28" s="272">
        <f t="shared" si="16"/>
        <v>-55.141337847546758</v>
      </c>
      <c r="R28" s="272">
        <f t="shared" si="17"/>
        <v>33.973021051495913</v>
      </c>
    </row>
    <row r="29" spans="2:18">
      <c r="B29" s="95">
        <f t="shared" si="7"/>
        <v>43374</v>
      </c>
      <c r="C29" s="92">
        <f>IF(F29="","",-INDEX([13]Delta!$F$1:$EE$996,$L$20,$I29))</f>
        <v>38468.974747925997</v>
      </c>
      <c r="D29" s="88">
        <f>IF(ISNUMBER($F29),VLOOKUP($J29,'Table 1'!$B$13:$C$33,2,FALSE)/12*1000*Study_MW,"")</f>
        <v>0</v>
      </c>
      <c r="E29" s="88">
        <f t="shared" si="8"/>
        <v>38468.974747925997</v>
      </c>
      <c r="F29" s="92">
        <f>IF(INDEX([13]Delta!$F$1:$EE$996,$L$21,$I29)=0,"",INDEX([13]Delta!$F$1:$EE$996,$L$21,$I29))</f>
        <v>2112.2469999999998</v>
      </c>
      <c r="G29" s="93">
        <f t="shared" si="9"/>
        <v>18.212346732141647</v>
      </c>
      <c r="I29" s="94">
        <f t="shared" si="11"/>
        <v>10</v>
      </c>
      <c r="J29" s="90">
        <f t="shared" si="10"/>
        <v>2018</v>
      </c>
      <c r="K29" s="95">
        <f t="shared" si="6"/>
        <v>43374</v>
      </c>
      <c r="L29" s="90">
        <f t="shared" si="18"/>
        <v>2024</v>
      </c>
      <c r="M29" s="72">
        <f t="shared" si="19"/>
        <v>-1521819.6475151926</v>
      </c>
      <c r="N29" s="72">
        <f t="shared" si="15"/>
        <v>841191.59673892381</v>
      </c>
      <c r="O29" s="72">
        <f t="shared" si="13"/>
        <v>26453.876</v>
      </c>
      <c r="P29" s="198">
        <f t="shared" si="14"/>
        <v>-25.728859195388562</v>
      </c>
      <c r="Q29" s="272">
        <f t="shared" si="16"/>
        <v>-57.527284376595425</v>
      </c>
      <c r="R29" s="272">
        <f t="shared" si="17"/>
        <v>31.798425181206859</v>
      </c>
    </row>
    <row r="30" spans="2:18">
      <c r="B30" s="95">
        <f t="shared" si="7"/>
        <v>43405</v>
      </c>
      <c r="C30" s="92">
        <f>IF(F30="","",-INDEX([13]Delta!$F$1:$EE$996,$L$20,$I30))</f>
        <v>26174.777311876416</v>
      </c>
      <c r="D30" s="88">
        <f>IF(ISNUMBER($F30),VLOOKUP($J30,'Table 1'!$B$13:$C$33,2,FALSE)/12*1000*Study_MW,"")</f>
        <v>0</v>
      </c>
      <c r="E30" s="88">
        <f t="shared" si="8"/>
        <v>26174.777311876416</v>
      </c>
      <c r="F30" s="92">
        <f>IF(INDEX([13]Delta!$F$1:$EE$996,$L$21,$I30)=0,"",INDEX([13]Delta!$F$1:$EE$996,$L$21,$I30))</f>
        <v>1422.6</v>
      </c>
      <c r="G30" s="93">
        <f t="shared" si="9"/>
        <v>18.399252995836086</v>
      </c>
      <c r="I30" s="94">
        <f t="shared" si="11"/>
        <v>11</v>
      </c>
      <c r="J30" s="90">
        <f t="shared" si="10"/>
        <v>2018</v>
      </c>
      <c r="K30" s="95">
        <f t="shared" si="6"/>
        <v>43405</v>
      </c>
      <c r="L30" s="90">
        <f t="shared" si="18"/>
        <v>2025</v>
      </c>
      <c r="M30" s="72">
        <f t="shared" si="19"/>
        <v>-1610849.2389690578</v>
      </c>
      <c r="N30" s="72">
        <f t="shared" si="15"/>
        <v>1001241.3253219937</v>
      </c>
      <c r="O30" s="72">
        <f t="shared" si="13"/>
        <v>26271.129000000001</v>
      </c>
      <c r="P30" s="198">
        <f t="shared" si="14"/>
        <v>-23.204480996879276</v>
      </c>
      <c r="Q30" s="272">
        <f t="shared" si="16"/>
        <v>-61.316330903367636</v>
      </c>
      <c r="R30" s="272">
        <f t="shared" si="17"/>
        <v>38.111849906488359</v>
      </c>
    </row>
    <row r="31" spans="2:18">
      <c r="B31" s="99">
        <f t="shared" si="7"/>
        <v>43435</v>
      </c>
      <c r="C31" s="96">
        <f>IF(F31="","",-INDEX([13]Delta!$F$1:$EE$996,$L$20,$I31))</f>
        <v>21905.521472349763</v>
      </c>
      <c r="D31" s="97">
        <f>IF(ISNUMBER($F31),VLOOKUP($J31,'Table 1'!$B$13:$C$33,2,FALSE)/12*1000*Study_MW,"")</f>
        <v>0</v>
      </c>
      <c r="E31" s="97">
        <f t="shared" ref="E31" si="20">IF(ISNUMBER(C31+D31),C31+D31,"")</f>
        <v>21905.521472349763</v>
      </c>
      <c r="F31" s="96">
        <f>IF(INDEX([13]Delta!$F$1:$EE$996,$L$21,$I31)=0,"",INDEX([13]Delta!$F$1:$EE$996,$L$21,$I31))</f>
        <v>1097.5550000000001</v>
      </c>
      <c r="G31" s="98">
        <f t="shared" ref="G31" si="21">IF(ISNUMBER($F31),E31/$F31,"")</f>
        <v>19.958472670936548</v>
      </c>
      <c r="I31" s="81">
        <f t="shared" si="11"/>
        <v>12</v>
      </c>
      <c r="J31" s="90">
        <f t="shared" si="10"/>
        <v>2018</v>
      </c>
      <c r="K31" s="99">
        <f t="shared" si="6"/>
        <v>43435</v>
      </c>
      <c r="L31" s="90">
        <f t="shared" si="18"/>
        <v>2026</v>
      </c>
      <c r="M31" s="72">
        <f t="shared" si="19"/>
        <v>-1744601.3191581368</v>
      </c>
      <c r="N31" s="72">
        <f t="shared" si="15"/>
        <v>947271.06800909841</v>
      </c>
      <c r="O31" s="72">
        <f t="shared" si="13"/>
        <v>26139.537999999997</v>
      </c>
      <c r="P31" s="198">
        <f t="shared" si="14"/>
        <v>-30.50284404984658</v>
      </c>
      <c r="Q31" s="272">
        <f t="shared" si="16"/>
        <v>-66.74185745586388</v>
      </c>
      <c r="R31" s="272">
        <f t="shared" si="17"/>
        <v>36.239013406017293</v>
      </c>
    </row>
    <row r="32" spans="2:18">
      <c r="B32" s="91">
        <f t="shared" si="7"/>
        <v>43466</v>
      </c>
      <c r="C32" s="86">
        <f>IF(F32&lt;&gt;0,-INDEX([13]Delta!$F$1:$EE$996,$L$20,$I32),0)</f>
        <v>28647.609441518784</v>
      </c>
      <c r="D32" s="87">
        <f>IF(ISNUMBER($F32),VLOOKUP($J32,'Table 1'!$B$13:$C$33,2,FALSE)/12*1000*Study_MW,"")</f>
        <v>0</v>
      </c>
      <c r="E32" s="87">
        <f t="shared" ref="E32:E84" si="22">C32+D32</f>
        <v>28647.609441518784</v>
      </c>
      <c r="F32" s="86">
        <f>INDEX([13]Delta!$F$1:$EE$996,$L$21,$I32)</f>
        <v>1310.2149999999999</v>
      </c>
      <c r="G32" s="89">
        <f t="shared" si="9"/>
        <v>21.864815653552117</v>
      </c>
      <c r="I32" s="77">
        <f>I20+13</f>
        <v>14</v>
      </c>
      <c r="J32" s="90">
        <f t="shared" si="10"/>
        <v>2019</v>
      </c>
      <c r="K32" s="91">
        <f>IF(ISNUMBER(F32),IF(F32&lt;&gt;0,B32,""),"")</f>
        <v>43466</v>
      </c>
      <c r="L32" s="90">
        <f t="shared" si="18"/>
        <v>2027</v>
      </c>
      <c r="M32" s="72">
        <f t="shared" si="19"/>
        <v>-1892861.6810810119</v>
      </c>
      <c r="N32" s="72">
        <f t="shared" si="15"/>
        <v>898139.52342080662</v>
      </c>
      <c r="O32" s="72">
        <f t="shared" si="13"/>
        <v>26008.988000000001</v>
      </c>
      <c r="P32" s="198">
        <f t="shared" si="14"/>
        <v>-38.245323411284026</v>
      </c>
      <c r="Q32" s="272">
        <f t="shared" si="16"/>
        <v>-72.777213826274661</v>
      </c>
      <c r="R32" s="272">
        <f t="shared" si="17"/>
        <v>34.531890414990642</v>
      </c>
    </row>
    <row r="33" spans="2:18">
      <c r="B33" s="95">
        <f t="shared" si="7"/>
        <v>43497</v>
      </c>
      <c r="C33" s="92">
        <f>IF(F33&lt;&gt;0,-INDEX([13]Delta!$F$1:$EE$996,$L$20,$I33),0)</f>
        <v>26650.001836404204</v>
      </c>
      <c r="D33" s="88">
        <f>IF(ISNUMBER($F33),VLOOKUP($J33,'Table 1'!$B$13:$C$33,2,FALSE)/12*1000*Study_MW,"")</f>
        <v>0</v>
      </c>
      <c r="E33" s="88">
        <f t="shared" si="22"/>
        <v>26650.001836404204</v>
      </c>
      <c r="F33" s="92">
        <f>INDEX([13]Delta!$F$1:$EE$996,$L$21,$I33)</f>
        <v>1466.3040000000001</v>
      </c>
      <c r="G33" s="93">
        <f t="shared" si="9"/>
        <v>18.174949966994703</v>
      </c>
      <c r="I33" s="94">
        <f t="shared" ref="I33:I96" si="23">I21+13</f>
        <v>15</v>
      </c>
      <c r="J33" s="90">
        <f t="shared" si="10"/>
        <v>2019</v>
      </c>
      <c r="K33" s="95">
        <f t="shared" ref="K33:K96" si="24">IF(ISNUMBER(F33),IF(F33&lt;&gt;0,B33,""),"")</f>
        <v>43497</v>
      </c>
      <c r="L33" s="90">
        <f t="shared" si="18"/>
        <v>2028</v>
      </c>
      <c r="M33" s="72">
        <f t="shared" si="19"/>
        <v>-3437961.5717771053</v>
      </c>
      <c r="N33" s="72">
        <f t="shared" si="15"/>
        <v>1069727.7208087028</v>
      </c>
      <c r="O33" s="72">
        <f>SUMIF($J$20:$J$271,L33,$F$20:$F$271)</f>
        <v>25928.929000000004</v>
      </c>
      <c r="P33" s="198">
        <f>(M33+N33)/O33</f>
        <v>-91.335583161510542</v>
      </c>
      <c r="Q33" s="272">
        <f t="shared" si="16"/>
        <v>-132.59173071811429</v>
      </c>
      <c r="R33" s="272">
        <f t="shared" si="17"/>
        <v>41.256147556603771</v>
      </c>
    </row>
    <row r="34" spans="2:18">
      <c r="B34" s="95">
        <f t="shared" si="7"/>
        <v>43525</v>
      </c>
      <c r="C34" s="92">
        <f>IF(F34&lt;&gt;0,-INDEX([13]Delta!$F$1:$EE$996,$L$20,$I34),0)</f>
        <v>39697.862540349364</v>
      </c>
      <c r="D34" s="88">
        <f>IF(ISNUMBER($F34),VLOOKUP($J34,'Table 1'!$B$13:$C$33,2,FALSE)/12*1000*Study_MW,"")</f>
        <v>0</v>
      </c>
      <c r="E34" s="88">
        <f t="shared" si="22"/>
        <v>39697.862540349364</v>
      </c>
      <c r="F34" s="92">
        <f>INDEX([13]Delta!$F$1:$EE$996,$L$21,$I34)</f>
        <v>2283.7080000000001</v>
      </c>
      <c r="G34" s="93">
        <f t="shared" si="9"/>
        <v>17.383072853600094</v>
      </c>
      <c r="I34" s="94">
        <f t="shared" si="23"/>
        <v>16</v>
      </c>
      <c r="J34" s="90">
        <f t="shared" si="10"/>
        <v>2019</v>
      </c>
      <c r="K34" s="95">
        <f t="shared" si="24"/>
        <v>43525</v>
      </c>
      <c r="L34" s="90">
        <f t="shared" si="18"/>
        <v>2029</v>
      </c>
      <c r="M34" s="72">
        <f t="shared" si="19"/>
        <v>-3987816.9875843674</v>
      </c>
      <c r="N34" s="72">
        <f t="shared" si="15"/>
        <v>1032134.6450252373</v>
      </c>
      <c r="O34" s="72">
        <f t="shared" ref="O34:O38" si="25">SUMIF($J$20:$J$271,L34,$F$20:$F$271)</f>
        <v>25749.292999999994</v>
      </c>
      <c r="P34" s="198">
        <f t="shared" ref="P34:P38" si="26">(M34+N34)/O34</f>
        <v>-114.78693191922321</v>
      </c>
      <c r="Q34" s="272">
        <f t="shared" si="16"/>
        <v>-154.87093131389543</v>
      </c>
      <c r="R34" s="272">
        <f t="shared" si="17"/>
        <v>40.083999394672219</v>
      </c>
    </row>
    <row r="35" spans="2:18">
      <c r="B35" s="95">
        <f t="shared" si="7"/>
        <v>43556</v>
      </c>
      <c r="C35" s="92">
        <f>IF(F35&lt;&gt;0,-INDEX([13]Delta!$F$1:$EE$996,$L$20,$I35),0)</f>
        <v>43411.356850430369</v>
      </c>
      <c r="D35" s="88">
        <f>IF(ISNUMBER($F35),VLOOKUP($J35,'Table 1'!$B$13:$C$33,2,FALSE)/12*1000*Study_MW,"")</f>
        <v>0</v>
      </c>
      <c r="E35" s="88">
        <f t="shared" si="22"/>
        <v>43411.356850430369</v>
      </c>
      <c r="F35" s="92">
        <f>INDEX([13]Delta!$F$1:$EE$996,$L$21,$I35)</f>
        <v>2637.63</v>
      </c>
      <c r="G35" s="93">
        <f t="shared" si="9"/>
        <v>16.458470994957732</v>
      </c>
      <c r="I35" s="94">
        <f t="shared" si="23"/>
        <v>17</v>
      </c>
      <c r="J35" s="90">
        <f t="shared" si="10"/>
        <v>2019</v>
      </c>
      <c r="K35" s="95">
        <f t="shared" si="24"/>
        <v>43556</v>
      </c>
      <c r="L35" s="90">
        <f t="shared" si="18"/>
        <v>2030</v>
      </c>
      <c r="M35" s="72">
        <f t="shared" si="19"/>
        <v>-4379485.6239622533</v>
      </c>
      <c r="N35" s="72">
        <f t="shared" si="15"/>
        <v>1000124.6993086237</v>
      </c>
      <c r="O35" s="72">
        <f t="shared" si="25"/>
        <v>25620.780999999995</v>
      </c>
      <c r="P35" s="198">
        <f t="shared" si="26"/>
        <v>-131.89921590031273</v>
      </c>
      <c r="Q35" s="272">
        <f t="shared" si="16"/>
        <v>-170.93489944597138</v>
      </c>
      <c r="R35" s="272">
        <f t="shared" si="17"/>
        <v>39.035683545658657</v>
      </c>
    </row>
    <row r="36" spans="2:18">
      <c r="B36" s="95">
        <f t="shared" si="7"/>
        <v>43586</v>
      </c>
      <c r="C36" s="92">
        <f>IF(F36&lt;&gt;0,-INDEX([13]Delta!$F$1:$EE$996,$L$20,$I36),0)</f>
        <v>48007.81780718267</v>
      </c>
      <c r="D36" s="88">
        <f>IF(ISNUMBER($F36),VLOOKUP($J36,'Table 1'!$B$13:$C$33,2,FALSE)/12*1000*Study_MW,"")</f>
        <v>0</v>
      </c>
      <c r="E36" s="88">
        <f t="shared" si="22"/>
        <v>48007.81780718267</v>
      </c>
      <c r="F36" s="92">
        <f>INDEX([13]Delta!$F$1:$EE$996,$L$21,$I36)</f>
        <v>3053.252</v>
      </c>
      <c r="G36" s="93">
        <f t="shared" si="9"/>
        <v>15.723503270343446</v>
      </c>
      <c r="I36" s="94">
        <f t="shared" si="23"/>
        <v>18</v>
      </c>
      <c r="J36" s="90">
        <f t="shared" si="10"/>
        <v>2019</v>
      </c>
      <c r="K36" s="95">
        <f t="shared" si="24"/>
        <v>43586</v>
      </c>
      <c r="L36" s="90">
        <f t="shared" si="18"/>
        <v>2031</v>
      </c>
      <c r="M36" s="72">
        <f t="shared" si="19"/>
        <v>-4687033.1539157331</v>
      </c>
      <c r="N36" s="72">
        <f t="shared" si="15"/>
        <v>8108565.9004236562</v>
      </c>
      <c r="O36" s="72">
        <f t="shared" si="25"/>
        <v>25492.672000000002</v>
      </c>
      <c r="P36" s="198">
        <f t="shared" si="26"/>
        <v>134.21632485240946</v>
      </c>
      <c r="Q36" s="272">
        <f t="shared" si="16"/>
        <v>-183.85805748082166</v>
      </c>
      <c r="R36" s="272">
        <f t="shared" si="17"/>
        <v>318.07438233323114</v>
      </c>
    </row>
    <row r="37" spans="2:18">
      <c r="B37" s="95">
        <f t="shared" si="7"/>
        <v>43617</v>
      </c>
      <c r="C37" s="92">
        <f>IF(F37&lt;&gt;0,-INDEX([13]Delta!$F$1:$EE$996,$L$20,$I37),0)</f>
        <v>53430.804523080587</v>
      </c>
      <c r="D37" s="88">
        <f>IF(ISNUMBER($F37),VLOOKUP($J37,'Table 1'!$B$13:$C$33,2,FALSE)/12*1000*Study_MW,"")</f>
        <v>0</v>
      </c>
      <c r="E37" s="88">
        <f t="shared" si="22"/>
        <v>53430.804523080587</v>
      </c>
      <c r="F37" s="92">
        <f>INDEX([13]Delta!$F$1:$EE$996,$L$21,$I37)</f>
        <v>3243.72</v>
      </c>
      <c r="G37" s="93">
        <f t="shared" si="9"/>
        <v>16.47207666601328</v>
      </c>
      <c r="I37" s="94">
        <f t="shared" si="23"/>
        <v>19</v>
      </c>
      <c r="J37" s="90">
        <f t="shared" si="10"/>
        <v>2019</v>
      </c>
      <c r="K37" s="95">
        <f t="shared" si="24"/>
        <v>43617</v>
      </c>
      <c r="L37" s="90">
        <f t="shared" si="18"/>
        <v>2032</v>
      </c>
      <c r="M37" s="72">
        <f t="shared" si="19"/>
        <v>-4968314.0148360133</v>
      </c>
      <c r="N37" s="72">
        <f t="shared" si="15"/>
        <v>8303975.4527634466</v>
      </c>
      <c r="O37" s="72">
        <f t="shared" si="25"/>
        <v>25414.288999999997</v>
      </c>
      <c r="P37" s="198">
        <f t="shared" si="26"/>
        <v>131.25141678869844</v>
      </c>
      <c r="Q37" s="272">
        <f t="shared" si="16"/>
        <v>-195.4929376476365</v>
      </c>
      <c r="R37" s="272">
        <f t="shared" si="17"/>
        <v>326.7443544363349</v>
      </c>
    </row>
    <row r="38" spans="2:18">
      <c r="B38" s="95">
        <f t="shared" si="7"/>
        <v>43647</v>
      </c>
      <c r="C38" s="92">
        <f>IF(F38&lt;&gt;0,-INDEX([13]Delta!$F$1:$EE$996,$L$20,$I38),0)</f>
        <v>84785.211989313364</v>
      </c>
      <c r="D38" s="88">
        <f>IF(ISNUMBER($F38),VLOOKUP($J38,'Table 1'!$B$13:$C$33,2,FALSE)/12*1000*Study_MW,"")</f>
        <v>0</v>
      </c>
      <c r="E38" s="88">
        <f t="shared" si="22"/>
        <v>84785.211989313364</v>
      </c>
      <c r="F38" s="92">
        <f>INDEX([13]Delta!$F$1:$EE$996,$L$21,$I38)</f>
        <v>2936.01</v>
      </c>
      <c r="G38" s="93">
        <f t="shared" si="9"/>
        <v>28.87769864180073</v>
      </c>
      <c r="I38" s="94">
        <f t="shared" si="23"/>
        <v>20</v>
      </c>
      <c r="J38" s="90">
        <f t="shared" si="10"/>
        <v>2019</v>
      </c>
      <c r="K38" s="95">
        <f t="shared" si="24"/>
        <v>43647</v>
      </c>
      <c r="L38" s="90">
        <f t="shared" si="18"/>
        <v>2033</v>
      </c>
      <c r="M38" s="72">
        <f t="shared" si="19"/>
        <v>-4781559.2204130143</v>
      </c>
      <c r="N38" s="72">
        <f t="shared" si="15"/>
        <v>8504223.7178278454</v>
      </c>
      <c r="O38" s="72">
        <f t="shared" si="25"/>
        <v>25238.388999999996</v>
      </c>
      <c r="P38" s="198">
        <f t="shared" si="26"/>
        <v>147.50008399564774</v>
      </c>
      <c r="Q38" s="272">
        <f t="shared" si="16"/>
        <v>-189.45580165251496</v>
      </c>
      <c r="R38" s="272">
        <f t="shared" si="17"/>
        <v>336.95588564816268</v>
      </c>
    </row>
    <row r="39" spans="2:18">
      <c r="B39" s="95">
        <f t="shared" si="7"/>
        <v>43678</v>
      </c>
      <c r="C39" s="92">
        <f>IF(F39&lt;&gt;0,-INDEX([13]Delta!$F$1:$EE$996,$L$20,$I39),0)</f>
        <v>67387.498537749052</v>
      </c>
      <c r="D39" s="88">
        <f>IF(ISNUMBER($F39),VLOOKUP($J39,'Table 1'!$B$13:$C$33,2,FALSE)/12*1000*Study_MW,"")</f>
        <v>0</v>
      </c>
      <c r="E39" s="88">
        <f t="shared" si="22"/>
        <v>67387.498537749052</v>
      </c>
      <c r="F39" s="92">
        <f>INDEX([13]Delta!$F$1:$EE$996,$L$21,$I39)</f>
        <v>2940.8150000000001</v>
      </c>
      <c r="G39" s="93">
        <f t="shared" si="9"/>
        <v>22.914565702959571</v>
      </c>
      <c r="I39" s="94">
        <f t="shared" si="23"/>
        <v>21</v>
      </c>
      <c r="J39" s="90">
        <f t="shared" si="10"/>
        <v>2019</v>
      </c>
      <c r="K39" s="95">
        <f t="shared" si="24"/>
        <v>43678</v>
      </c>
      <c r="L39" s="90">
        <f t="shared" si="18"/>
        <v>2034</v>
      </c>
      <c r="M39" s="72">
        <f t="shared" si="19"/>
        <v>-5005959.7906756699</v>
      </c>
      <c r="N39" s="72">
        <f t="shared" si="15"/>
        <v>8709682.9042879771</v>
      </c>
      <c r="O39" s="72">
        <f t="shared" ref="O39:O42" si="27">SUMIF($J$20:$J$271,L39,$F$20:$F$271)</f>
        <v>25112.16</v>
      </c>
      <c r="P39" s="198">
        <f t="shared" ref="P39:P41" si="28">(M39+N39)/O39</f>
        <v>147.48723780082267</v>
      </c>
      <c r="Q39" s="272">
        <f t="shared" si="16"/>
        <v>-199.34405446109255</v>
      </c>
      <c r="R39" s="272">
        <f t="shared" si="17"/>
        <v>346.83129226191522</v>
      </c>
    </row>
    <row r="40" spans="2:18">
      <c r="B40" s="95">
        <f t="shared" si="7"/>
        <v>43709</v>
      </c>
      <c r="C40" s="92">
        <f>IF(F40&lt;&gt;0,-INDEX([13]Delta!$F$1:$EE$996,$L$20,$I40),0)</f>
        <v>49191.902652874589</v>
      </c>
      <c r="D40" s="88">
        <f>IF(ISNUMBER($F40),VLOOKUP($J40,'Table 1'!$B$13:$C$33,2,FALSE)/12*1000*Study_MW,"")</f>
        <v>0</v>
      </c>
      <c r="E40" s="88">
        <f t="shared" si="22"/>
        <v>49191.902652874589</v>
      </c>
      <c r="F40" s="92">
        <f>INDEX([13]Delta!$F$1:$EE$996,$L$21,$I40)</f>
        <v>2592.3000000000002</v>
      </c>
      <c r="G40" s="93">
        <f t="shared" si="9"/>
        <v>18.976161190014498</v>
      </c>
      <c r="I40" s="94">
        <f t="shared" si="23"/>
        <v>22</v>
      </c>
      <c r="J40" s="90">
        <f t="shared" si="10"/>
        <v>2019</v>
      </c>
      <c r="K40" s="95">
        <f t="shared" si="24"/>
        <v>43709</v>
      </c>
      <c r="L40" s="90">
        <f t="shared" si="18"/>
        <v>2035</v>
      </c>
      <c r="M40" s="72">
        <f t="shared" si="19"/>
        <v>-5366256.0954634249</v>
      </c>
      <c r="N40" s="72">
        <f t="shared" si="15"/>
        <v>8919980.8034727033</v>
      </c>
      <c r="O40" s="72">
        <f t="shared" si="27"/>
        <v>24986.607999999997</v>
      </c>
      <c r="P40" s="198">
        <f t="shared" si="28"/>
        <v>142.22517550238427</v>
      </c>
      <c r="Q40" s="272">
        <f t="shared" si="16"/>
        <v>-214.7652892887032</v>
      </c>
      <c r="R40" s="272">
        <f t="shared" si="17"/>
        <v>356.99046479108745</v>
      </c>
    </row>
    <row r="41" spans="2:18">
      <c r="B41" s="95">
        <f t="shared" si="7"/>
        <v>43739</v>
      </c>
      <c r="C41" s="92">
        <f>IF(F41&lt;&gt;0,-INDEX([13]Delta!$F$1:$EE$996,$L$20,$I41),0)</f>
        <v>40843.685436442494</v>
      </c>
      <c r="D41" s="88">
        <f>IF(ISNUMBER($F41),VLOOKUP($J41,'Table 1'!$B$13:$C$33,2,FALSE)/12*1000*Study_MW,"")</f>
        <v>0</v>
      </c>
      <c r="E41" s="88">
        <f t="shared" si="22"/>
        <v>40843.685436442494</v>
      </c>
      <c r="F41" s="92">
        <f>INDEX([13]Delta!$F$1:$EE$996,$L$21,$I41)</f>
        <v>2101.614</v>
      </c>
      <c r="G41" s="93">
        <f t="shared" si="9"/>
        <v>19.434437264141984</v>
      </c>
      <c r="I41" s="94">
        <f t="shared" si="23"/>
        <v>23</v>
      </c>
      <c r="J41" s="90">
        <f t="shared" si="10"/>
        <v>2019</v>
      </c>
      <c r="K41" s="95">
        <f t="shared" si="24"/>
        <v>43739</v>
      </c>
      <c r="L41" s="90">
        <f t="shared" si="18"/>
        <v>2036</v>
      </c>
      <c r="M41" s="72">
        <f t="shared" si="19"/>
        <v>-5645357.4391826391</v>
      </c>
      <c r="N41" s="72">
        <f t="shared" si="15"/>
        <v>9136606.2500665337</v>
      </c>
      <c r="O41" s="72">
        <f t="shared" si="27"/>
        <v>24909.631999999998</v>
      </c>
      <c r="P41" s="198">
        <f t="shared" si="28"/>
        <v>140.15657922541348</v>
      </c>
      <c r="Q41" s="272">
        <f t="shared" ref="Q41" si="29">M41/O41</f>
        <v>-226.63351426398589</v>
      </c>
      <c r="R41" s="272">
        <f t="shared" ref="R41" si="30">IFERROR(N41/O41,0)</f>
        <v>366.7900934893994</v>
      </c>
    </row>
    <row r="42" spans="2:18">
      <c r="B42" s="95">
        <f t="shared" si="7"/>
        <v>43770</v>
      </c>
      <c r="C42" s="92">
        <f>IF(F42&lt;&gt;0,-INDEX([13]Delta!$F$1:$EE$996,$L$20,$I42),0)</f>
        <v>25200.196449607611</v>
      </c>
      <c r="D42" s="88">
        <f>IF(ISNUMBER($F42),VLOOKUP($J42,'Table 1'!$B$13:$C$33,2,FALSE)/12*1000*Study_MW,"")</f>
        <v>0</v>
      </c>
      <c r="E42" s="88">
        <f t="shared" si="22"/>
        <v>25200.196449607611</v>
      </c>
      <c r="F42" s="92">
        <f>INDEX([13]Delta!$F$1:$EE$996,$L$21,$I42)</f>
        <v>1415.55</v>
      </c>
      <c r="G42" s="93">
        <f t="shared" si="9"/>
        <v>17.802406449512635</v>
      </c>
      <c r="I42" s="94">
        <f t="shared" si="23"/>
        <v>24</v>
      </c>
      <c r="J42" s="90">
        <f t="shared" si="10"/>
        <v>2019</v>
      </c>
      <c r="K42" s="95">
        <f t="shared" si="24"/>
        <v>43770</v>
      </c>
      <c r="L42" s="90">
        <f t="shared" si="18"/>
        <v>2037</v>
      </c>
      <c r="M42" s="72">
        <f t="shared" si="19"/>
        <v>-6650602.4190162718</v>
      </c>
      <c r="N42" s="72">
        <f t="shared" si="15"/>
        <v>9357698.2007138468</v>
      </c>
      <c r="O42" s="72">
        <f t="shared" si="27"/>
        <v>24737.292000000001</v>
      </c>
      <c r="P42" s="198">
        <f t="shared" ref="P42" si="31">(M42+N42)/O42</f>
        <v>109.43379662161787</v>
      </c>
      <c r="Q42" s="272">
        <f t="shared" ref="Q42" si="32">M42/O42</f>
        <v>-268.849250718966</v>
      </c>
      <c r="R42" s="272">
        <f t="shared" ref="R42" si="33">IFERROR(N42/O42,0)</f>
        <v>378.28304734058383</v>
      </c>
    </row>
    <row r="43" spans="2:18">
      <c r="B43" s="99">
        <f t="shared" si="7"/>
        <v>43800</v>
      </c>
      <c r="C43" s="96">
        <f>IF(F43&lt;&gt;0,-INDEX([13]Delta!$F$1:$EE$996,$L$20,$I43),0)</f>
        <v>24105.857216060162</v>
      </c>
      <c r="D43" s="97">
        <f>IF(ISNUMBER($F43),VLOOKUP($J43,'Table 1'!$B$13:$C$33,2,FALSE)/12*1000*Study_MW,"")</f>
        <v>0</v>
      </c>
      <c r="E43" s="97">
        <f t="shared" si="22"/>
        <v>24105.857216060162</v>
      </c>
      <c r="F43" s="96">
        <f>INDEX([13]Delta!$F$1:$EE$996,$L$21,$I43)</f>
        <v>1092.0060000000001</v>
      </c>
      <c r="G43" s="98">
        <f t="shared" si="9"/>
        <v>22.074839530240823</v>
      </c>
      <c r="I43" s="81">
        <f t="shared" si="23"/>
        <v>25</v>
      </c>
      <c r="J43" s="90">
        <f t="shared" si="10"/>
        <v>2019</v>
      </c>
      <c r="K43" s="99">
        <f t="shared" si="24"/>
        <v>43800</v>
      </c>
      <c r="L43" s="90">
        <f t="shared" si="18"/>
        <v>2038</v>
      </c>
      <c r="M43" s="72">
        <f t="shared" si="19"/>
        <v>0</v>
      </c>
      <c r="N43" s="72">
        <f t="shared" si="15"/>
        <v>0</v>
      </c>
    </row>
    <row r="44" spans="2:18" outlineLevel="1">
      <c r="B44" s="91">
        <f t="shared" si="7"/>
        <v>43831</v>
      </c>
      <c r="C44" s="86">
        <f>IF(F44&lt;&gt;0,-INDEX([13]Delta!$F$1:$EE$996,$L$20,$I44),0)</f>
        <v>16111.562007129192</v>
      </c>
      <c r="D44" s="87">
        <f>IF(ISNUMBER($F44),VLOOKUP($J44,'Table 1'!$B$13:$C$33,2,FALSE)/12*1000*Study_MW,"")</f>
        <v>0</v>
      </c>
      <c r="E44" s="87">
        <f t="shared" si="22"/>
        <v>16111.562007129192</v>
      </c>
      <c r="F44" s="86">
        <f>INDEX([13]Delta!$F$1:$EE$996,$L$21,$I44)</f>
        <v>1303.6120000000001</v>
      </c>
      <c r="G44" s="89">
        <f t="shared" si="9"/>
        <v>12.359169758432104</v>
      </c>
      <c r="I44" s="77">
        <f>I32+13</f>
        <v>27</v>
      </c>
      <c r="J44" s="90">
        <f t="shared" si="10"/>
        <v>2020</v>
      </c>
      <c r="K44" s="91">
        <f t="shared" si="24"/>
        <v>43831</v>
      </c>
    </row>
    <row r="45" spans="2:18" outlineLevel="1">
      <c r="B45" s="95">
        <f t="shared" si="7"/>
        <v>43862</v>
      </c>
      <c r="C45" s="92">
        <f>IF(F45&lt;&gt;0,-INDEX([13]Delta!$F$1:$EE$996,$L$20,$I45),0)</f>
        <v>25917.100781545043</v>
      </c>
      <c r="D45" s="88">
        <f>IF(ISNUMBER($F45),VLOOKUP($J45,'Table 1'!$B$13:$C$33,2,FALSE)/12*1000*Study_MW,"")</f>
        <v>0</v>
      </c>
      <c r="E45" s="88">
        <f t="shared" si="22"/>
        <v>25917.100781545043</v>
      </c>
      <c r="F45" s="92">
        <f>INDEX([13]Delta!$F$1:$EE$996,$L$21,$I45)</f>
        <v>1511.0740000000001</v>
      </c>
      <c r="G45" s="93">
        <f t="shared" si="9"/>
        <v>17.151443795303898</v>
      </c>
      <c r="I45" s="94">
        <f t="shared" si="23"/>
        <v>28</v>
      </c>
      <c r="J45" s="90">
        <f t="shared" si="10"/>
        <v>2020</v>
      </c>
      <c r="K45" s="95">
        <f t="shared" si="24"/>
        <v>43862</v>
      </c>
    </row>
    <row r="46" spans="2:18" outlineLevel="1">
      <c r="B46" s="95">
        <f t="shared" si="7"/>
        <v>43891</v>
      </c>
      <c r="C46" s="92">
        <f>IF(F46&lt;&gt;0,-INDEX([13]Delta!$F$1:$EE$996,$L$20,$I46),0)</f>
        <v>36409.417200982571</v>
      </c>
      <c r="D46" s="88">
        <f>IF(ISNUMBER($F46),VLOOKUP($J46,'Table 1'!$B$13:$C$33,2,FALSE)/12*1000*Study_MW,"")</f>
        <v>0</v>
      </c>
      <c r="E46" s="88">
        <f t="shared" si="22"/>
        <v>36409.417200982571</v>
      </c>
      <c r="F46" s="92">
        <f>INDEX([13]Delta!$F$1:$EE$996,$L$21,$I46)</f>
        <v>2272.2069999999999</v>
      </c>
      <c r="G46" s="93">
        <f t="shared" si="9"/>
        <v>16.02381173941572</v>
      </c>
      <c r="I46" s="94">
        <f t="shared" si="23"/>
        <v>29</v>
      </c>
      <c r="J46" s="90">
        <f t="shared" si="10"/>
        <v>2020</v>
      </c>
      <c r="K46" s="95">
        <f t="shared" si="24"/>
        <v>43891</v>
      </c>
    </row>
    <row r="47" spans="2:18" outlineLevel="1">
      <c r="B47" s="95">
        <f t="shared" si="7"/>
        <v>43922</v>
      </c>
      <c r="C47" s="92">
        <f>IF(F47&lt;&gt;0,-INDEX([13]Delta!$F$1:$EE$996,$L$20,$I47),0)</f>
        <v>41084.909374460578</v>
      </c>
      <c r="D47" s="88">
        <f>IF(ISNUMBER($F47),VLOOKUP($J47,'Table 1'!$B$13:$C$33,2,FALSE)/12*1000*Study_MW,"")</f>
        <v>0</v>
      </c>
      <c r="E47" s="88">
        <f t="shared" si="22"/>
        <v>41084.909374460578</v>
      </c>
      <c r="F47" s="92">
        <f>INDEX([13]Delta!$F$1:$EE$996,$L$21,$I47)</f>
        <v>2624.52</v>
      </c>
      <c r="G47" s="93">
        <f t="shared" si="9"/>
        <v>15.654256540038018</v>
      </c>
      <c r="I47" s="94">
        <f t="shared" si="23"/>
        <v>30</v>
      </c>
      <c r="J47" s="90">
        <f t="shared" si="10"/>
        <v>2020</v>
      </c>
      <c r="K47" s="95">
        <f t="shared" si="24"/>
        <v>43922</v>
      </c>
    </row>
    <row r="48" spans="2:18" outlineLevel="1">
      <c r="B48" s="95">
        <f t="shared" si="7"/>
        <v>43952</v>
      </c>
      <c r="C48" s="92">
        <f>IF(F48&lt;&gt;0,-INDEX([13]Delta!$F$1:$EE$996,$L$20,$I48),0)</f>
        <v>49226.699171975255</v>
      </c>
      <c r="D48" s="88">
        <f>IF(ISNUMBER($F48),VLOOKUP($J48,'Table 1'!$B$13:$C$33,2,FALSE)/12*1000*Study_MW,"")</f>
        <v>0</v>
      </c>
      <c r="E48" s="88">
        <f t="shared" si="22"/>
        <v>49226.699171975255</v>
      </c>
      <c r="F48" s="92">
        <f>INDEX([13]Delta!$F$1:$EE$996,$L$21,$I48)</f>
        <v>3038</v>
      </c>
      <c r="G48" s="93">
        <f t="shared" si="9"/>
        <v>16.203653446996462</v>
      </c>
      <c r="I48" s="94">
        <f t="shared" si="23"/>
        <v>31</v>
      </c>
      <c r="J48" s="90">
        <f t="shared" si="10"/>
        <v>2020</v>
      </c>
      <c r="K48" s="95">
        <f t="shared" si="24"/>
        <v>43952</v>
      </c>
    </row>
    <row r="49" spans="2:11" outlineLevel="1">
      <c r="B49" s="95">
        <f t="shared" si="7"/>
        <v>43983</v>
      </c>
      <c r="C49" s="92">
        <f>IF(F49&lt;&gt;0,-INDEX([13]Delta!$F$1:$EE$996,$L$20,$I49),0)</f>
        <v>51755.024912714958</v>
      </c>
      <c r="D49" s="88">
        <f>IF(ISNUMBER($F49),VLOOKUP($J49,'Table 1'!$B$13:$C$33,2,FALSE)/12*1000*Study_MW,"")</f>
        <v>0</v>
      </c>
      <c r="E49" s="88">
        <f t="shared" si="22"/>
        <v>51755.024912714958</v>
      </c>
      <c r="F49" s="92">
        <f>INDEX([13]Delta!$F$1:$EE$996,$L$21,$I49)</f>
        <v>3227.55</v>
      </c>
      <c r="G49" s="93">
        <f t="shared" si="9"/>
        <v>16.035390594325403</v>
      </c>
      <c r="I49" s="94">
        <f t="shared" si="23"/>
        <v>32</v>
      </c>
      <c r="J49" s="90">
        <f t="shared" si="10"/>
        <v>2020</v>
      </c>
      <c r="K49" s="95">
        <f t="shared" si="24"/>
        <v>43983</v>
      </c>
    </row>
    <row r="50" spans="2:11" outlineLevel="1">
      <c r="B50" s="95">
        <f t="shared" si="7"/>
        <v>44013</v>
      </c>
      <c r="C50" s="92">
        <f>IF(F50&lt;&gt;0,-INDEX([13]Delta!$F$1:$EE$996,$L$20,$I50),0)</f>
        <v>86696.780621469021</v>
      </c>
      <c r="D50" s="88">
        <f>IF(ISNUMBER($F50),VLOOKUP($J50,'Table 1'!$B$13:$C$33,2,FALSE)/12*1000*Study_MW,"")</f>
        <v>0</v>
      </c>
      <c r="E50" s="88">
        <f t="shared" si="22"/>
        <v>86696.780621469021</v>
      </c>
      <c r="F50" s="92">
        <f>INDEX([13]Delta!$F$1:$EE$996,$L$21,$I50)</f>
        <v>2921.3159999999998</v>
      </c>
      <c r="G50" s="93">
        <f t="shared" si="9"/>
        <v>29.677303181671899</v>
      </c>
      <c r="I50" s="94">
        <f t="shared" si="23"/>
        <v>33</v>
      </c>
      <c r="J50" s="90">
        <f t="shared" si="10"/>
        <v>2020</v>
      </c>
      <c r="K50" s="95">
        <f t="shared" si="24"/>
        <v>44013</v>
      </c>
    </row>
    <row r="51" spans="2:11" outlineLevel="1">
      <c r="B51" s="95">
        <f t="shared" si="7"/>
        <v>44044</v>
      </c>
      <c r="C51" s="92">
        <f>IF(F51&lt;&gt;0,-INDEX([13]Delta!$F$1:$EE$996,$L$20,$I51),0)</f>
        <v>66128.259427517653</v>
      </c>
      <c r="D51" s="88">
        <f>IF(ISNUMBER($F51),VLOOKUP($J51,'Table 1'!$B$13:$C$33,2,FALSE)/12*1000*Study_MW,"")</f>
        <v>0</v>
      </c>
      <c r="E51" s="88">
        <f t="shared" si="22"/>
        <v>66128.259427517653</v>
      </c>
      <c r="F51" s="92">
        <f>INDEX([13]Delta!$F$1:$EE$996,$L$21,$I51)</f>
        <v>2926.09</v>
      </c>
      <c r="G51" s="93">
        <f t="shared" si="9"/>
        <v>22.599530235747242</v>
      </c>
      <c r="I51" s="94">
        <f t="shared" si="23"/>
        <v>34</v>
      </c>
      <c r="J51" s="90">
        <f t="shared" si="10"/>
        <v>2020</v>
      </c>
      <c r="K51" s="95">
        <f t="shared" si="24"/>
        <v>44044</v>
      </c>
    </row>
    <row r="52" spans="2:11" outlineLevel="1">
      <c r="B52" s="95">
        <f t="shared" si="7"/>
        <v>44075</v>
      </c>
      <c r="C52" s="92">
        <f>IF(F52&lt;&gt;0,-INDEX([13]Delta!$F$1:$EE$996,$L$20,$I52),0)</f>
        <v>45314.409689962864</v>
      </c>
      <c r="D52" s="88">
        <f>IF(ISNUMBER($F52),VLOOKUP($J52,'Table 1'!$B$13:$C$33,2,FALSE)/12*1000*Study_MW,"")</f>
        <v>0</v>
      </c>
      <c r="E52" s="88">
        <f t="shared" si="22"/>
        <v>45314.409689962864</v>
      </c>
      <c r="F52" s="92">
        <f>INDEX([13]Delta!$F$1:$EE$996,$L$21,$I52)</f>
        <v>2579.31</v>
      </c>
      <c r="G52" s="93">
        <f t="shared" si="9"/>
        <v>17.568423217822932</v>
      </c>
      <c r="I52" s="94">
        <f t="shared" si="23"/>
        <v>35</v>
      </c>
      <c r="J52" s="90">
        <f t="shared" si="10"/>
        <v>2020</v>
      </c>
      <c r="K52" s="95">
        <f t="shared" si="24"/>
        <v>44075</v>
      </c>
    </row>
    <row r="53" spans="2:11" outlineLevel="1">
      <c r="B53" s="95">
        <f t="shared" si="7"/>
        <v>44105</v>
      </c>
      <c r="C53" s="92">
        <f>IF(F53&lt;&gt;0,-INDEX([13]Delta!$F$1:$EE$996,$L$20,$I53),0)</f>
        <v>37405.578703522682</v>
      </c>
      <c r="D53" s="88">
        <f>IF(ISNUMBER($F53),VLOOKUP($J53,'Table 1'!$B$13:$C$33,2,FALSE)/12*1000*Study_MW,"")</f>
        <v>0</v>
      </c>
      <c r="E53" s="88">
        <f t="shared" si="22"/>
        <v>37405.578703522682</v>
      </c>
      <c r="F53" s="92">
        <f>INDEX([13]Delta!$F$1:$EE$996,$L$21,$I53)</f>
        <v>2091.136</v>
      </c>
      <c r="G53" s="93">
        <f t="shared" si="9"/>
        <v>17.887683394825913</v>
      </c>
      <c r="I53" s="94">
        <f t="shared" si="23"/>
        <v>36</v>
      </c>
      <c r="J53" s="90">
        <f t="shared" si="10"/>
        <v>2020</v>
      </c>
      <c r="K53" s="95">
        <f t="shared" si="24"/>
        <v>44105</v>
      </c>
    </row>
    <row r="54" spans="2:11" outlineLevel="1">
      <c r="B54" s="95">
        <f t="shared" si="7"/>
        <v>44136</v>
      </c>
      <c r="C54" s="92">
        <f>IF(F54&lt;&gt;0,-INDEX([13]Delta!$F$1:$EE$996,$L$20,$I54),0)</f>
        <v>22972.949266761541</v>
      </c>
      <c r="D54" s="88">
        <f>IF(ISNUMBER($F54),VLOOKUP($J54,'Table 1'!$B$13:$C$33,2,FALSE)/12*1000*Study_MW,"")</f>
        <v>0</v>
      </c>
      <c r="E54" s="88">
        <f t="shared" si="22"/>
        <v>22972.949266761541</v>
      </c>
      <c r="F54" s="92">
        <f>INDEX([13]Delta!$F$1:$EE$996,$L$21,$I54)</f>
        <v>1408.44</v>
      </c>
      <c r="G54" s="93">
        <f t="shared" si="9"/>
        <v>16.310917942377056</v>
      </c>
      <c r="I54" s="94">
        <f t="shared" si="23"/>
        <v>37</v>
      </c>
      <c r="J54" s="90">
        <f t="shared" si="10"/>
        <v>2020</v>
      </c>
      <c r="K54" s="95">
        <f t="shared" si="24"/>
        <v>44136</v>
      </c>
    </row>
    <row r="55" spans="2:11" outlineLevel="1">
      <c r="B55" s="99">
        <f t="shared" si="7"/>
        <v>44166</v>
      </c>
      <c r="C55" s="96">
        <f>IF(F55&lt;&gt;0,-INDEX([13]Delta!$F$1:$EE$996,$L$20,$I55),0)</f>
        <v>27136.120442092419</v>
      </c>
      <c r="D55" s="97">
        <f>IF(ISNUMBER($F55),VLOOKUP($J55,'Table 1'!$B$13:$C$33,2,FALSE)/12*1000*Study_MW,"")</f>
        <v>0</v>
      </c>
      <c r="E55" s="97">
        <f t="shared" si="22"/>
        <v>27136.120442092419</v>
      </c>
      <c r="F55" s="96">
        <f>INDEX([13]Delta!$F$1:$EE$996,$L$21,$I55)</f>
        <v>1086.5809999999999</v>
      </c>
      <c r="G55" s="98">
        <f t="shared" si="9"/>
        <v>24.973858775454772</v>
      </c>
      <c r="I55" s="81">
        <f t="shared" si="23"/>
        <v>38</v>
      </c>
      <c r="J55" s="90">
        <f t="shared" si="10"/>
        <v>2020</v>
      </c>
      <c r="K55" s="99">
        <f t="shared" si="24"/>
        <v>44166</v>
      </c>
    </row>
    <row r="56" spans="2:11" outlineLevel="1">
      <c r="B56" s="91">
        <f t="shared" si="7"/>
        <v>44197</v>
      </c>
      <c r="C56" s="86">
        <f>IF(F56&lt;&gt;0,-INDEX([13]Delta!$F$1:$EE$996,$L$20,$I56),0)</f>
        <v>-136660.53147354722</v>
      </c>
      <c r="D56" s="87">
        <f>IF(ISNUMBER($F56),VLOOKUP($J56,'Table 1'!$B$13:$C$33,2,FALSE)/12*1000*Study_MW,"")</f>
        <v>68331.308540407437</v>
      </c>
      <c r="E56" s="87">
        <f t="shared" si="22"/>
        <v>-68329.222933139783</v>
      </c>
      <c r="F56" s="86">
        <f>INDEX([13]Delta!$F$1:$EE$996,$L$21,$I56)</f>
        <v>1297.133</v>
      </c>
      <c r="G56" s="89">
        <f t="shared" si="9"/>
        <v>-52.677114014630561</v>
      </c>
      <c r="I56" s="77">
        <f>I44+13</f>
        <v>40</v>
      </c>
      <c r="J56" s="90">
        <f t="shared" si="10"/>
        <v>2021</v>
      </c>
      <c r="K56" s="91">
        <f t="shared" si="24"/>
        <v>44197</v>
      </c>
    </row>
    <row r="57" spans="2:11" outlineLevel="1">
      <c r="B57" s="95">
        <f t="shared" si="7"/>
        <v>44228</v>
      </c>
      <c r="C57" s="92">
        <f>IF(F57&lt;&gt;0,-INDEX([13]Delta!$F$1:$EE$996,$L$20,$I57),0)</f>
        <v>-99634.432138755918</v>
      </c>
      <c r="D57" s="88">
        <f>IF(ISNUMBER($F57),VLOOKUP($J57,'Table 1'!$B$13:$C$33,2,FALSE)/12*1000*Study_MW,"")</f>
        <v>68331.308540407437</v>
      </c>
      <c r="E57" s="88">
        <f t="shared" si="22"/>
        <v>-31303.12359834848</v>
      </c>
      <c r="F57" s="92">
        <f>INDEX([13]Delta!$F$1:$EE$996,$L$21,$I57)</f>
        <v>1451.7439999999999</v>
      </c>
      <c r="G57" s="93">
        <f t="shared" si="9"/>
        <v>-21.562426707703619</v>
      </c>
      <c r="I57" s="94">
        <f t="shared" si="23"/>
        <v>41</v>
      </c>
      <c r="J57" s="90">
        <f t="shared" si="10"/>
        <v>2021</v>
      </c>
      <c r="K57" s="95">
        <f t="shared" si="24"/>
        <v>44228</v>
      </c>
    </row>
    <row r="58" spans="2:11" outlineLevel="1">
      <c r="B58" s="95">
        <f t="shared" si="7"/>
        <v>44256</v>
      </c>
      <c r="C58" s="92">
        <f>IF(F58&lt;&gt;0,-INDEX([13]Delta!$F$1:$EE$996,$L$20,$I58),0)</f>
        <v>-182464.55383831263</v>
      </c>
      <c r="D58" s="88">
        <f>IF(ISNUMBER($F58),VLOOKUP($J58,'Table 1'!$B$13:$C$33,2,FALSE)/12*1000*Study_MW,"")</f>
        <v>68331.308540407437</v>
      </c>
      <c r="E58" s="88">
        <f t="shared" si="22"/>
        <v>-114133.24529790519</v>
      </c>
      <c r="F58" s="92">
        <f>INDEX([13]Delta!$F$1:$EE$996,$L$21,$I58)</f>
        <v>2260.8919999999998</v>
      </c>
      <c r="G58" s="93">
        <f t="shared" si="9"/>
        <v>-50.481511411383295</v>
      </c>
      <c r="I58" s="94">
        <f t="shared" si="23"/>
        <v>42</v>
      </c>
      <c r="J58" s="90">
        <f t="shared" si="10"/>
        <v>2021</v>
      </c>
      <c r="K58" s="95">
        <f t="shared" si="24"/>
        <v>44256</v>
      </c>
    </row>
    <row r="59" spans="2:11" outlineLevel="1">
      <c r="B59" s="95">
        <f t="shared" si="7"/>
        <v>44287</v>
      </c>
      <c r="C59" s="92">
        <f>IF(F59&lt;&gt;0,-INDEX([13]Delta!$F$1:$EE$996,$L$20,$I59),0)</f>
        <v>-116219.92161868513</v>
      </c>
      <c r="D59" s="88">
        <f>IF(ISNUMBER($F59),VLOOKUP($J59,'Table 1'!$B$13:$C$33,2,FALSE)/12*1000*Study_MW,"")</f>
        <v>68331.308540407437</v>
      </c>
      <c r="E59" s="88">
        <f t="shared" si="22"/>
        <v>-47888.613078277689</v>
      </c>
      <c r="F59" s="92">
        <f>INDEX([13]Delta!$F$1:$EE$996,$L$21,$I59)</f>
        <v>2611.38</v>
      </c>
      <c r="G59" s="93">
        <f t="shared" si="9"/>
        <v>-18.338431434060798</v>
      </c>
      <c r="I59" s="94">
        <f t="shared" si="23"/>
        <v>43</v>
      </c>
      <c r="J59" s="90">
        <f t="shared" si="10"/>
        <v>2021</v>
      </c>
      <c r="K59" s="95">
        <f t="shared" si="24"/>
        <v>44287</v>
      </c>
    </row>
    <row r="60" spans="2:11" outlineLevel="1">
      <c r="B60" s="95">
        <f t="shared" si="7"/>
        <v>44317</v>
      </c>
      <c r="C60" s="92">
        <f>IF(F60&lt;&gt;0,-INDEX([13]Delta!$F$1:$EE$996,$L$20,$I60),0)</f>
        <v>-73190.015093892813</v>
      </c>
      <c r="D60" s="88">
        <f>IF(ISNUMBER($F60),VLOOKUP($J60,'Table 1'!$B$13:$C$33,2,FALSE)/12*1000*Study_MW,"")</f>
        <v>68331.308540407437</v>
      </c>
      <c r="E60" s="88">
        <f t="shared" si="22"/>
        <v>-4858.7065534853755</v>
      </c>
      <c r="F60" s="92">
        <f>INDEX([13]Delta!$F$1:$EE$996,$L$21,$I60)</f>
        <v>3022.8409999999999</v>
      </c>
      <c r="G60" s="93">
        <f t="shared" si="9"/>
        <v>-1.6073311674300355</v>
      </c>
      <c r="I60" s="94">
        <f t="shared" si="23"/>
        <v>44</v>
      </c>
      <c r="J60" s="90">
        <f t="shared" si="10"/>
        <v>2021</v>
      </c>
      <c r="K60" s="95">
        <f t="shared" si="24"/>
        <v>44317</v>
      </c>
    </row>
    <row r="61" spans="2:11" outlineLevel="1">
      <c r="B61" s="95">
        <f t="shared" si="7"/>
        <v>44348</v>
      </c>
      <c r="C61" s="92">
        <f>IF(F61&lt;&gt;0,-INDEX([13]Delta!$F$1:$EE$996,$L$20,$I61),0)</f>
        <v>-65714.373045191169</v>
      </c>
      <c r="D61" s="88">
        <f>IF(ISNUMBER($F61),VLOOKUP($J61,'Table 1'!$B$13:$C$33,2,FALSE)/12*1000*Study_MW,"")</f>
        <v>68331.308540407437</v>
      </c>
      <c r="E61" s="88">
        <f t="shared" si="22"/>
        <v>2616.9354952162685</v>
      </c>
      <c r="F61" s="92">
        <f>INDEX([13]Delta!$F$1:$EE$996,$L$21,$I61)</f>
        <v>3211.41</v>
      </c>
      <c r="G61" s="93">
        <f t="shared" si="9"/>
        <v>0.81488676164559137</v>
      </c>
      <c r="I61" s="94">
        <f t="shared" si="23"/>
        <v>45</v>
      </c>
      <c r="J61" s="90">
        <f t="shared" si="10"/>
        <v>2021</v>
      </c>
      <c r="K61" s="95">
        <f t="shared" si="24"/>
        <v>44348</v>
      </c>
    </row>
    <row r="62" spans="2:11" outlineLevel="1">
      <c r="B62" s="95">
        <f t="shared" si="7"/>
        <v>44378</v>
      </c>
      <c r="C62" s="92">
        <f>IF(F62&lt;&gt;0,-INDEX([13]Delta!$F$1:$EE$996,$L$20,$I62),0)</f>
        <v>-50438.026661664248</v>
      </c>
      <c r="D62" s="88">
        <f>IF(ISNUMBER($F62),VLOOKUP($J62,'Table 1'!$B$13:$C$33,2,FALSE)/12*1000*Study_MW,"")</f>
        <v>68331.308540407437</v>
      </c>
      <c r="E62" s="88">
        <f t="shared" si="22"/>
        <v>17893.28187874319</v>
      </c>
      <c r="F62" s="92">
        <f>INDEX([13]Delta!$F$1:$EE$996,$L$21,$I62)</f>
        <v>2906.7150000000001</v>
      </c>
      <c r="G62" s="93">
        <f t="shared" si="9"/>
        <v>6.1558432384128441</v>
      </c>
      <c r="I62" s="94">
        <f t="shared" si="23"/>
        <v>46</v>
      </c>
      <c r="J62" s="90">
        <f t="shared" si="10"/>
        <v>2021</v>
      </c>
      <c r="K62" s="95">
        <f t="shared" si="24"/>
        <v>44378</v>
      </c>
    </row>
    <row r="63" spans="2:11" outlineLevel="1">
      <c r="B63" s="95">
        <f t="shared" si="7"/>
        <v>44409</v>
      </c>
      <c r="C63" s="92">
        <f>IF(F63&lt;&gt;0,-INDEX([13]Delta!$F$1:$EE$996,$L$20,$I63),0)</f>
        <v>-53303.736943721771</v>
      </c>
      <c r="D63" s="88">
        <f>IF(ISNUMBER($F63),VLOOKUP($J63,'Table 1'!$B$13:$C$33,2,FALSE)/12*1000*Study_MW,"")</f>
        <v>68331.308540407437</v>
      </c>
      <c r="E63" s="88">
        <f t="shared" si="22"/>
        <v>15027.571596685666</v>
      </c>
      <c r="F63" s="92">
        <f>INDEX([13]Delta!$F$1:$EE$996,$L$21,$I63)</f>
        <v>2911.4580000000001</v>
      </c>
      <c r="G63" s="93">
        <f t="shared" si="9"/>
        <v>5.1615278656555121</v>
      </c>
      <c r="I63" s="94">
        <f t="shared" si="23"/>
        <v>47</v>
      </c>
      <c r="J63" s="90">
        <f t="shared" si="10"/>
        <v>2021</v>
      </c>
      <c r="K63" s="95">
        <f t="shared" si="24"/>
        <v>44409</v>
      </c>
    </row>
    <row r="64" spans="2:11" outlineLevel="1">
      <c r="B64" s="95">
        <f t="shared" si="7"/>
        <v>44440</v>
      </c>
      <c r="C64" s="92">
        <f>IF(F64&lt;&gt;0,-INDEX([13]Delta!$F$1:$EE$996,$L$20,$I64),0)</f>
        <v>-79626.329300150275</v>
      </c>
      <c r="D64" s="88">
        <f>IF(ISNUMBER($F64),VLOOKUP($J64,'Table 1'!$B$13:$C$33,2,FALSE)/12*1000*Study_MW,"")</f>
        <v>68331.308540407437</v>
      </c>
      <c r="E64" s="88">
        <f t="shared" si="22"/>
        <v>-11295.020759742838</v>
      </c>
      <c r="F64" s="92">
        <f>INDEX([13]Delta!$F$1:$EE$996,$L$21,$I64)</f>
        <v>2566.38</v>
      </c>
      <c r="G64" s="93">
        <f t="shared" si="9"/>
        <v>-4.4011489957616714</v>
      </c>
      <c r="I64" s="94">
        <f t="shared" si="23"/>
        <v>48</v>
      </c>
      <c r="J64" s="90">
        <f t="shared" si="10"/>
        <v>2021</v>
      </c>
      <c r="K64" s="95">
        <f t="shared" si="24"/>
        <v>44440</v>
      </c>
    </row>
    <row r="65" spans="2:11" outlineLevel="1">
      <c r="B65" s="95">
        <f t="shared" si="7"/>
        <v>44470</v>
      </c>
      <c r="C65" s="92">
        <f>IF(F65&lt;&gt;0,-INDEX([13]Delta!$F$1:$EE$996,$L$20,$I65),0)</f>
        <v>-112802.741974473</v>
      </c>
      <c r="D65" s="88">
        <f>IF(ISNUMBER($F65),VLOOKUP($J65,'Table 1'!$B$13:$C$33,2,FALSE)/12*1000*Study_MW,"")</f>
        <v>68331.308540407437</v>
      </c>
      <c r="E65" s="88">
        <f t="shared" si="22"/>
        <v>-44471.433434065562</v>
      </c>
      <c r="F65" s="92">
        <f>INDEX([13]Delta!$F$1:$EE$996,$L$21,$I65)</f>
        <v>2080.627</v>
      </c>
      <c r="G65" s="93">
        <f t="shared" si="9"/>
        <v>-21.37405379919878</v>
      </c>
      <c r="I65" s="94">
        <f t="shared" si="23"/>
        <v>49</v>
      </c>
      <c r="J65" s="90">
        <f t="shared" si="10"/>
        <v>2021</v>
      </c>
      <c r="K65" s="95">
        <f t="shared" si="24"/>
        <v>44470</v>
      </c>
    </row>
    <row r="66" spans="2:11" outlineLevel="1">
      <c r="B66" s="95">
        <f t="shared" si="7"/>
        <v>44501</v>
      </c>
      <c r="C66" s="92">
        <f>IF(F66&lt;&gt;0,-INDEX([13]Delta!$F$1:$EE$996,$L$20,$I66),0)</f>
        <v>-162698.322958529</v>
      </c>
      <c r="D66" s="88">
        <f>IF(ISNUMBER($F66),VLOOKUP($J66,'Table 1'!$B$13:$C$33,2,FALSE)/12*1000*Study_MW,"")</f>
        <v>68331.308540407437</v>
      </c>
      <c r="E66" s="88">
        <f t="shared" si="22"/>
        <v>-94367.014418121558</v>
      </c>
      <c r="F66" s="92">
        <f>INDEX([13]Delta!$F$1:$EE$996,$L$21,$I66)</f>
        <v>1401.42</v>
      </c>
      <c r="G66" s="93">
        <f t="shared" si="9"/>
        <v>-67.336711634000906</v>
      </c>
      <c r="I66" s="94">
        <f t="shared" si="23"/>
        <v>50</v>
      </c>
      <c r="J66" s="90">
        <f t="shared" si="10"/>
        <v>2021</v>
      </c>
      <c r="K66" s="95">
        <f t="shared" si="24"/>
        <v>44501</v>
      </c>
    </row>
    <row r="67" spans="2:11" outlineLevel="1">
      <c r="B67" s="99">
        <f t="shared" si="7"/>
        <v>44531</v>
      </c>
      <c r="C67" s="96">
        <f>IF(F67&lt;&gt;0,-INDEX([13]Delta!$F$1:$EE$996,$L$20,$I67),0)</f>
        <v>-118740.94090032578</v>
      </c>
      <c r="D67" s="97">
        <f>IF(ISNUMBER($F67),VLOOKUP($J67,'Table 1'!$B$13:$C$33,2,FALSE)/12*1000*Study_MW,"")</f>
        <v>68331.308540407437</v>
      </c>
      <c r="E67" s="97">
        <f t="shared" si="22"/>
        <v>-50409.632359918338</v>
      </c>
      <c r="F67" s="96">
        <f>INDEX([13]Delta!$F$1:$EE$996,$L$21,$I67)</f>
        <v>1081.1559999999999</v>
      </c>
      <c r="G67" s="98">
        <f t="shared" si="9"/>
        <v>-46.625678773385467</v>
      </c>
      <c r="I67" s="81">
        <f t="shared" si="23"/>
        <v>51</v>
      </c>
      <c r="J67" s="90">
        <f t="shared" si="10"/>
        <v>2021</v>
      </c>
      <c r="K67" s="99">
        <f t="shared" si="24"/>
        <v>44531</v>
      </c>
    </row>
    <row r="68" spans="2:11" outlineLevel="1">
      <c r="B68" s="91">
        <f t="shared" si="7"/>
        <v>44562</v>
      </c>
      <c r="C68" s="86">
        <f>IF(F68&lt;&gt;0,-INDEX([13]Delta!$F$1:$EE$996,$L$20,$I68),0)</f>
        <v>-141462.55980122089</v>
      </c>
      <c r="D68" s="87">
        <f>IF(ISNUMBER($F68),VLOOKUP($J68,'Table 1'!$B$13:$C$33,2,FALSE)/12*1000*Study_MW,"")</f>
        <v>62438.004580953333</v>
      </c>
      <c r="E68" s="87">
        <f t="shared" si="22"/>
        <v>-79024.555220267561</v>
      </c>
      <c r="F68" s="86">
        <f>INDEX([13]Delta!$F$1:$EE$996,$L$21,$I68)</f>
        <v>1290.5609999999999</v>
      </c>
      <c r="G68" s="89">
        <f t="shared" si="9"/>
        <v>-61.232716020604656</v>
      </c>
      <c r="I68" s="77">
        <f>I56+13</f>
        <v>53</v>
      </c>
      <c r="J68" s="90">
        <f t="shared" si="10"/>
        <v>2022</v>
      </c>
      <c r="K68" s="91">
        <f t="shared" si="24"/>
        <v>44562</v>
      </c>
    </row>
    <row r="69" spans="2:11" outlineLevel="1">
      <c r="B69" s="95">
        <f t="shared" si="7"/>
        <v>44593</v>
      </c>
      <c r="C69" s="92">
        <f>IF(F69&lt;&gt;0,-INDEX([13]Delta!$F$1:$EE$996,$L$20,$I69),0)</f>
        <v>-111741.23720511794</v>
      </c>
      <c r="D69" s="88">
        <f>IF(ISNUMBER($F69),VLOOKUP($J69,'Table 1'!$B$13:$C$33,2,FALSE)/12*1000*Study_MW,"")</f>
        <v>62438.004580953333</v>
      </c>
      <c r="E69" s="88">
        <f t="shared" si="22"/>
        <v>-49303.232624164608</v>
      </c>
      <c r="F69" s="92">
        <f>INDEX([13]Delta!$F$1:$EE$996,$L$21,$I69)</f>
        <v>1444.4359999999999</v>
      </c>
      <c r="G69" s="93">
        <f t="shared" si="9"/>
        <v>-34.133206749322646</v>
      </c>
      <c r="I69" s="94">
        <f t="shared" si="23"/>
        <v>54</v>
      </c>
      <c r="J69" s="90">
        <f t="shared" si="10"/>
        <v>2022</v>
      </c>
      <c r="K69" s="95">
        <f t="shared" si="24"/>
        <v>44593</v>
      </c>
    </row>
    <row r="70" spans="2:11" outlineLevel="1">
      <c r="B70" s="95">
        <f t="shared" si="7"/>
        <v>44621</v>
      </c>
      <c r="C70" s="92">
        <f>IF(F70&lt;&gt;0,-INDEX([13]Delta!$F$1:$EE$996,$L$20,$I70),0)</f>
        <v>-172107.92878884077</v>
      </c>
      <c r="D70" s="88">
        <f>IF(ISNUMBER($F70),VLOOKUP($J70,'Table 1'!$B$13:$C$33,2,FALSE)/12*1000*Study_MW,"")</f>
        <v>62438.004580953333</v>
      </c>
      <c r="E70" s="88">
        <f t="shared" si="22"/>
        <v>-109669.92420788744</v>
      </c>
      <c r="F70" s="92">
        <f>INDEX([13]Delta!$F$1:$EE$996,$L$21,$I70)</f>
        <v>2249.5149999999999</v>
      </c>
      <c r="G70" s="93">
        <f t="shared" si="9"/>
        <v>-48.752697451622879</v>
      </c>
      <c r="I70" s="94">
        <f t="shared" si="23"/>
        <v>55</v>
      </c>
      <c r="J70" s="90">
        <f t="shared" si="10"/>
        <v>2022</v>
      </c>
      <c r="K70" s="95">
        <f t="shared" si="24"/>
        <v>44621</v>
      </c>
    </row>
    <row r="71" spans="2:11" outlineLevel="1">
      <c r="B71" s="95">
        <f t="shared" si="7"/>
        <v>44652</v>
      </c>
      <c r="C71" s="92">
        <f>IF(F71&lt;&gt;0,-INDEX([13]Delta!$F$1:$EE$996,$L$20,$I71),0)</f>
        <v>-127943.82881352305</v>
      </c>
      <c r="D71" s="88">
        <f>IF(ISNUMBER($F71),VLOOKUP($J71,'Table 1'!$B$13:$C$33,2,FALSE)/12*1000*Study_MW,"")</f>
        <v>62438.004580953333</v>
      </c>
      <c r="E71" s="88">
        <f t="shared" si="22"/>
        <v>-65505.824232569721</v>
      </c>
      <c r="F71" s="92">
        <f>INDEX([13]Delta!$F$1:$EE$996,$L$21,$I71)</f>
        <v>2598.27</v>
      </c>
      <c r="G71" s="93">
        <f t="shared" si="9"/>
        <v>-25.211323008220749</v>
      </c>
      <c r="I71" s="94">
        <f t="shared" si="23"/>
        <v>56</v>
      </c>
      <c r="J71" s="90">
        <f t="shared" si="10"/>
        <v>2022</v>
      </c>
      <c r="K71" s="95">
        <f t="shared" si="24"/>
        <v>44652</v>
      </c>
    </row>
    <row r="72" spans="2:11" outlineLevel="1">
      <c r="B72" s="95">
        <f t="shared" si="7"/>
        <v>44682</v>
      </c>
      <c r="C72" s="92">
        <f>IF(F72&lt;&gt;0,-INDEX([13]Delta!$F$1:$EE$996,$L$20,$I72),0)</f>
        <v>-78780.854542374611</v>
      </c>
      <c r="D72" s="88">
        <f>IF(ISNUMBER($F72),VLOOKUP($J72,'Table 1'!$B$13:$C$33,2,FALSE)/12*1000*Study_MW,"")</f>
        <v>62438.004580953333</v>
      </c>
      <c r="E72" s="88">
        <f t="shared" si="22"/>
        <v>-16342.849961421278</v>
      </c>
      <c r="F72" s="92">
        <f>INDEX([13]Delta!$F$1:$EE$996,$L$21,$I72)</f>
        <v>3007.6819999999998</v>
      </c>
      <c r="G72" s="93">
        <f t="shared" si="9"/>
        <v>-5.4337027522927217</v>
      </c>
      <c r="I72" s="94">
        <f t="shared" si="23"/>
        <v>57</v>
      </c>
      <c r="J72" s="90">
        <f t="shared" si="10"/>
        <v>2022</v>
      </c>
      <c r="K72" s="95">
        <f t="shared" si="24"/>
        <v>44682</v>
      </c>
    </row>
    <row r="73" spans="2:11" outlineLevel="1">
      <c r="B73" s="95">
        <f t="shared" si="7"/>
        <v>44713</v>
      </c>
      <c r="C73" s="92">
        <f>IF(F73&lt;&gt;0,-INDEX([13]Delta!$F$1:$EE$996,$L$20,$I73),0)</f>
        <v>-69193.016650080681</v>
      </c>
      <c r="D73" s="88">
        <f>IF(ISNUMBER($F73),VLOOKUP($J73,'Table 1'!$B$13:$C$33,2,FALSE)/12*1000*Study_MW,"")</f>
        <v>62438.004580953333</v>
      </c>
      <c r="E73" s="88">
        <f t="shared" si="22"/>
        <v>-6755.0120691273478</v>
      </c>
      <c r="F73" s="92">
        <f>INDEX([13]Delta!$F$1:$EE$996,$L$21,$I73)</f>
        <v>3195.36</v>
      </c>
      <c r="G73" s="93">
        <f t="shared" si="9"/>
        <v>-2.1140065811449564</v>
      </c>
      <c r="I73" s="94">
        <f t="shared" si="23"/>
        <v>58</v>
      </c>
      <c r="J73" s="90">
        <f t="shared" si="10"/>
        <v>2022</v>
      </c>
      <c r="K73" s="95">
        <f t="shared" si="24"/>
        <v>44713</v>
      </c>
    </row>
    <row r="74" spans="2:11" outlineLevel="1">
      <c r="B74" s="95">
        <f t="shared" si="7"/>
        <v>44743</v>
      </c>
      <c r="C74" s="92">
        <f>IF(F74&lt;&gt;0,-INDEX([13]Delta!$F$1:$EE$996,$L$20,$I74),0)</f>
        <v>-54765.396429866552</v>
      </c>
      <c r="D74" s="88">
        <f>IF(ISNUMBER($F74),VLOOKUP($J74,'Table 1'!$B$13:$C$33,2,FALSE)/12*1000*Study_MW,"")</f>
        <v>62438.004580953333</v>
      </c>
      <c r="E74" s="88">
        <f t="shared" si="22"/>
        <v>7672.6081510867807</v>
      </c>
      <c r="F74" s="92">
        <f>INDEX([13]Delta!$F$1:$EE$996,$L$21,$I74)</f>
        <v>2892.2379999999998</v>
      </c>
      <c r="G74" s="93">
        <f t="shared" si="9"/>
        <v>2.6528273783439609</v>
      </c>
      <c r="I74" s="94">
        <f t="shared" si="23"/>
        <v>59</v>
      </c>
      <c r="J74" s="90">
        <f t="shared" si="10"/>
        <v>2022</v>
      </c>
      <c r="K74" s="95">
        <f t="shared" si="24"/>
        <v>44743</v>
      </c>
    </row>
    <row r="75" spans="2:11" outlineLevel="1">
      <c r="B75" s="95">
        <f t="shared" si="7"/>
        <v>44774</v>
      </c>
      <c r="C75" s="92">
        <f>IF(F75&lt;&gt;0,-INDEX([13]Delta!$F$1:$EE$996,$L$20,$I75),0)</f>
        <v>-54414.454895406961</v>
      </c>
      <c r="D75" s="88">
        <f>IF(ISNUMBER($F75),VLOOKUP($J75,'Table 1'!$B$13:$C$33,2,FALSE)/12*1000*Study_MW,"")</f>
        <v>62438.004580953333</v>
      </c>
      <c r="E75" s="88">
        <f t="shared" si="22"/>
        <v>8023.5496855463716</v>
      </c>
      <c r="F75" s="92">
        <f>INDEX([13]Delta!$F$1:$EE$996,$L$21,$I75)</f>
        <v>2896.9189999999999</v>
      </c>
      <c r="G75" s="93">
        <f t="shared" si="9"/>
        <v>2.7696838211722081</v>
      </c>
      <c r="I75" s="94">
        <f t="shared" si="23"/>
        <v>60</v>
      </c>
      <c r="J75" s="90">
        <f t="shared" si="10"/>
        <v>2022</v>
      </c>
      <c r="K75" s="95">
        <f t="shared" si="24"/>
        <v>44774</v>
      </c>
    </row>
    <row r="76" spans="2:11" outlineLevel="1">
      <c r="B76" s="95">
        <f t="shared" si="7"/>
        <v>44805</v>
      </c>
      <c r="C76" s="92">
        <f>IF(F76&lt;&gt;0,-INDEX([13]Delta!$F$1:$EE$996,$L$20,$I76),0)</f>
        <v>-85206.730435222387</v>
      </c>
      <c r="D76" s="88">
        <f>IF(ISNUMBER($F76),VLOOKUP($J76,'Table 1'!$B$13:$C$33,2,FALSE)/12*1000*Study_MW,"")</f>
        <v>62438.004580953333</v>
      </c>
      <c r="E76" s="88">
        <f t="shared" si="22"/>
        <v>-22768.725854269054</v>
      </c>
      <c r="F76" s="92">
        <f>INDEX([13]Delta!$F$1:$EE$996,$L$21,$I76)</f>
        <v>2553.5700000000002</v>
      </c>
      <c r="G76" s="93">
        <f t="shared" si="9"/>
        <v>-8.9164290989747901</v>
      </c>
      <c r="I76" s="94">
        <f t="shared" si="23"/>
        <v>61</v>
      </c>
      <c r="J76" s="90">
        <f t="shared" si="10"/>
        <v>2022</v>
      </c>
      <c r="K76" s="95">
        <f t="shared" si="24"/>
        <v>44805</v>
      </c>
    </row>
    <row r="77" spans="2:11" outlineLevel="1">
      <c r="B77" s="95">
        <f t="shared" si="7"/>
        <v>44835</v>
      </c>
      <c r="C77" s="92">
        <f>IF(F77&lt;&gt;0,-INDEX([13]Delta!$F$1:$EE$996,$L$20,$I77),0)</f>
        <v>-122173.90424133837</v>
      </c>
      <c r="D77" s="88">
        <f>IF(ISNUMBER($F77),VLOOKUP($J77,'Table 1'!$B$13:$C$33,2,FALSE)/12*1000*Study_MW,"")</f>
        <v>62438.004580953333</v>
      </c>
      <c r="E77" s="88">
        <f t="shared" si="22"/>
        <v>-59735.899660385039</v>
      </c>
      <c r="F77" s="92">
        <f>INDEX([13]Delta!$F$1:$EE$996,$L$21,$I77)</f>
        <v>2070.2109999999998</v>
      </c>
      <c r="G77" s="93">
        <f t="shared" si="9"/>
        <v>-28.854981284702401</v>
      </c>
      <c r="I77" s="94">
        <f t="shared" si="23"/>
        <v>62</v>
      </c>
      <c r="J77" s="90">
        <f t="shared" si="10"/>
        <v>2022</v>
      </c>
      <c r="K77" s="95">
        <f t="shared" si="24"/>
        <v>44835</v>
      </c>
    </row>
    <row r="78" spans="2:11" outlineLevel="1">
      <c r="B78" s="95">
        <f t="shared" si="7"/>
        <v>44866</v>
      </c>
      <c r="C78" s="92">
        <f>IF(F78&lt;&gt;0,-INDEX([13]Delta!$F$1:$EE$996,$L$20,$I78),0)</f>
        <v>-172997.68956245482</v>
      </c>
      <c r="D78" s="88">
        <f>IF(ISNUMBER($F78),VLOOKUP($J78,'Table 1'!$B$13:$C$33,2,FALSE)/12*1000*Study_MW,"")</f>
        <v>62438.004580953333</v>
      </c>
      <c r="E78" s="88">
        <f t="shared" si="22"/>
        <v>-110559.68498150149</v>
      </c>
      <c r="F78" s="92">
        <f>INDEX([13]Delta!$F$1:$EE$996,$L$21,$I78)</f>
        <v>1394.4</v>
      </c>
      <c r="G78" s="93">
        <f t="shared" si="9"/>
        <v>-79.288356986159982</v>
      </c>
      <c r="I78" s="94">
        <f t="shared" si="23"/>
        <v>63</v>
      </c>
      <c r="J78" s="90">
        <f t="shared" si="10"/>
        <v>2022</v>
      </c>
      <c r="K78" s="95">
        <f t="shared" si="24"/>
        <v>44866</v>
      </c>
    </row>
    <row r="79" spans="2:11" outlineLevel="1">
      <c r="B79" s="99">
        <f t="shared" si="7"/>
        <v>44896</v>
      </c>
      <c r="C79" s="96">
        <f>IF(F79&lt;&gt;0,-INDEX([13]Delta!$F$1:$EE$996,$L$20,$I79),0)</f>
        <v>-108728.29355657101</v>
      </c>
      <c r="D79" s="97">
        <f>IF(ISNUMBER($F79),VLOOKUP($J79,'Table 1'!$B$13:$C$33,2,FALSE)/12*1000*Study_MW,"")</f>
        <v>62438.004580953333</v>
      </c>
      <c r="E79" s="97">
        <f t="shared" si="22"/>
        <v>-46290.288975617674</v>
      </c>
      <c r="F79" s="96">
        <f>INDEX([13]Delta!$F$1:$EE$996,$L$21,$I79)</f>
        <v>1075.731</v>
      </c>
      <c r="G79" s="98">
        <f t="shared" si="9"/>
        <v>-43.03147252948709</v>
      </c>
      <c r="I79" s="81">
        <f t="shared" si="23"/>
        <v>64</v>
      </c>
      <c r="J79" s="90">
        <f t="shared" si="10"/>
        <v>2022</v>
      </c>
      <c r="K79" s="99">
        <f t="shared" si="24"/>
        <v>44896</v>
      </c>
    </row>
    <row r="80" spans="2:11" outlineLevel="1">
      <c r="B80" s="91">
        <f t="shared" si="7"/>
        <v>44927</v>
      </c>
      <c r="C80" s="86">
        <f>IF(F80&lt;&gt;0,-INDEX([13]Delta!$F$1:$EE$996,$L$20,$I80),0)</f>
        <v>-150983.3058950305</v>
      </c>
      <c r="D80" s="87">
        <f>IF(ISNUMBER($F80),VLOOKUP($J80,'Table 1'!$B$13:$C$33,2,FALSE)/12*1000*Study_MW,"")</f>
        <v>75124.116788409796</v>
      </c>
      <c r="E80" s="87">
        <f t="shared" si="22"/>
        <v>-75859.189106620703</v>
      </c>
      <c r="F80" s="86">
        <f>INDEX([13]Delta!$F$1:$EE$996,$L$21,$I80)</f>
        <v>1284.175</v>
      </c>
      <c r="G80" s="89">
        <f t="shared" si="9"/>
        <v>-59.07231421466755</v>
      </c>
      <c r="I80" s="77">
        <f>I68+13</f>
        <v>66</v>
      </c>
      <c r="J80" s="90">
        <f t="shared" si="10"/>
        <v>2023</v>
      </c>
      <c r="K80" s="91">
        <f t="shared" si="24"/>
        <v>44927</v>
      </c>
    </row>
    <row r="81" spans="2:11" outlineLevel="1">
      <c r="B81" s="95">
        <f t="shared" si="7"/>
        <v>44958</v>
      </c>
      <c r="C81" s="92">
        <f>IF(F81&lt;&gt;0,-INDEX([13]Delta!$F$1:$EE$996,$L$20,$I81),0)</f>
        <v>-144704.44891777635</v>
      </c>
      <c r="D81" s="88">
        <f>IF(ISNUMBER($F81),VLOOKUP($J81,'Table 1'!$B$13:$C$33,2,FALSE)/12*1000*Study_MW,"")</f>
        <v>75124.116788409796</v>
      </c>
      <c r="E81" s="88">
        <f t="shared" si="22"/>
        <v>-69580.33212936655</v>
      </c>
      <c r="F81" s="92">
        <f>INDEX([13]Delta!$F$1:$EE$996,$L$21,$I81)</f>
        <v>1437.212</v>
      </c>
      <c r="G81" s="93">
        <f t="shared" si="9"/>
        <v>-48.413408828597696</v>
      </c>
      <c r="I81" s="94">
        <f t="shared" si="23"/>
        <v>67</v>
      </c>
      <c r="J81" s="90">
        <f t="shared" si="10"/>
        <v>2023</v>
      </c>
      <c r="K81" s="95">
        <f t="shared" si="24"/>
        <v>44958</v>
      </c>
    </row>
    <row r="82" spans="2:11" outlineLevel="1">
      <c r="B82" s="95">
        <f t="shared" si="7"/>
        <v>44986</v>
      </c>
      <c r="C82" s="92">
        <f>IF(F82&lt;&gt;0,-INDEX([13]Delta!$F$1:$EE$996,$L$20,$I82),0)</f>
        <v>-168969.92381228507</v>
      </c>
      <c r="D82" s="88">
        <f>IF(ISNUMBER($F82),VLOOKUP($J82,'Table 1'!$B$13:$C$33,2,FALSE)/12*1000*Study_MW,"")</f>
        <v>75124.116788409796</v>
      </c>
      <c r="E82" s="88">
        <f t="shared" si="22"/>
        <v>-93845.80702387527</v>
      </c>
      <c r="F82" s="92">
        <f>INDEX([13]Delta!$F$1:$EE$996,$L$21,$I82)</f>
        <v>2238.3240000000001</v>
      </c>
      <c r="G82" s="93">
        <f t="shared" si="9"/>
        <v>-41.926819809766265</v>
      </c>
      <c r="I82" s="94">
        <f t="shared" si="23"/>
        <v>68</v>
      </c>
      <c r="J82" s="90">
        <f t="shared" si="10"/>
        <v>2023</v>
      </c>
      <c r="K82" s="95">
        <f t="shared" si="24"/>
        <v>44986</v>
      </c>
    </row>
    <row r="83" spans="2:11" outlineLevel="1">
      <c r="B83" s="95">
        <f t="shared" si="7"/>
        <v>45017</v>
      </c>
      <c r="C83" s="92">
        <f>IF(F83&lt;&gt;0,-INDEX([13]Delta!$F$1:$EE$996,$L$20,$I83),0)</f>
        <v>-135873.55793315172</v>
      </c>
      <c r="D83" s="88">
        <f>IF(ISNUMBER($F83),VLOOKUP($J83,'Table 1'!$B$13:$C$33,2,FALSE)/12*1000*Study_MW,"")</f>
        <v>75124.116788409796</v>
      </c>
      <c r="E83" s="88">
        <f t="shared" si="22"/>
        <v>-60749.441144741926</v>
      </c>
      <c r="F83" s="92">
        <f>INDEX([13]Delta!$F$1:$EE$996,$L$21,$I83)</f>
        <v>2585.2800000000002</v>
      </c>
      <c r="G83" s="93">
        <f t="shared" si="9"/>
        <v>-23.498205666210978</v>
      </c>
      <c r="I83" s="94">
        <f t="shared" si="23"/>
        <v>69</v>
      </c>
      <c r="J83" s="90">
        <f t="shared" si="10"/>
        <v>2023</v>
      </c>
      <c r="K83" s="95">
        <f t="shared" si="24"/>
        <v>45017</v>
      </c>
    </row>
    <row r="84" spans="2:11" outlineLevel="1">
      <c r="B84" s="95">
        <f t="shared" si="7"/>
        <v>45047</v>
      </c>
      <c r="C84" s="92">
        <f>IF(F84&lt;&gt;0,-INDEX([13]Delta!$F$1:$EE$996,$L$20,$I84),0)</f>
        <v>-92684.701232984662</v>
      </c>
      <c r="D84" s="88">
        <f>IF(ISNUMBER($F84),VLOOKUP($J84,'Table 1'!$B$13:$C$33,2,FALSE)/12*1000*Study_MW,"")</f>
        <v>75124.116788409796</v>
      </c>
      <c r="E84" s="88">
        <f t="shared" si="22"/>
        <v>-17560.584444574866</v>
      </c>
      <c r="F84" s="92">
        <f>INDEX([13]Delta!$F$1:$EE$996,$L$21,$I84)</f>
        <v>2992.616</v>
      </c>
      <c r="G84" s="93">
        <f t="shared" si="9"/>
        <v>-5.8679711812590947</v>
      </c>
      <c r="I84" s="94">
        <f t="shared" si="23"/>
        <v>70</v>
      </c>
      <c r="J84" s="90">
        <f t="shared" si="10"/>
        <v>2023</v>
      </c>
      <c r="K84" s="95">
        <f t="shared" si="24"/>
        <v>45047</v>
      </c>
    </row>
    <row r="85" spans="2:11" outlineLevel="1">
      <c r="B85" s="95">
        <f t="shared" ref="B85:B148" si="34">EDATE(B84,1)</f>
        <v>45078</v>
      </c>
      <c r="C85" s="92">
        <f>IF(F85&lt;&gt;0,-INDEX([13]Delta!$F$1:$EE$996,$L$20,$I85),0)</f>
        <v>-79437.545647248626</v>
      </c>
      <c r="D85" s="88">
        <f>IF(ISNUMBER($F85),VLOOKUP($J85,'Table 1'!$B$13:$C$33,2,FALSE)/12*1000*Study_MW,"")</f>
        <v>75124.116788409796</v>
      </c>
      <c r="E85" s="88">
        <f t="shared" ref="E85:E148" si="35">C85+D85</f>
        <v>-4313.4288588388299</v>
      </c>
      <c r="F85" s="92">
        <f>INDEX([13]Delta!$F$1:$EE$996,$L$21,$I85)</f>
        <v>3179.37</v>
      </c>
      <c r="G85" s="93">
        <f t="shared" ref="G85:G148" si="36">IF(ISNUMBER($F85),E85/$F85,"")</f>
        <v>-1.356692948237805</v>
      </c>
      <c r="I85" s="94">
        <f t="shared" si="23"/>
        <v>71</v>
      </c>
      <c r="J85" s="90">
        <f t="shared" ref="J85:J148" si="37">YEAR(B85)</f>
        <v>2023</v>
      </c>
      <c r="K85" s="95">
        <f t="shared" si="24"/>
        <v>45078</v>
      </c>
    </row>
    <row r="86" spans="2:11" outlineLevel="1">
      <c r="B86" s="95">
        <f t="shared" si="34"/>
        <v>45108</v>
      </c>
      <c r="C86" s="92">
        <f>IF(F86&lt;&gt;0,-INDEX([13]Delta!$F$1:$EE$996,$L$20,$I86),0)</f>
        <v>-58528.44234508276</v>
      </c>
      <c r="D86" s="88">
        <f>IF(ISNUMBER($F86),VLOOKUP($J86,'Table 1'!$B$13:$C$33,2,FALSE)/12*1000*Study_MW,"")</f>
        <v>75124.116788409796</v>
      </c>
      <c r="E86" s="88">
        <f t="shared" si="35"/>
        <v>16595.674443327036</v>
      </c>
      <c r="F86" s="92">
        <f>INDEX([13]Delta!$F$1:$EE$996,$L$21,$I86)</f>
        <v>2877.6990000000001</v>
      </c>
      <c r="G86" s="93">
        <f t="shared" si="36"/>
        <v>5.7669945478408398</v>
      </c>
      <c r="I86" s="94">
        <f t="shared" si="23"/>
        <v>72</v>
      </c>
      <c r="J86" s="90">
        <f t="shared" si="37"/>
        <v>2023</v>
      </c>
      <c r="K86" s="95">
        <f t="shared" si="24"/>
        <v>45108</v>
      </c>
    </row>
    <row r="87" spans="2:11" outlineLevel="1">
      <c r="B87" s="95">
        <f t="shared" si="34"/>
        <v>45139</v>
      </c>
      <c r="C87" s="92">
        <f>IF(F87&lt;&gt;0,-INDEX([13]Delta!$F$1:$EE$996,$L$20,$I87),0)</f>
        <v>-60680.493149548769</v>
      </c>
      <c r="D87" s="88">
        <f>IF(ISNUMBER($F87),VLOOKUP($J87,'Table 1'!$B$13:$C$33,2,FALSE)/12*1000*Study_MW,"")</f>
        <v>75124.116788409796</v>
      </c>
      <c r="E87" s="88">
        <f t="shared" si="35"/>
        <v>14443.623638861027</v>
      </c>
      <c r="F87" s="92">
        <f>INDEX([13]Delta!$F$1:$EE$996,$L$21,$I87)</f>
        <v>2882.4110000000001</v>
      </c>
      <c r="G87" s="93">
        <f t="shared" si="36"/>
        <v>5.0109521643030872</v>
      </c>
      <c r="I87" s="94">
        <f t="shared" si="23"/>
        <v>73</v>
      </c>
      <c r="J87" s="90">
        <f t="shared" si="37"/>
        <v>2023</v>
      </c>
      <c r="K87" s="95">
        <f t="shared" si="24"/>
        <v>45139</v>
      </c>
    </row>
    <row r="88" spans="2:11" outlineLevel="1">
      <c r="B88" s="95">
        <f t="shared" si="34"/>
        <v>45170</v>
      </c>
      <c r="C88" s="92">
        <f>IF(F88&lt;&gt;0,-INDEX([13]Delta!$F$1:$EE$996,$L$20,$I88),0)</f>
        <v>-92656.355681940913</v>
      </c>
      <c r="D88" s="88">
        <f>IF(ISNUMBER($F88),VLOOKUP($J88,'Table 1'!$B$13:$C$33,2,FALSE)/12*1000*Study_MW,"")</f>
        <v>75124.116788409796</v>
      </c>
      <c r="E88" s="88">
        <f t="shared" si="35"/>
        <v>-17532.238893531117</v>
      </c>
      <c r="F88" s="92">
        <f>INDEX([13]Delta!$F$1:$EE$996,$L$21,$I88)</f>
        <v>2540.79</v>
      </c>
      <c r="G88" s="93">
        <f t="shared" si="36"/>
        <v>-6.9003100978558312</v>
      </c>
      <c r="I88" s="94">
        <f t="shared" si="23"/>
        <v>74</v>
      </c>
      <c r="J88" s="90">
        <f t="shared" si="37"/>
        <v>2023</v>
      </c>
      <c r="K88" s="95">
        <f t="shared" si="24"/>
        <v>45170</v>
      </c>
    </row>
    <row r="89" spans="2:11" outlineLevel="1">
      <c r="B89" s="95">
        <f t="shared" si="34"/>
        <v>45200</v>
      </c>
      <c r="C89" s="92">
        <f>IF(F89&lt;&gt;0,-INDEX([13]Delta!$F$1:$EE$996,$L$20,$I89),0)</f>
        <v>-134401.21214298904</v>
      </c>
      <c r="D89" s="88">
        <f>IF(ISNUMBER($F89),VLOOKUP($J89,'Table 1'!$B$13:$C$33,2,FALSE)/12*1000*Study_MW,"")</f>
        <v>75124.116788409796</v>
      </c>
      <c r="E89" s="88">
        <f t="shared" si="35"/>
        <v>-59277.095354579244</v>
      </c>
      <c r="F89" s="92">
        <f>INDEX([13]Delta!$F$1:$EE$996,$L$21,$I89)</f>
        <v>2059.857</v>
      </c>
      <c r="G89" s="93">
        <f t="shared" si="36"/>
        <v>-28.777286653675105</v>
      </c>
      <c r="I89" s="94">
        <f t="shared" si="23"/>
        <v>75</v>
      </c>
      <c r="J89" s="90">
        <f t="shared" si="37"/>
        <v>2023</v>
      </c>
      <c r="K89" s="95">
        <f t="shared" si="24"/>
        <v>45200</v>
      </c>
    </row>
    <row r="90" spans="2:11" outlineLevel="1">
      <c r="B90" s="95">
        <f t="shared" si="34"/>
        <v>45231</v>
      </c>
      <c r="C90" s="92">
        <f>IF(F90&lt;&gt;0,-INDEX([13]Delta!$F$1:$EE$996,$L$20,$I90),0)</f>
        <v>-191109.7986010462</v>
      </c>
      <c r="D90" s="88">
        <f>IF(ISNUMBER($F90),VLOOKUP($J90,'Table 1'!$B$13:$C$33,2,FALSE)/12*1000*Study_MW,"")</f>
        <v>75124.116788409796</v>
      </c>
      <c r="E90" s="88">
        <f t="shared" si="35"/>
        <v>-115985.68181263641</v>
      </c>
      <c r="F90" s="92">
        <f>INDEX([13]Delta!$F$1:$EE$996,$L$21,$I90)</f>
        <v>1387.41</v>
      </c>
      <c r="G90" s="93">
        <f t="shared" si="36"/>
        <v>-83.59870680810748</v>
      </c>
      <c r="I90" s="94">
        <f t="shared" si="23"/>
        <v>76</v>
      </c>
      <c r="J90" s="90">
        <f t="shared" si="37"/>
        <v>2023</v>
      </c>
      <c r="K90" s="95">
        <f t="shared" si="24"/>
        <v>45231</v>
      </c>
    </row>
    <row r="91" spans="2:11" outlineLevel="1">
      <c r="B91" s="99">
        <f t="shared" si="34"/>
        <v>45261</v>
      </c>
      <c r="C91" s="96">
        <f>IF(F91&lt;&gt;0,-INDEX([13]Delta!$F$1:$EE$996,$L$20,$I91),0)</f>
        <v>-153170.42802760005</v>
      </c>
      <c r="D91" s="97">
        <f>IF(ISNUMBER($F91),VLOOKUP($J91,'Table 1'!$B$13:$C$33,2,FALSE)/12*1000*Study_MW,"")</f>
        <v>75124.116788409796</v>
      </c>
      <c r="E91" s="97">
        <f t="shared" si="35"/>
        <v>-78046.311239190254</v>
      </c>
      <c r="F91" s="96">
        <f>INDEX([13]Delta!$F$1:$EE$996,$L$21,$I91)</f>
        <v>1070.306</v>
      </c>
      <c r="G91" s="98">
        <f t="shared" si="36"/>
        <v>-72.919624144114167</v>
      </c>
      <c r="I91" s="81">
        <f t="shared" si="23"/>
        <v>77</v>
      </c>
      <c r="J91" s="90">
        <f t="shared" si="37"/>
        <v>2023</v>
      </c>
      <c r="K91" s="99">
        <f t="shared" si="24"/>
        <v>45261</v>
      </c>
    </row>
    <row r="92" spans="2:11" outlineLevel="1">
      <c r="B92" s="91">
        <f t="shared" si="34"/>
        <v>45292</v>
      </c>
      <c r="C92" s="86">
        <f>IF(F92&lt;&gt;0,-INDEX([13]Delta!$F$1:$EE$996,$L$20,$I92),0)</f>
        <v>-167461.46958628297</v>
      </c>
      <c r="D92" s="87">
        <f>IF(ISNUMBER($F92),VLOOKUP($J92,'Table 1'!$B$13:$C$33,2,FALSE)/12*1000*Study_MW,"")</f>
        <v>70099.29972824367</v>
      </c>
      <c r="E92" s="87">
        <f t="shared" si="35"/>
        <v>-97362.169858039299</v>
      </c>
      <c r="F92" s="86">
        <f>INDEX([13]Delta!$F$1:$EE$996,$L$21,$I92)</f>
        <v>1277.6959999999999</v>
      </c>
      <c r="G92" s="89">
        <f t="shared" si="36"/>
        <v>-76.201357645354847</v>
      </c>
      <c r="I92" s="77">
        <f>I80+13</f>
        <v>79</v>
      </c>
      <c r="J92" s="90">
        <f t="shared" si="37"/>
        <v>2024</v>
      </c>
      <c r="K92" s="91">
        <f t="shared" si="24"/>
        <v>45292</v>
      </c>
    </row>
    <row r="93" spans="2:11" outlineLevel="1">
      <c r="B93" s="95">
        <f t="shared" si="34"/>
        <v>45323</v>
      </c>
      <c r="C93" s="92">
        <f>IF(F93&lt;&gt;0,-INDEX([13]Delta!$F$1:$EE$996,$L$20,$I93),0)</f>
        <v>-130297.00138658285</v>
      </c>
      <c r="D93" s="88">
        <f>IF(ISNUMBER($F93),VLOOKUP($J93,'Table 1'!$B$13:$C$33,2,FALSE)/12*1000*Study_MW,"")</f>
        <v>70099.29972824367</v>
      </c>
      <c r="E93" s="88">
        <f t="shared" si="35"/>
        <v>-60197.701658339181</v>
      </c>
      <c r="F93" s="92">
        <f>INDEX([13]Delta!$F$1:$EE$996,$L$21,$I93)</f>
        <v>1481.03</v>
      </c>
      <c r="G93" s="93">
        <f t="shared" si="36"/>
        <v>-40.645835437728593</v>
      </c>
      <c r="I93" s="94">
        <f t="shared" si="23"/>
        <v>80</v>
      </c>
      <c r="J93" s="90">
        <f t="shared" si="37"/>
        <v>2024</v>
      </c>
      <c r="K93" s="95">
        <f t="shared" si="24"/>
        <v>45323</v>
      </c>
    </row>
    <row r="94" spans="2:11" outlineLevel="1">
      <c r="B94" s="95">
        <f t="shared" si="34"/>
        <v>45352</v>
      </c>
      <c r="C94" s="92">
        <f>IF(F94&lt;&gt;0,-INDEX([13]Delta!$F$1:$EE$996,$L$20,$I94),0)</f>
        <v>-166653.05695749819</v>
      </c>
      <c r="D94" s="88">
        <f>IF(ISNUMBER($F94),VLOOKUP($J94,'Table 1'!$B$13:$C$33,2,FALSE)/12*1000*Study_MW,"")</f>
        <v>70099.29972824367</v>
      </c>
      <c r="E94" s="88">
        <f t="shared" si="35"/>
        <v>-96553.757229254523</v>
      </c>
      <c r="F94" s="92">
        <f>INDEX([13]Delta!$F$1:$EE$996,$L$21,$I94)</f>
        <v>2227.1329999999998</v>
      </c>
      <c r="G94" s="93">
        <f t="shared" si="36"/>
        <v>-43.353386272510235</v>
      </c>
      <c r="I94" s="94">
        <f t="shared" si="23"/>
        <v>81</v>
      </c>
      <c r="J94" s="90">
        <f t="shared" si="37"/>
        <v>2024</v>
      </c>
      <c r="K94" s="95">
        <f t="shared" si="24"/>
        <v>45352</v>
      </c>
    </row>
    <row r="95" spans="2:11" outlineLevel="1">
      <c r="B95" s="95">
        <f t="shared" si="34"/>
        <v>45383</v>
      </c>
      <c r="C95" s="92">
        <f>IF(F95&lt;&gt;0,-INDEX([13]Delta!$F$1:$EE$996,$L$20,$I95),0)</f>
        <v>-146588.65311832726</v>
      </c>
      <c r="D95" s="88">
        <f>IF(ISNUMBER($F95),VLOOKUP($J95,'Table 1'!$B$13:$C$33,2,FALSE)/12*1000*Study_MW,"")</f>
        <v>70099.29972824367</v>
      </c>
      <c r="E95" s="88">
        <f t="shared" si="35"/>
        <v>-76489.35339008359</v>
      </c>
      <c r="F95" s="92">
        <f>INDEX([13]Delta!$F$1:$EE$996,$L$21,$I95)</f>
        <v>2572.35</v>
      </c>
      <c r="G95" s="93">
        <f t="shared" si="36"/>
        <v>-29.735204536740177</v>
      </c>
      <c r="I95" s="94">
        <f t="shared" si="23"/>
        <v>82</v>
      </c>
      <c r="J95" s="90">
        <f t="shared" si="37"/>
        <v>2024</v>
      </c>
      <c r="K95" s="95">
        <f t="shared" si="24"/>
        <v>45383</v>
      </c>
    </row>
    <row r="96" spans="2:11" outlineLevel="1">
      <c r="B96" s="95">
        <f t="shared" si="34"/>
        <v>45413</v>
      </c>
      <c r="C96" s="92">
        <f>IF(F96&lt;&gt;0,-INDEX([13]Delta!$F$1:$EE$996,$L$20,$I96),0)</f>
        <v>-99072.693426609039</v>
      </c>
      <c r="D96" s="88">
        <f>IF(ISNUMBER($F96),VLOOKUP($J96,'Table 1'!$B$13:$C$33,2,FALSE)/12*1000*Study_MW,"")</f>
        <v>70099.29972824367</v>
      </c>
      <c r="E96" s="88">
        <f t="shared" si="35"/>
        <v>-28973.393698365369</v>
      </c>
      <c r="F96" s="92">
        <f>INDEX([13]Delta!$F$1:$EE$996,$L$21,$I96)</f>
        <v>2977.674</v>
      </c>
      <c r="G96" s="93">
        <f t="shared" si="36"/>
        <v>-9.7302101231919167</v>
      </c>
      <c r="I96" s="94">
        <f t="shared" si="23"/>
        <v>83</v>
      </c>
      <c r="J96" s="90">
        <f t="shared" si="37"/>
        <v>2024</v>
      </c>
      <c r="K96" s="95">
        <f t="shared" si="24"/>
        <v>45413</v>
      </c>
    </row>
    <row r="97" spans="2:11" outlineLevel="1">
      <c r="B97" s="95">
        <f t="shared" si="34"/>
        <v>45444</v>
      </c>
      <c r="C97" s="92">
        <f>IF(F97&lt;&gt;0,-INDEX([13]Delta!$F$1:$EE$996,$L$20,$I97),0)</f>
        <v>-92252.121079415083</v>
      </c>
      <c r="D97" s="88">
        <f>IF(ISNUMBER($F97),VLOOKUP($J97,'Table 1'!$B$13:$C$33,2,FALSE)/12*1000*Study_MW,"")</f>
        <v>70099.29972824367</v>
      </c>
      <c r="E97" s="88">
        <f t="shared" si="35"/>
        <v>-22152.821351171413</v>
      </c>
      <c r="F97" s="92">
        <f>INDEX([13]Delta!$F$1:$EE$996,$L$21,$I97)</f>
        <v>3163.47</v>
      </c>
      <c r="G97" s="93">
        <f t="shared" si="36"/>
        <v>-7.0026968332784616</v>
      </c>
      <c r="I97" s="94">
        <f t="shared" ref="I97:I103" si="38">I85+13</f>
        <v>84</v>
      </c>
      <c r="J97" s="90">
        <f t="shared" si="37"/>
        <v>2024</v>
      </c>
      <c r="K97" s="95">
        <f t="shared" ref="K97:K160" si="39">IF(ISNUMBER(F97),IF(F97&lt;&gt;0,B97,""),"")</f>
        <v>45444</v>
      </c>
    </row>
    <row r="98" spans="2:11" outlineLevel="1">
      <c r="B98" s="95">
        <f t="shared" si="34"/>
        <v>45474</v>
      </c>
      <c r="C98" s="92">
        <f>IF(F98&lt;&gt;0,-INDEX([13]Delta!$F$1:$EE$996,$L$20,$I98),0)</f>
        <v>-48108.902549833059</v>
      </c>
      <c r="D98" s="88">
        <f>IF(ISNUMBER($F98),VLOOKUP($J98,'Table 1'!$B$13:$C$33,2,FALSE)/12*1000*Study_MW,"")</f>
        <v>70099.29972824367</v>
      </c>
      <c r="E98" s="88">
        <f t="shared" si="35"/>
        <v>21990.397178410611</v>
      </c>
      <c r="F98" s="92">
        <f>INDEX([13]Delta!$F$1:$EE$996,$L$21,$I98)</f>
        <v>2863.3150000000001</v>
      </c>
      <c r="G98" s="93">
        <f t="shared" si="36"/>
        <v>7.6800481883448413</v>
      </c>
      <c r="I98" s="94">
        <f t="shared" si="38"/>
        <v>85</v>
      </c>
      <c r="J98" s="90">
        <f t="shared" si="37"/>
        <v>2024</v>
      </c>
      <c r="K98" s="95">
        <f t="shared" si="39"/>
        <v>45474</v>
      </c>
    </row>
    <row r="99" spans="2:11" outlineLevel="1">
      <c r="B99" s="95">
        <f t="shared" si="34"/>
        <v>45505</v>
      </c>
      <c r="C99" s="92">
        <f>IF(F99&lt;&gt;0,-INDEX([13]Delta!$F$1:$EE$996,$L$20,$I99),0)</f>
        <v>-58162.386386632919</v>
      </c>
      <c r="D99" s="88">
        <f>IF(ISNUMBER($F99),VLOOKUP($J99,'Table 1'!$B$13:$C$33,2,FALSE)/12*1000*Study_MW,"")</f>
        <v>70099.29972824367</v>
      </c>
      <c r="E99" s="88">
        <f t="shared" si="35"/>
        <v>11936.913341610751</v>
      </c>
      <c r="F99" s="92">
        <f>INDEX([13]Delta!$F$1:$EE$996,$L$21,$I99)</f>
        <v>2868.027</v>
      </c>
      <c r="G99" s="93">
        <f t="shared" si="36"/>
        <v>4.162064492980976</v>
      </c>
      <c r="I99" s="94">
        <f t="shared" si="38"/>
        <v>86</v>
      </c>
      <c r="J99" s="90">
        <f t="shared" si="37"/>
        <v>2024</v>
      </c>
      <c r="K99" s="95">
        <f t="shared" si="39"/>
        <v>45505</v>
      </c>
    </row>
    <row r="100" spans="2:11" outlineLevel="1">
      <c r="B100" s="95">
        <f t="shared" si="34"/>
        <v>45536</v>
      </c>
      <c r="C100" s="92">
        <f>IF(F100&lt;&gt;0,-INDEX([13]Delta!$F$1:$EE$996,$L$20,$I100),0)</f>
        <v>-96286.145311310887</v>
      </c>
      <c r="D100" s="88">
        <f>IF(ISNUMBER($F100),VLOOKUP($J100,'Table 1'!$B$13:$C$33,2,FALSE)/12*1000*Study_MW,"")</f>
        <v>70099.29972824367</v>
      </c>
      <c r="E100" s="88">
        <f t="shared" si="35"/>
        <v>-26186.845583067217</v>
      </c>
      <c r="F100" s="92">
        <f>INDEX([13]Delta!$F$1:$EE$996,$L$21,$I100)</f>
        <v>2528.13</v>
      </c>
      <c r="G100" s="93">
        <f t="shared" si="36"/>
        <v>-10.358187902942973</v>
      </c>
      <c r="I100" s="94">
        <f t="shared" si="38"/>
        <v>87</v>
      </c>
      <c r="J100" s="90">
        <f t="shared" si="37"/>
        <v>2024</v>
      </c>
      <c r="K100" s="95">
        <f t="shared" si="39"/>
        <v>45536</v>
      </c>
    </row>
    <row r="101" spans="2:11" outlineLevel="1">
      <c r="B101" s="95">
        <f t="shared" si="34"/>
        <v>45566</v>
      </c>
      <c r="C101" s="92">
        <f>IF(F101&lt;&gt;0,-INDEX([13]Delta!$F$1:$EE$996,$L$20,$I101),0)</f>
        <v>-145350.15439762175</v>
      </c>
      <c r="D101" s="88">
        <f>IF(ISNUMBER($F101),VLOOKUP($J101,'Table 1'!$B$13:$C$33,2,FALSE)/12*1000*Study_MW,"")</f>
        <v>70099.29972824367</v>
      </c>
      <c r="E101" s="88">
        <f t="shared" si="35"/>
        <v>-75250.854669378081</v>
      </c>
      <c r="F101" s="92">
        <f>INDEX([13]Delta!$F$1:$EE$996,$L$21,$I101)</f>
        <v>2049.627</v>
      </c>
      <c r="G101" s="93">
        <f t="shared" si="36"/>
        <v>-36.714414217503027</v>
      </c>
      <c r="I101" s="94">
        <f t="shared" si="38"/>
        <v>88</v>
      </c>
      <c r="J101" s="90">
        <f t="shared" si="37"/>
        <v>2024</v>
      </c>
      <c r="K101" s="95">
        <f t="shared" si="39"/>
        <v>45566</v>
      </c>
    </row>
    <row r="102" spans="2:11" outlineLevel="1">
      <c r="B102" s="95">
        <f t="shared" si="34"/>
        <v>45597</v>
      </c>
      <c r="C102" s="92">
        <f>IF(F102&lt;&gt;0,-INDEX([13]Delta!$F$1:$EE$996,$L$20,$I102),0)</f>
        <v>-201397.90322507918</v>
      </c>
      <c r="D102" s="88">
        <f>IF(ISNUMBER($F102),VLOOKUP($J102,'Table 1'!$B$13:$C$33,2,FALSE)/12*1000*Study_MW,"")</f>
        <v>70099.29972824367</v>
      </c>
      <c r="E102" s="88">
        <f t="shared" si="35"/>
        <v>-131298.60349683551</v>
      </c>
      <c r="F102" s="92">
        <f>INDEX([13]Delta!$F$1:$EE$996,$L$21,$I102)</f>
        <v>1380.45</v>
      </c>
      <c r="G102" s="93">
        <f t="shared" si="36"/>
        <v>-95.112900501166649</v>
      </c>
      <c r="I102" s="94">
        <f t="shared" si="38"/>
        <v>89</v>
      </c>
      <c r="J102" s="90">
        <f t="shared" si="37"/>
        <v>2024</v>
      </c>
      <c r="K102" s="95">
        <f t="shared" si="39"/>
        <v>45597</v>
      </c>
    </row>
    <row r="103" spans="2:11" outlineLevel="1">
      <c r="B103" s="99">
        <f t="shared" si="34"/>
        <v>45627</v>
      </c>
      <c r="C103" s="96">
        <f>IF(F103&lt;&gt;0,-INDEX([13]Delta!$F$1:$EE$996,$L$20,$I103),0)</f>
        <v>-170189.16008999944</v>
      </c>
      <c r="D103" s="97">
        <f>IF(ISNUMBER($F103),VLOOKUP($J103,'Table 1'!$B$13:$C$33,2,FALSE)/12*1000*Study_MW,"")</f>
        <v>70099.29972824367</v>
      </c>
      <c r="E103" s="97">
        <f t="shared" si="35"/>
        <v>-100089.86036175577</v>
      </c>
      <c r="F103" s="96">
        <f>INDEX([13]Delta!$F$1:$EE$996,$L$21,$I103)</f>
        <v>1064.9739999999999</v>
      </c>
      <c r="G103" s="98">
        <f t="shared" si="36"/>
        <v>-93.983383971585951</v>
      </c>
      <c r="I103" s="81">
        <f t="shared" si="38"/>
        <v>90</v>
      </c>
      <c r="J103" s="90">
        <f t="shared" si="37"/>
        <v>2024</v>
      </c>
      <c r="K103" s="99">
        <f t="shared" si="39"/>
        <v>45627</v>
      </c>
    </row>
    <row r="104" spans="2:11" outlineLevel="1">
      <c r="B104" s="91">
        <f t="shared" si="34"/>
        <v>45658</v>
      </c>
      <c r="C104" s="86">
        <f>IF(F104&lt;&gt;0,-INDEX([13]Delta!$F$1:$EE$996,$L$20,$I104),0)</f>
        <v>-176034.27636891603</v>
      </c>
      <c r="D104" s="87">
        <f>IF(ISNUMBER($F104),VLOOKUP($J104,'Table 1'!$B$13:$C$33,2,FALSE)/12*1000*Study_MW,"")</f>
        <v>83436.777110166135</v>
      </c>
      <c r="E104" s="87">
        <f t="shared" si="35"/>
        <v>-92597.4992587499</v>
      </c>
      <c r="F104" s="86">
        <f>INDEX([13]Delta!$F$1:$EE$996,$L$21,$I104)</f>
        <v>1271.3720000000001</v>
      </c>
      <c r="G104" s="89">
        <f t="shared" si="36"/>
        <v>-72.83273444652697</v>
      </c>
      <c r="I104" s="77">
        <f>I92+13</f>
        <v>92</v>
      </c>
      <c r="J104" s="90">
        <f t="shared" si="37"/>
        <v>2025</v>
      </c>
      <c r="K104" s="91">
        <f t="shared" si="39"/>
        <v>45658</v>
      </c>
    </row>
    <row r="105" spans="2:11" outlineLevel="1">
      <c r="B105" s="95">
        <f t="shared" si="34"/>
        <v>45689</v>
      </c>
      <c r="C105" s="92">
        <f>IF(F105&lt;&gt;0,-INDEX([13]Delta!$F$1:$EE$996,$L$20,$I105),0)</f>
        <v>-149644.37812933326</v>
      </c>
      <c r="D105" s="88">
        <f>IF(ISNUMBER($F105),VLOOKUP($J105,'Table 1'!$B$13:$C$33,2,FALSE)/12*1000*Study_MW,"")</f>
        <v>83436.777110166135</v>
      </c>
      <c r="E105" s="88">
        <f t="shared" si="35"/>
        <v>-66207.601019167123</v>
      </c>
      <c r="F105" s="92">
        <f>INDEX([13]Delta!$F$1:$EE$996,$L$21,$I105)</f>
        <v>1422.876</v>
      </c>
      <c r="G105" s="93">
        <f t="shared" si="36"/>
        <v>-46.530829825766354</v>
      </c>
      <c r="I105" s="94">
        <f t="shared" ref="I105:I127" si="40">I93+13</f>
        <v>93</v>
      </c>
      <c r="J105" s="90">
        <f t="shared" si="37"/>
        <v>2025</v>
      </c>
      <c r="K105" s="95">
        <f t="shared" si="39"/>
        <v>45689</v>
      </c>
    </row>
    <row r="106" spans="2:11" outlineLevel="1">
      <c r="B106" s="95">
        <f t="shared" si="34"/>
        <v>45717</v>
      </c>
      <c r="C106" s="92">
        <f>IF(F106&lt;&gt;0,-INDEX([13]Delta!$F$1:$EE$996,$L$20,$I106),0)</f>
        <v>-176866.15639260411</v>
      </c>
      <c r="D106" s="88">
        <f>IF(ISNUMBER($F106),VLOOKUP($J106,'Table 1'!$B$13:$C$33,2,FALSE)/12*1000*Study_MW,"")</f>
        <v>83436.777110166135</v>
      </c>
      <c r="E106" s="88">
        <f t="shared" si="35"/>
        <v>-93429.379282437978</v>
      </c>
      <c r="F106" s="92">
        <f>INDEX([13]Delta!$F$1:$EE$996,$L$21,$I106)</f>
        <v>2216.0659999999998</v>
      </c>
      <c r="G106" s="93">
        <f t="shared" si="36"/>
        <v>-42.160016571003744</v>
      </c>
      <c r="I106" s="94">
        <f t="shared" si="40"/>
        <v>94</v>
      </c>
      <c r="J106" s="90">
        <f t="shared" si="37"/>
        <v>2025</v>
      </c>
      <c r="K106" s="95">
        <f t="shared" si="39"/>
        <v>45717</v>
      </c>
    </row>
    <row r="107" spans="2:11" outlineLevel="1">
      <c r="B107" s="95">
        <f t="shared" si="34"/>
        <v>45748</v>
      </c>
      <c r="C107" s="92">
        <f>IF(F107&lt;&gt;0,-INDEX([13]Delta!$F$1:$EE$996,$L$20,$I107),0)</f>
        <v>-160351.67382605374</v>
      </c>
      <c r="D107" s="88">
        <f>IF(ISNUMBER($F107),VLOOKUP($J107,'Table 1'!$B$13:$C$33,2,FALSE)/12*1000*Study_MW,"")</f>
        <v>83436.777110166135</v>
      </c>
      <c r="E107" s="88">
        <f t="shared" si="35"/>
        <v>-76914.896715887604</v>
      </c>
      <c r="F107" s="92">
        <f>INDEX([13]Delta!$F$1:$EE$996,$L$21,$I107)</f>
        <v>2559.48</v>
      </c>
      <c r="G107" s="93">
        <f t="shared" si="36"/>
        <v>-30.050985636100929</v>
      </c>
      <c r="I107" s="94">
        <f t="shared" si="40"/>
        <v>95</v>
      </c>
      <c r="J107" s="90">
        <f t="shared" si="37"/>
        <v>2025</v>
      </c>
      <c r="K107" s="95">
        <f t="shared" si="39"/>
        <v>45748</v>
      </c>
    </row>
    <row r="108" spans="2:11" outlineLevel="1">
      <c r="B108" s="95">
        <f t="shared" si="34"/>
        <v>45778</v>
      </c>
      <c r="C108" s="92">
        <f>IF(F108&lt;&gt;0,-INDEX([13]Delta!$F$1:$EE$996,$L$20,$I108),0)</f>
        <v>-105361.62955744565</v>
      </c>
      <c r="D108" s="88">
        <f>IF(ISNUMBER($F108),VLOOKUP($J108,'Table 1'!$B$13:$C$33,2,FALSE)/12*1000*Study_MW,"")</f>
        <v>83436.777110166135</v>
      </c>
      <c r="E108" s="88">
        <f t="shared" si="35"/>
        <v>-21924.852447279511</v>
      </c>
      <c r="F108" s="92">
        <f>INDEX([13]Delta!$F$1:$EE$996,$L$21,$I108)</f>
        <v>2962.7939999999999</v>
      </c>
      <c r="G108" s="93">
        <f t="shared" si="36"/>
        <v>-7.4000596893606208</v>
      </c>
      <c r="I108" s="94">
        <f t="shared" si="40"/>
        <v>96</v>
      </c>
      <c r="J108" s="90">
        <f t="shared" si="37"/>
        <v>2025</v>
      </c>
      <c r="K108" s="95">
        <f t="shared" si="39"/>
        <v>45778</v>
      </c>
    </row>
    <row r="109" spans="2:11" outlineLevel="1">
      <c r="B109" s="95">
        <f t="shared" si="34"/>
        <v>45809</v>
      </c>
      <c r="C109" s="92">
        <f>IF(F109&lt;&gt;0,-INDEX([13]Delta!$F$1:$EE$996,$L$20,$I109),0)</f>
        <v>-114190.84795594215</v>
      </c>
      <c r="D109" s="88">
        <f>IF(ISNUMBER($F109),VLOOKUP($J109,'Table 1'!$B$13:$C$33,2,FALSE)/12*1000*Study_MW,"")</f>
        <v>83436.777110166135</v>
      </c>
      <c r="E109" s="88">
        <f t="shared" si="35"/>
        <v>-30754.070845776019</v>
      </c>
      <c r="F109" s="92">
        <f>INDEX([13]Delta!$F$1:$EE$996,$L$21,$I109)</f>
        <v>3147.63</v>
      </c>
      <c r="G109" s="93">
        <f t="shared" si="36"/>
        <v>-9.7705482683085432</v>
      </c>
      <c r="I109" s="94">
        <f t="shared" si="40"/>
        <v>97</v>
      </c>
      <c r="J109" s="90">
        <f t="shared" si="37"/>
        <v>2025</v>
      </c>
      <c r="K109" s="95">
        <f t="shared" si="39"/>
        <v>45809</v>
      </c>
    </row>
    <row r="110" spans="2:11" outlineLevel="1">
      <c r="B110" s="95">
        <f t="shared" si="34"/>
        <v>45839</v>
      </c>
      <c r="C110" s="92">
        <f>IF(F110&lt;&gt;0,-INDEX([13]Delta!$F$1:$EE$996,$L$20,$I110),0)</f>
        <v>-56110.881207078695</v>
      </c>
      <c r="D110" s="88">
        <f>IF(ISNUMBER($F110),VLOOKUP($J110,'Table 1'!$B$13:$C$33,2,FALSE)/12*1000*Study_MW,"")</f>
        <v>83436.777110166135</v>
      </c>
      <c r="E110" s="88">
        <f t="shared" si="35"/>
        <v>27325.895903087439</v>
      </c>
      <c r="F110" s="92">
        <f>INDEX([13]Delta!$F$1:$EE$996,$L$21,$I110)</f>
        <v>2849.0239999999999</v>
      </c>
      <c r="G110" s="93">
        <f t="shared" si="36"/>
        <v>9.5913182560369581</v>
      </c>
      <c r="I110" s="94">
        <f t="shared" si="40"/>
        <v>98</v>
      </c>
      <c r="J110" s="90">
        <f t="shared" si="37"/>
        <v>2025</v>
      </c>
      <c r="K110" s="95">
        <f t="shared" si="39"/>
        <v>45839</v>
      </c>
    </row>
    <row r="111" spans="2:11" outlineLevel="1">
      <c r="B111" s="95">
        <f t="shared" si="34"/>
        <v>45870</v>
      </c>
      <c r="C111" s="92">
        <f>IF(F111&lt;&gt;0,-INDEX([13]Delta!$F$1:$EE$996,$L$20,$I111),0)</f>
        <v>-57574.164364635944</v>
      </c>
      <c r="D111" s="88">
        <f>IF(ISNUMBER($F111),VLOOKUP($J111,'Table 1'!$B$13:$C$33,2,FALSE)/12*1000*Study_MW,"")</f>
        <v>83436.777110166135</v>
      </c>
      <c r="E111" s="88">
        <f t="shared" si="35"/>
        <v>25862.61274553019</v>
      </c>
      <c r="F111" s="92">
        <f>INDEX([13]Delta!$F$1:$EE$996,$L$21,$I111)</f>
        <v>2853.7049999999999</v>
      </c>
      <c r="G111" s="93">
        <f t="shared" si="36"/>
        <v>9.0628192982561941</v>
      </c>
      <c r="I111" s="94">
        <f t="shared" si="40"/>
        <v>99</v>
      </c>
      <c r="J111" s="90">
        <f t="shared" si="37"/>
        <v>2025</v>
      </c>
      <c r="K111" s="95">
        <f t="shared" si="39"/>
        <v>45870</v>
      </c>
    </row>
    <row r="112" spans="2:11" outlineLevel="1">
      <c r="B112" s="95">
        <f t="shared" si="34"/>
        <v>45901</v>
      </c>
      <c r="C112" s="92">
        <f>IF(F112&lt;&gt;0,-INDEX([13]Delta!$F$1:$EE$996,$L$20,$I112),0)</f>
        <v>-97466.249994575977</v>
      </c>
      <c r="D112" s="88">
        <f>IF(ISNUMBER($F112),VLOOKUP($J112,'Table 1'!$B$13:$C$33,2,FALSE)/12*1000*Study_MW,"")</f>
        <v>83436.777110166135</v>
      </c>
      <c r="E112" s="88">
        <f t="shared" si="35"/>
        <v>-14029.472884409843</v>
      </c>
      <c r="F112" s="92">
        <f>INDEX([13]Delta!$F$1:$EE$996,$L$21,$I112)</f>
        <v>2515.44</v>
      </c>
      <c r="G112" s="93">
        <f t="shared" si="36"/>
        <v>-5.5773434804288087</v>
      </c>
      <c r="I112" s="94">
        <f t="shared" si="40"/>
        <v>100</v>
      </c>
      <c r="J112" s="90">
        <f t="shared" si="37"/>
        <v>2025</v>
      </c>
      <c r="K112" s="95">
        <f t="shared" si="39"/>
        <v>45901</v>
      </c>
    </row>
    <row r="113" spans="2:11" outlineLevel="1">
      <c r="B113" s="95">
        <f t="shared" si="34"/>
        <v>45931</v>
      </c>
      <c r="C113" s="92">
        <f>IF(F113&lt;&gt;0,-INDEX([13]Delta!$F$1:$EE$996,$L$20,$I113),0)</f>
        <v>-147583.28835338354</v>
      </c>
      <c r="D113" s="88">
        <f>IF(ISNUMBER($F113),VLOOKUP($J113,'Table 1'!$B$13:$C$33,2,FALSE)/12*1000*Study_MW,"")</f>
        <v>83436.777110166135</v>
      </c>
      <c r="E113" s="88">
        <f t="shared" si="35"/>
        <v>-64146.511243217406</v>
      </c>
      <c r="F113" s="92">
        <f>INDEX([13]Delta!$F$1:$EE$996,$L$21,$I113)</f>
        <v>2039.3969999999999</v>
      </c>
      <c r="G113" s="93">
        <f t="shared" si="36"/>
        <v>-31.453665589984396</v>
      </c>
      <c r="I113" s="94">
        <f t="shared" si="40"/>
        <v>101</v>
      </c>
      <c r="J113" s="90">
        <f t="shared" si="37"/>
        <v>2025</v>
      </c>
      <c r="K113" s="95">
        <f t="shared" si="39"/>
        <v>45931</v>
      </c>
    </row>
    <row r="114" spans="2:11" outlineLevel="1">
      <c r="B114" s="95">
        <f t="shared" si="34"/>
        <v>45962</v>
      </c>
      <c r="C114" s="92">
        <f>IF(F114&lt;&gt;0,-INDEX([13]Delta!$F$1:$EE$996,$L$20,$I114),0)</f>
        <v>-203396.20114225149</v>
      </c>
      <c r="D114" s="88">
        <f>IF(ISNUMBER($F114),VLOOKUP($J114,'Table 1'!$B$13:$C$33,2,FALSE)/12*1000*Study_MW,"")</f>
        <v>83436.777110166135</v>
      </c>
      <c r="E114" s="88">
        <f t="shared" si="35"/>
        <v>-119959.42403208536</v>
      </c>
      <c r="F114" s="92">
        <f>INDEX([13]Delta!$F$1:$EE$996,$L$21,$I114)</f>
        <v>1373.61</v>
      </c>
      <c r="G114" s="93">
        <f t="shared" si="36"/>
        <v>-87.33150168685826</v>
      </c>
      <c r="I114" s="94">
        <f t="shared" si="40"/>
        <v>102</v>
      </c>
      <c r="J114" s="90">
        <f t="shared" si="37"/>
        <v>2025</v>
      </c>
      <c r="K114" s="95">
        <f t="shared" si="39"/>
        <v>45962</v>
      </c>
    </row>
    <row r="115" spans="2:11" outlineLevel="1">
      <c r="B115" s="99">
        <f t="shared" si="34"/>
        <v>45992</v>
      </c>
      <c r="C115" s="96">
        <f>IF(F115&lt;&gt;0,-INDEX([13]Delta!$F$1:$EE$996,$L$20,$I115),0)</f>
        <v>-166269.49167683721</v>
      </c>
      <c r="D115" s="97">
        <f>IF(ISNUMBER($F115),VLOOKUP($J115,'Table 1'!$B$13:$C$33,2,FALSE)/12*1000*Study_MW,"")</f>
        <v>83436.777110166135</v>
      </c>
      <c r="E115" s="97">
        <f t="shared" si="35"/>
        <v>-82832.714566671071</v>
      </c>
      <c r="F115" s="96">
        <f>INDEX([13]Delta!$F$1:$EE$996,$L$21,$I115)</f>
        <v>1059.7349999999999</v>
      </c>
      <c r="G115" s="98">
        <f t="shared" si="36"/>
        <v>-78.163611248728301</v>
      </c>
      <c r="I115" s="81">
        <f t="shared" si="40"/>
        <v>103</v>
      </c>
      <c r="J115" s="90">
        <f t="shared" si="37"/>
        <v>2025</v>
      </c>
      <c r="K115" s="99">
        <f t="shared" si="39"/>
        <v>45992</v>
      </c>
    </row>
    <row r="116" spans="2:11" outlineLevel="1">
      <c r="B116" s="91">
        <f t="shared" si="34"/>
        <v>46023</v>
      </c>
      <c r="C116" s="86">
        <f>IF(F116&lt;&gt;0,-INDEX([13]Delta!$F$1:$EE$996,$L$20,$I116),0)</f>
        <v>-192719.91323539615</v>
      </c>
      <c r="D116" s="87">
        <f>IF(ISNUMBER($F116),VLOOKUP($J116,'Table 1'!$B$13:$C$33,2,FALSE)/12*1000*Study_MW,"")</f>
        <v>78939.255667424848</v>
      </c>
      <c r="E116" s="87">
        <f t="shared" si="35"/>
        <v>-113780.6575679713</v>
      </c>
      <c r="F116" s="86">
        <f>INDEX([13]Delta!$F$1:$EE$996,$L$21,$I116)</f>
        <v>1265.0170000000001</v>
      </c>
      <c r="G116" s="89">
        <f t="shared" si="36"/>
        <v>-89.943975114936237</v>
      </c>
      <c r="I116" s="77">
        <f>I104+13</f>
        <v>105</v>
      </c>
      <c r="J116" s="90">
        <f t="shared" si="37"/>
        <v>2026</v>
      </c>
      <c r="K116" s="91">
        <f t="shared" si="39"/>
        <v>46023</v>
      </c>
    </row>
    <row r="117" spans="2:11" outlineLevel="1">
      <c r="B117" s="95">
        <f t="shared" si="34"/>
        <v>46054</v>
      </c>
      <c r="C117" s="92">
        <f>IF(F117&lt;&gt;0,-INDEX([13]Delta!$F$1:$EE$996,$L$20,$I117),0)</f>
        <v>-191509.50049807131</v>
      </c>
      <c r="D117" s="88">
        <f>IF(ISNUMBER($F117),VLOOKUP($J117,'Table 1'!$B$13:$C$33,2,FALSE)/12*1000*Study_MW,"")</f>
        <v>78939.255667424848</v>
      </c>
      <c r="E117" s="88">
        <f t="shared" si="35"/>
        <v>-112570.24483064646</v>
      </c>
      <c r="F117" s="92">
        <f>INDEX([13]Delta!$F$1:$EE$996,$L$21,$I117)</f>
        <v>1415.7639999999999</v>
      </c>
      <c r="G117" s="93">
        <f t="shared" si="36"/>
        <v>-79.512012475699677</v>
      </c>
      <c r="I117" s="94">
        <f t="shared" si="40"/>
        <v>106</v>
      </c>
      <c r="J117" s="90">
        <f t="shared" si="37"/>
        <v>2026</v>
      </c>
      <c r="K117" s="95">
        <f t="shared" si="39"/>
        <v>46054</v>
      </c>
    </row>
    <row r="118" spans="2:11" outlineLevel="1">
      <c r="B118" s="95">
        <f t="shared" si="34"/>
        <v>46082</v>
      </c>
      <c r="C118" s="92">
        <f>IF(F118&lt;&gt;0,-INDEX([13]Delta!$F$1:$EE$996,$L$20,$I118),0)</f>
        <v>-158931.82916295528</v>
      </c>
      <c r="D118" s="88">
        <f>IF(ISNUMBER($F118),VLOOKUP($J118,'Table 1'!$B$13:$C$33,2,FALSE)/12*1000*Study_MW,"")</f>
        <v>78939.255667424848</v>
      </c>
      <c r="E118" s="88">
        <f t="shared" si="35"/>
        <v>-79992.573495530436</v>
      </c>
      <c r="F118" s="92">
        <f>INDEX([13]Delta!$F$1:$EE$996,$L$21,$I118)</f>
        <v>2204.9369999999999</v>
      </c>
      <c r="G118" s="93">
        <f t="shared" si="36"/>
        <v>-36.278847647588314</v>
      </c>
      <c r="I118" s="94">
        <f t="shared" si="40"/>
        <v>107</v>
      </c>
      <c r="J118" s="90">
        <f t="shared" si="37"/>
        <v>2026</v>
      </c>
      <c r="K118" s="95">
        <f t="shared" si="39"/>
        <v>46082</v>
      </c>
    </row>
    <row r="119" spans="2:11" outlineLevel="1">
      <c r="B119" s="95">
        <f t="shared" si="34"/>
        <v>46113</v>
      </c>
      <c r="C119" s="92">
        <f>IF(F119&lt;&gt;0,-INDEX([13]Delta!$F$1:$EE$996,$L$20,$I119),0)</f>
        <v>-161728.16061785817</v>
      </c>
      <c r="D119" s="88">
        <f>IF(ISNUMBER($F119),VLOOKUP($J119,'Table 1'!$B$13:$C$33,2,FALSE)/12*1000*Study_MW,"")</f>
        <v>78939.255667424848</v>
      </c>
      <c r="E119" s="88">
        <f t="shared" si="35"/>
        <v>-82788.904950433323</v>
      </c>
      <c r="F119" s="92">
        <f>INDEX([13]Delta!$F$1:$EE$996,$L$21,$I119)</f>
        <v>2546.6999999999998</v>
      </c>
      <c r="G119" s="93">
        <f t="shared" si="36"/>
        <v>-32.508306808981558</v>
      </c>
      <c r="I119" s="94">
        <f t="shared" si="40"/>
        <v>108</v>
      </c>
      <c r="J119" s="90">
        <f t="shared" si="37"/>
        <v>2026</v>
      </c>
      <c r="K119" s="95">
        <f t="shared" si="39"/>
        <v>46113</v>
      </c>
    </row>
    <row r="120" spans="2:11" outlineLevel="1">
      <c r="B120" s="95">
        <f t="shared" si="34"/>
        <v>46143</v>
      </c>
      <c r="C120" s="92">
        <f>IF(F120&lt;&gt;0,-INDEX([13]Delta!$F$1:$EE$996,$L$20,$I120),0)</f>
        <v>-111095.10876639187</v>
      </c>
      <c r="D120" s="88">
        <f>IF(ISNUMBER($F120),VLOOKUP($J120,'Table 1'!$B$13:$C$33,2,FALSE)/12*1000*Study_MW,"")</f>
        <v>78939.255667424848</v>
      </c>
      <c r="E120" s="88">
        <f t="shared" si="35"/>
        <v>-32155.853098967025</v>
      </c>
      <c r="F120" s="92">
        <f>INDEX([13]Delta!$F$1:$EE$996,$L$21,$I120)</f>
        <v>2948.0070000000001</v>
      </c>
      <c r="G120" s="93">
        <f t="shared" si="36"/>
        <v>-10.907658326105407</v>
      </c>
      <c r="I120" s="94">
        <f t="shared" si="40"/>
        <v>109</v>
      </c>
      <c r="J120" s="90">
        <f t="shared" si="37"/>
        <v>2026</v>
      </c>
      <c r="K120" s="95">
        <f t="shared" si="39"/>
        <v>46143</v>
      </c>
    </row>
    <row r="121" spans="2:11" outlineLevel="1">
      <c r="B121" s="95">
        <f t="shared" si="34"/>
        <v>46174</v>
      </c>
      <c r="C121" s="92">
        <f>IF(F121&lt;&gt;0,-INDEX([13]Delta!$F$1:$EE$996,$L$20,$I121),0)</f>
        <v>-98180.851669967175</v>
      </c>
      <c r="D121" s="88">
        <f>IF(ISNUMBER($F121),VLOOKUP($J121,'Table 1'!$B$13:$C$33,2,FALSE)/12*1000*Study_MW,"")</f>
        <v>78939.255667424848</v>
      </c>
      <c r="E121" s="88">
        <f t="shared" si="35"/>
        <v>-19241.596002542326</v>
      </c>
      <c r="F121" s="92">
        <f>INDEX([13]Delta!$F$1:$EE$996,$L$21,$I121)</f>
        <v>3131.88</v>
      </c>
      <c r="G121" s="93">
        <f t="shared" si="36"/>
        <v>-6.1437845647158662</v>
      </c>
      <c r="I121" s="94">
        <f t="shared" si="40"/>
        <v>110</v>
      </c>
      <c r="J121" s="90">
        <f t="shared" si="37"/>
        <v>2026</v>
      </c>
      <c r="K121" s="95">
        <f t="shared" si="39"/>
        <v>46174</v>
      </c>
    </row>
    <row r="122" spans="2:11" outlineLevel="1">
      <c r="B122" s="95">
        <f t="shared" si="34"/>
        <v>46204</v>
      </c>
      <c r="C122" s="92">
        <f>IF(F122&lt;&gt;0,-INDEX([13]Delta!$F$1:$EE$996,$L$20,$I122),0)</f>
        <v>-61244.299648582935</v>
      </c>
      <c r="D122" s="88">
        <f>IF(ISNUMBER($F122),VLOOKUP($J122,'Table 1'!$B$13:$C$33,2,FALSE)/12*1000*Study_MW,"")</f>
        <v>78939.255667424848</v>
      </c>
      <c r="E122" s="88">
        <f t="shared" si="35"/>
        <v>17694.956018841913</v>
      </c>
      <c r="F122" s="92">
        <f>INDEX([13]Delta!$F$1:$EE$996,$L$21,$I122)</f>
        <v>2834.7640000000001</v>
      </c>
      <c r="G122" s="93">
        <f t="shared" si="36"/>
        <v>6.2421266880918171</v>
      </c>
      <c r="I122" s="94">
        <f t="shared" si="40"/>
        <v>111</v>
      </c>
      <c r="J122" s="90">
        <f t="shared" si="37"/>
        <v>2026</v>
      </c>
      <c r="K122" s="95">
        <f t="shared" si="39"/>
        <v>46204</v>
      </c>
    </row>
    <row r="123" spans="2:11" outlineLevel="1">
      <c r="B123" s="95">
        <f t="shared" si="34"/>
        <v>46235</v>
      </c>
      <c r="C123" s="92">
        <f>IF(F123&lt;&gt;0,-INDEX([13]Delta!$F$1:$EE$996,$L$20,$I123),0)</f>
        <v>-68916.213182389736</v>
      </c>
      <c r="D123" s="88">
        <f>IF(ISNUMBER($F123),VLOOKUP($J123,'Table 1'!$B$13:$C$33,2,FALSE)/12*1000*Study_MW,"")</f>
        <v>78939.255667424848</v>
      </c>
      <c r="E123" s="88">
        <f t="shared" si="35"/>
        <v>10023.042485035112</v>
      </c>
      <c r="F123" s="92">
        <f>INDEX([13]Delta!$F$1:$EE$996,$L$21,$I123)</f>
        <v>2839.3519999999999</v>
      </c>
      <c r="G123" s="93">
        <f t="shared" si="36"/>
        <v>3.5300457586925158</v>
      </c>
      <c r="I123" s="94">
        <f t="shared" si="40"/>
        <v>112</v>
      </c>
      <c r="J123" s="90">
        <f t="shared" si="37"/>
        <v>2026</v>
      </c>
      <c r="K123" s="95">
        <f t="shared" si="39"/>
        <v>46235</v>
      </c>
    </row>
    <row r="124" spans="2:11" outlineLevel="1">
      <c r="B124" s="95">
        <f t="shared" si="34"/>
        <v>46266</v>
      </c>
      <c r="C124" s="92">
        <f>IF(F124&lt;&gt;0,-INDEX([13]Delta!$F$1:$EE$996,$L$20,$I124),0)</f>
        <v>-105357.27382825315</v>
      </c>
      <c r="D124" s="88">
        <f>IF(ISNUMBER($F124),VLOOKUP($J124,'Table 1'!$B$13:$C$33,2,FALSE)/12*1000*Study_MW,"")</f>
        <v>78939.255667424848</v>
      </c>
      <c r="E124" s="88">
        <f t="shared" si="35"/>
        <v>-26418.018160828302</v>
      </c>
      <c r="F124" s="92">
        <f>INDEX([13]Delta!$F$1:$EE$996,$L$21,$I124)</f>
        <v>2502.9299999999998</v>
      </c>
      <c r="G124" s="93">
        <f t="shared" si="36"/>
        <v>-10.554836995372744</v>
      </c>
      <c r="I124" s="94">
        <f t="shared" si="40"/>
        <v>113</v>
      </c>
      <c r="J124" s="90">
        <f t="shared" si="37"/>
        <v>2026</v>
      </c>
      <c r="K124" s="95">
        <f t="shared" si="39"/>
        <v>46266</v>
      </c>
    </row>
    <row r="125" spans="2:11" outlineLevel="1">
      <c r="B125" s="95">
        <f t="shared" si="34"/>
        <v>46296</v>
      </c>
      <c r="C125" s="92">
        <f>IF(F125&lt;&gt;0,-INDEX([13]Delta!$F$1:$EE$996,$L$20,$I125),0)</f>
        <v>-158054.0105150789</v>
      </c>
      <c r="D125" s="88">
        <f>IF(ISNUMBER($F125),VLOOKUP($J125,'Table 1'!$B$13:$C$33,2,FALSE)/12*1000*Study_MW,"")</f>
        <v>78939.255667424848</v>
      </c>
      <c r="E125" s="88">
        <f t="shared" si="35"/>
        <v>-79114.754847654054</v>
      </c>
      <c r="F125" s="92">
        <f>INDEX([13]Delta!$F$1:$EE$996,$L$21,$I125)</f>
        <v>2029.105</v>
      </c>
      <c r="G125" s="93">
        <f t="shared" si="36"/>
        <v>-38.989975800983217</v>
      </c>
      <c r="I125" s="94">
        <f t="shared" si="40"/>
        <v>114</v>
      </c>
      <c r="J125" s="90">
        <f t="shared" si="37"/>
        <v>2026</v>
      </c>
      <c r="K125" s="95">
        <f t="shared" si="39"/>
        <v>46296</v>
      </c>
    </row>
    <row r="126" spans="2:11" outlineLevel="1">
      <c r="B126" s="95">
        <f t="shared" si="34"/>
        <v>46327</v>
      </c>
      <c r="C126" s="92">
        <f>IF(F126&lt;&gt;0,-INDEX([13]Delta!$F$1:$EE$996,$L$20,$I126),0)</f>
        <v>-264336.90927636623</v>
      </c>
      <c r="D126" s="88">
        <f>IF(ISNUMBER($F126),VLOOKUP($J126,'Table 1'!$B$13:$C$33,2,FALSE)/12*1000*Study_MW,"")</f>
        <v>78939.255667424848</v>
      </c>
      <c r="E126" s="88">
        <f t="shared" si="35"/>
        <v>-185397.65360894139</v>
      </c>
      <c r="F126" s="92">
        <f>INDEX([13]Delta!$F$1:$EE$996,$L$21,$I126)</f>
        <v>1366.71</v>
      </c>
      <c r="G126" s="93">
        <f t="shared" si="36"/>
        <v>-135.65251853644253</v>
      </c>
      <c r="I126" s="94">
        <f t="shared" si="40"/>
        <v>115</v>
      </c>
      <c r="J126" s="90">
        <f t="shared" si="37"/>
        <v>2026</v>
      </c>
      <c r="K126" s="95">
        <f t="shared" si="39"/>
        <v>46327</v>
      </c>
    </row>
    <row r="127" spans="2:11" outlineLevel="1">
      <c r="B127" s="99">
        <f t="shared" si="34"/>
        <v>46357</v>
      </c>
      <c r="C127" s="96">
        <f>IF(F127&lt;&gt;0,-INDEX([13]Delta!$F$1:$EE$996,$L$20,$I127),0)</f>
        <v>-172527.24875682592</v>
      </c>
      <c r="D127" s="97">
        <f>IF(ISNUMBER($F127),VLOOKUP($J127,'Table 1'!$B$13:$C$33,2,FALSE)/12*1000*Study_MW,"")</f>
        <v>78939.255667424848</v>
      </c>
      <c r="E127" s="97">
        <f t="shared" si="35"/>
        <v>-93587.993089401076</v>
      </c>
      <c r="F127" s="96">
        <f>INDEX([13]Delta!$F$1:$EE$996,$L$21,$I127)</f>
        <v>1054.3720000000001</v>
      </c>
      <c r="G127" s="98">
        <f t="shared" si="36"/>
        <v>-88.761834617574323</v>
      </c>
      <c r="I127" s="81">
        <f t="shared" si="40"/>
        <v>116</v>
      </c>
      <c r="J127" s="90">
        <f t="shared" si="37"/>
        <v>2026</v>
      </c>
      <c r="K127" s="99">
        <f t="shared" si="39"/>
        <v>46357</v>
      </c>
    </row>
    <row r="128" spans="2:11" outlineLevel="1">
      <c r="B128" s="91">
        <f t="shared" si="34"/>
        <v>46388</v>
      </c>
      <c r="C128" s="86">
        <f>IF(F128&lt;&gt;0,-INDEX([13]Delta!$F$1:$EE$996,$L$20,$I128),0)</f>
        <v>-213404.86387857795</v>
      </c>
      <c r="D128" s="87">
        <f>IF(ISNUMBER($F128),VLOOKUP($J128,'Table 1'!$B$13:$C$33,2,FALSE)/12*1000*Study_MW,"")</f>
        <v>74844.960285067238</v>
      </c>
      <c r="E128" s="87">
        <f t="shared" si="35"/>
        <v>-138559.90359351071</v>
      </c>
      <c r="F128" s="86">
        <f>INDEX([13]Delta!$F$1:$EE$996,$L$21,$I128)</f>
        <v>1258.662</v>
      </c>
      <c r="G128" s="89">
        <f t="shared" si="36"/>
        <v>-110.08507732299117</v>
      </c>
      <c r="I128" s="77">
        <f>I116+13</f>
        <v>118</v>
      </c>
      <c r="J128" s="90">
        <f t="shared" si="37"/>
        <v>2027</v>
      </c>
      <c r="K128" s="91">
        <f t="shared" si="39"/>
        <v>46388</v>
      </c>
    </row>
    <row r="129" spans="2:11" outlineLevel="1">
      <c r="B129" s="95">
        <f t="shared" si="34"/>
        <v>46419</v>
      </c>
      <c r="C129" s="92">
        <f>IF(F129&lt;&gt;0,-INDEX([13]Delta!$F$1:$EE$996,$L$20,$I129),0)</f>
        <v>-191199.78419554234</v>
      </c>
      <c r="D129" s="88">
        <f>IF(ISNUMBER($F129),VLOOKUP($J129,'Table 1'!$B$13:$C$33,2,FALSE)/12*1000*Study_MW,"")</f>
        <v>74844.960285067238</v>
      </c>
      <c r="E129" s="88">
        <f t="shared" si="35"/>
        <v>-116354.8239104751</v>
      </c>
      <c r="F129" s="92">
        <f>INDEX([13]Delta!$F$1:$EE$996,$L$21,$I129)</f>
        <v>1408.68</v>
      </c>
      <c r="G129" s="93">
        <f t="shared" si="36"/>
        <v>-82.598477944227994</v>
      </c>
      <c r="I129" s="94">
        <f t="shared" ref="I129:I139" si="41">I117+13</f>
        <v>119</v>
      </c>
      <c r="J129" s="90">
        <f t="shared" si="37"/>
        <v>2027</v>
      </c>
      <c r="K129" s="95">
        <f t="shared" si="39"/>
        <v>46419</v>
      </c>
    </row>
    <row r="130" spans="2:11" outlineLevel="1">
      <c r="B130" s="95">
        <f t="shared" si="34"/>
        <v>46447</v>
      </c>
      <c r="C130" s="92">
        <f>IF(F130&lt;&gt;0,-INDEX([13]Delta!$F$1:$EE$996,$L$20,$I130),0)</f>
        <v>-217832.33694761992</v>
      </c>
      <c r="D130" s="88">
        <f>IF(ISNUMBER($F130),VLOOKUP($J130,'Table 1'!$B$13:$C$33,2,FALSE)/12*1000*Study_MW,"")</f>
        <v>74844.960285067238</v>
      </c>
      <c r="E130" s="88">
        <f t="shared" si="35"/>
        <v>-142987.37666255268</v>
      </c>
      <c r="F130" s="92">
        <f>INDEX([13]Delta!$F$1:$EE$996,$L$21,$I130)</f>
        <v>2193.87</v>
      </c>
      <c r="G130" s="93">
        <f t="shared" si="36"/>
        <v>-65.175865781724838</v>
      </c>
      <c r="I130" s="94">
        <f t="shared" si="41"/>
        <v>120</v>
      </c>
      <c r="J130" s="90">
        <f t="shared" si="37"/>
        <v>2027</v>
      </c>
      <c r="K130" s="95">
        <f t="shared" si="39"/>
        <v>46447</v>
      </c>
    </row>
    <row r="131" spans="2:11" outlineLevel="1">
      <c r="B131" s="95">
        <f t="shared" si="34"/>
        <v>46478</v>
      </c>
      <c r="C131" s="92">
        <f>IF(F131&lt;&gt;0,-INDEX([13]Delta!$F$1:$EE$996,$L$20,$I131),0)</f>
        <v>-188957.34730815887</v>
      </c>
      <c r="D131" s="88">
        <f>IF(ISNUMBER($F131),VLOOKUP($J131,'Table 1'!$B$13:$C$33,2,FALSE)/12*1000*Study_MW,"")</f>
        <v>74844.960285067238</v>
      </c>
      <c r="E131" s="88">
        <f t="shared" si="35"/>
        <v>-114112.38702309164</v>
      </c>
      <c r="F131" s="92">
        <f>INDEX([13]Delta!$F$1:$EE$996,$L$21,$I131)</f>
        <v>2533.98</v>
      </c>
      <c r="G131" s="93">
        <f t="shared" si="36"/>
        <v>-45.0328680664771</v>
      </c>
      <c r="I131" s="94">
        <f t="shared" si="41"/>
        <v>121</v>
      </c>
      <c r="J131" s="90">
        <f t="shared" si="37"/>
        <v>2027</v>
      </c>
      <c r="K131" s="95">
        <f t="shared" si="39"/>
        <v>46478</v>
      </c>
    </row>
    <row r="132" spans="2:11" outlineLevel="1">
      <c r="B132" s="95">
        <f t="shared" si="34"/>
        <v>46508</v>
      </c>
      <c r="C132" s="92">
        <f>IF(F132&lt;&gt;0,-INDEX([13]Delta!$F$1:$EE$996,$L$20,$I132),0)</f>
        <v>-123331.38995756209</v>
      </c>
      <c r="D132" s="88">
        <f>IF(ISNUMBER($F132),VLOOKUP($J132,'Table 1'!$B$13:$C$33,2,FALSE)/12*1000*Study_MW,"")</f>
        <v>74844.960285067238</v>
      </c>
      <c r="E132" s="88">
        <f t="shared" si="35"/>
        <v>-48486.429672494851</v>
      </c>
      <c r="F132" s="92">
        <f>INDEX([13]Delta!$F$1:$EE$996,$L$21,$I132)</f>
        <v>2933.2510000000002</v>
      </c>
      <c r="G132" s="93">
        <f t="shared" si="36"/>
        <v>-16.529928626119908</v>
      </c>
      <c r="I132" s="94">
        <f t="shared" si="41"/>
        <v>122</v>
      </c>
      <c r="J132" s="90">
        <f t="shared" si="37"/>
        <v>2027</v>
      </c>
      <c r="K132" s="95">
        <f t="shared" si="39"/>
        <v>46508</v>
      </c>
    </row>
    <row r="133" spans="2:11" outlineLevel="1">
      <c r="B133" s="95">
        <f t="shared" si="34"/>
        <v>46539</v>
      </c>
      <c r="C133" s="92">
        <f>IF(F133&lt;&gt;0,-INDEX([13]Delta!$F$1:$EE$996,$L$20,$I133),0)</f>
        <v>-103332.25784128904</v>
      </c>
      <c r="D133" s="88">
        <f>IF(ISNUMBER($F133),VLOOKUP($J133,'Table 1'!$B$13:$C$33,2,FALSE)/12*1000*Study_MW,"")</f>
        <v>74844.960285067238</v>
      </c>
      <c r="E133" s="88">
        <f t="shared" si="35"/>
        <v>-28487.297556221805</v>
      </c>
      <c r="F133" s="92">
        <f>INDEX([13]Delta!$F$1:$EE$996,$L$21,$I133)</f>
        <v>3116.28</v>
      </c>
      <c r="G133" s="93">
        <f t="shared" si="36"/>
        <v>-9.1414435019387863</v>
      </c>
      <c r="I133" s="94">
        <f t="shared" si="41"/>
        <v>123</v>
      </c>
      <c r="J133" s="90">
        <f t="shared" si="37"/>
        <v>2027</v>
      </c>
      <c r="K133" s="95">
        <f t="shared" si="39"/>
        <v>46539</v>
      </c>
    </row>
    <row r="134" spans="2:11" outlineLevel="1">
      <c r="B134" s="95">
        <f t="shared" si="34"/>
        <v>46569</v>
      </c>
      <c r="C134" s="92">
        <f>IF(F134&lt;&gt;0,-INDEX([13]Delta!$F$1:$EE$996,$L$20,$I134),0)</f>
        <v>-75143.853517204523</v>
      </c>
      <c r="D134" s="88">
        <f>IF(ISNUMBER($F134),VLOOKUP($J134,'Table 1'!$B$13:$C$33,2,FALSE)/12*1000*Study_MW,"")</f>
        <v>74844.960285067238</v>
      </c>
      <c r="E134" s="88">
        <f t="shared" si="35"/>
        <v>-298.89323213728494</v>
      </c>
      <c r="F134" s="92">
        <f>INDEX([13]Delta!$F$1:$EE$996,$L$21,$I134)</f>
        <v>2820.5659999999998</v>
      </c>
      <c r="G134" s="93">
        <f t="shared" si="36"/>
        <v>-0.10596923884684313</v>
      </c>
      <c r="I134" s="94">
        <f t="shared" si="41"/>
        <v>124</v>
      </c>
      <c r="J134" s="90">
        <f t="shared" si="37"/>
        <v>2027</v>
      </c>
      <c r="K134" s="95">
        <f t="shared" si="39"/>
        <v>46569</v>
      </c>
    </row>
    <row r="135" spans="2:11" outlineLevel="1">
      <c r="B135" s="95">
        <f t="shared" si="34"/>
        <v>46600</v>
      </c>
      <c r="C135" s="92">
        <f>IF(F135&lt;&gt;0,-INDEX([13]Delta!$F$1:$EE$996,$L$20,$I135),0)</f>
        <v>-73265.949327468872</v>
      </c>
      <c r="D135" s="88">
        <f>IF(ISNUMBER($F135),VLOOKUP($J135,'Table 1'!$B$13:$C$33,2,FALSE)/12*1000*Study_MW,"")</f>
        <v>74844.960285067238</v>
      </c>
      <c r="E135" s="88">
        <f t="shared" si="35"/>
        <v>1579.0109575983661</v>
      </c>
      <c r="F135" s="92">
        <f>INDEX([13]Delta!$F$1:$EE$996,$L$21,$I135)</f>
        <v>2825.2159999999999</v>
      </c>
      <c r="G135" s="93">
        <f t="shared" si="36"/>
        <v>0.55889919836159996</v>
      </c>
      <c r="I135" s="94">
        <f t="shared" si="41"/>
        <v>125</v>
      </c>
      <c r="J135" s="90">
        <f t="shared" si="37"/>
        <v>2027</v>
      </c>
      <c r="K135" s="95">
        <f t="shared" si="39"/>
        <v>46600</v>
      </c>
    </row>
    <row r="136" spans="2:11" outlineLevel="1">
      <c r="B136" s="95">
        <f t="shared" si="34"/>
        <v>46631</v>
      </c>
      <c r="C136" s="92">
        <f>IF(F136&lt;&gt;0,-INDEX([13]Delta!$F$1:$EE$996,$L$20,$I136),0)</f>
        <v>-113410.64531098306</v>
      </c>
      <c r="D136" s="88">
        <f>IF(ISNUMBER($F136),VLOOKUP($J136,'Table 1'!$B$13:$C$33,2,FALSE)/12*1000*Study_MW,"")</f>
        <v>74844.960285067238</v>
      </c>
      <c r="E136" s="88">
        <f t="shared" si="35"/>
        <v>-38565.685025915824</v>
      </c>
      <c r="F136" s="92">
        <f>INDEX([13]Delta!$F$1:$EE$996,$L$21,$I136)</f>
        <v>2490.39</v>
      </c>
      <c r="G136" s="93">
        <f t="shared" si="36"/>
        <v>-15.485801431067353</v>
      </c>
      <c r="I136" s="94">
        <f t="shared" si="41"/>
        <v>126</v>
      </c>
      <c r="J136" s="90">
        <f t="shared" si="37"/>
        <v>2027</v>
      </c>
      <c r="K136" s="95">
        <f t="shared" si="39"/>
        <v>46631</v>
      </c>
    </row>
    <row r="137" spans="2:11" outlineLevel="1">
      <c r="B137" s="95">
        <f t="shared" si="34"/>
        <v>46661</v>
      </c>
      <c r="C137" s="92">
        <f>IF(F137&lt;&gt;0,-INDEX([13]Delta!$F$1:$EE$996,$L$20,$I137),0)</f>
        <v>-170078.39371110499</v>
      </c>
      <c r="D137" s="88">
        <f>IF(ISNUMBER($F137),VLOOKUP($J137,'Table 1'!$B$13:$C$33,2,FALSE)/12*1000*Study_MW,"")</f>
        <v>74844.960285067238</v>
      </c>
      <c r="E137" s="88">
        <f t="shared" si="35"/>
        <v>-95233.433426037751</v>
      </c>
      <c r="F137" s="92">
        <f>INDEX([13]Delta!$F$1:$EE$996,$L$21,$I137)</f>
        <v>2019.03</v>
      </c>
      <c r="G137" s="93">
        <f t="shared" si="36"/>
        <v>-47.167914011202285</v>
      </c>
      <c r="I137" s="94">
        <f t="shared" si="41"/>
        <v>127</v>
      </c>
      <c r="J137" s="90">
        <f t="shared" si="37"/>
        <v>2027</v>
      </c>
      <c r="K137" s="95">
        <f t="shared" si="39"/>
        <v>46661</v>
      </c>
    </row>
    <row r="138" spans="2:11" outlineLevel="1">
      <c r="B138" s="95">
        <f t="shared" si="34"/>
        <v>46692</v>
      </c>
      <c r="C138" s="92">
        <f>IF(F138&lt;&gt;0,-INDEX([13]Delta!$F$1:$EE$996,$L$20,$I138),0)</f>
        <v>-234449.78674393892</v>
      </c>
      <c r="D138" s="88">
        <f>IF(ISNUMBER($F138),VLOOKUP($J138,'Table 1'!$B$13:$C$33,2,FALSE)/12*1000*Study_MW,"")</f>
        <v>74844.960285067238</v>
      </c>
      <c r="E138" s="88">
        <f t="shared" si="35"/>
        <v>-159604.82645887168</v>
      </c>
      <c r="F138" s="92">
        <f>INDEX([13]Delta!$F$1:$EE$996,$L$21,$I138)</f>
        <v>1359.93</v>
      </c>
      <c r="G138" s="93">
        <f t="shared" si="36"/>
        <v>-117.36253076178309</v>
      </c>
      <c r="I138" s="94">
        <f t="shared" si="41"/>
        <v>128</v>
      </c>
      <c r="J138" s="90">
        <f t="shared" si="37"/>
        <v>2027</v>
      </c>
      <c r="K138" s="95">
        <f t="shared" si="39"/>
        <v>46692</v>
      </c>
    </row>
    <row r="139" spans="2:11" outlineLevel="1">
      <c r="B139" s="99">
        <f t="shared" si="34"/>
        <v>46722</v>
      </c>
      <c r="C139" s="96">
        <f>IF(F139&lt;&gt;0,-INDEX([13]Delta!$F$1:$EE$996,$L$20,$I139),0)</f>
        <v>-188455.07234156132</v>
      </c>
      <c r="D139" s="97">
        <f>IF(ISNUMBER($F139),VLOOKUP($J139,'Table 1'!$B$13:$C$33,2,FALSE)/12*1000*Study_MW,"")</f>
        <v>74844.960285067238</v>
      </c>
      <c r="E139" s="97">
        <f t="shared" si="35"/>
        <v>-113610.11205649408</v>
      </c>
      <c r="F139" s="96">
        <f>INDEX([13]Delta!$F$1:$EE$996,$L$21,$I139)</f>
        <v>1049.133</v>
      </c>
      <c r="G139" s="98">
        <f t="shared" si="36"/>
        <v>-108.28952292654418</v>
      </c>
      <c r="I139" s="81">
        <f t="shared" si="41"/>
        <v>129</v>
      </c>
      <c r="J139" s="90">
        <f t="shared" si="37"/>
        <v>2027</v>
      </c>
      <c r="K139" s="99">
        <f t="shared" si="39"/>
        <v>46722</v>
      </c>
    </row>
    <row r="140" spans="2:11" outlineLevel="1">
      <c r="B140" s="91">
        <f t="shared" si="34"/>
        <v>46753</v>
      </c>
      <c r="C140" s="86">
        <f>IF(F140&lt;&gt;0,-INDEX([14]Delta!$F$1:$EE$65553,$L$20,$I140),0)</f>
        <v>-487371.41822332144</v>
      </c>
      <c r="D140" s="87">
        <f>IF(ISNUMBER($F140),VLOOKUP($J140,'Table 1'!$B$13:$C$33,2,FALSE)/12*1000*Study_MW,"")</f>
        <v>89143.976734058539</v>
      </c>
      <c r="E140" s="87">
        <f t="shared" si="35"/>
        <v>-398227.44148926291</v>
      </c>
      <c r="F140" s="86">
        <f>INDEX([14]Delta!$F$1:$EE$65553,$L$21,$I140)</f>
        <v>1252.338</v>
      </c>
      <c r="G140" s="89">
        <f t="shared" si="36"/>
        <v>-317.98718995132538</v>
      </c>
      <c r="I140" s="77">
        <f>I20</f>
        <v>1</v>
      </c>
      <c r="J140" s="90">
        <f t="shared" si="37"/>
        <v>2028</v>
      </c>
      <c r="K140" s="91">
        <f t="shared" si="39"/>
        <v>46753</v>
      </c>
    </row>
    <row r="141" spans="2:11" outlineLevel="1">
      <c r="B141" s="95">
        <f t="shared" si="34"/>
        <v>46784</v>
      </c>
      <c r="C141" s="92">
        <f>IF(F141&lt;&gt;0,-INDEX([14]Delta!$F$1:$EE$65553,$L$20,$I141),0)</f>
        <v>-382864.50725603104</v>
      </c>
      <c r="D141" s="88">
        <f>IF(ISNUMBER($F141),VLOOKUP($J141,'Table 1'!$B$13:$C$33,2,FALSE)/12*1000*Study_MW,"")</f>
        <v>89143.976734058539</v>
      </c>
      <c r="E141" s="88">
        <f t="shared" si="35"/>
        <v>-293720.53052197251</v>
      </c>
      <c r="F141" s="92">
        <f>INDEX([14]Delta!$F$1:$EE$65553,$L$21,$I141)</f>
        <v>1451.682</v>
      </c>
      <c r="G141" s="93">
        <f t="shared" si="36"/>
        <v>-202.33117895101856</v>
      </c>
      <c r="I141" s="94">
        <f t="shared" ref="I141:I204" si="42">I21</f>
        <v>2</v>
      </c>
      <c r="J141" s="90">
        <f t="shared" si="37"/>
        <v>2028</v>
      </c>
      <c r="K141" s="95">
        <f t="shared" si="39"/>
        <v>46784</v>
      </c>
    </row>
    <row r="142" spans="2:11" outlineLevel="1">
      <c r="B142" s="95">
        <f t="shared" si="34"/>
        <v>46813</v>
      </c>
      <c r="C142" s="92">
        <f>IF(F142&lt;&gt;0,-INDEX([14]Delta!$F$1:$EE$65553,$L$20,$I142),0)</f>
        <v>-352000.52066478133</v>
      </c>
      <c r="D142" s="88">
        <f>IF(ISNUMBER($F142),VLOOKUP($J142,'Table 1'!$B$13:$C$33,2,FALSE)/12*1000*Study_MW,"")</f>
        <v>89143.976734058539</v>
      </c>
      <c r="E142" s="88">
        <f t="shared" si="35"/>
        <v>-262856.54393072281</v>
      </c>
      <c r="F142" s="92">
        <f>INDEX([14]Delta!$F$1:$EE$65553,$L$21,$I142)</f>
        <v>2182.9580000000001</v>
      </c>
      <c r="G142" s="93">
        <f t="shared" si="36"/>
        <v>-120.41301020483344</v>
      </c>
      <c r="I142" s="94">
        <f t="shared" si="42"/>
        <v>3</v>
      </c>
      <c r="J142" s="90">
        <f t="shared" si="37"/>
        <v>2028</v>
      </c>
      <c r="K142" s="95">
        <f t="shared" si="39"/>
        <v>46813</v>
      </c>
    </row>
    <row r="143" spans="2:11" outlineLevel="1">
      <c r="B143" s="95">
        <f t="shared" si="34"/>
        <v>46844</v>
      </c>
      <c r="C143" s="92">
        <f>IF(F143&lt;&gt;0,-INDEX([14]Delta!$F$1:$EE$65553,$L$20,$I143),0)</f>
        <v>-257178.46575498581</v>
      </c>
      <c r="D143" s="88">
        <f>IF(ISNUMBER($F143),VLOOKUP($J143,'Table 1'!$B$13:$C$33,2,FALSE)/12*1000*Study_MW,"")</f>
        <v>89143.976734058539</v>
      </c>
      <c r="E143" s="88">
        <f t="shared" si="35"/>
        <v>-168034.48902092729</v>
      </c>
      <c r="F143" s="92">
        <f>INDEX([14]Delta!$F$1:$EE$65553,$L$21,$I143)</f>
        <v>2521.29</v>
      </c>
      <c r="G143" s="93">
        <f t="shared" si="36"/>
        <v>-66.646236260377535</v>
      </c>
      <c r="I143" s="94">
        <f t="shared" si="42"/>
        <v>4</v>
      </c>
      <c r="J143" s="90">
        <f t="shared" si="37"/>
        <v>2028</v>
      </c>
      <c r="K143" s="95">
        <f t="shared" si="39"/>
        <v>46844</v>
      </c>
    </row>
    <row r="144" spans="2:11" outlineLevel="1">
      <c r="B144" s="95">
        <f t="shared" si="34"/>
        <v>46874</v>
      </c>
      <c r="C144" s="92">
        <f>IF(F144&lt;&gt;0,-INDEX([14]Delta!$F$1:$EE$65553,$L$20,$I144),0)</f>
        <v>-163456.7437569201</v>
      </c>
      <c r="D144" s="88">
        <f>IF(ISNUMBER($F144),VLOOKUP($J144,'Table 1'!$B$13:$C$33,2,FALSE)/12*1000*Study_MW,"")</f>
        <v>89143.976734058539</v>
      </c>
      <c r="E144" s="88">
        <f t="shared" si="35"/>
        <v>-74312.767022861561</v>
      </c>
      <c r="F144" s="92">
        <f>INDEX([14]Delta!$F$1:$EE$65553,$L$21,$I144)</f>
        <v>2918.681</v>
      </c>
      <c r="G144" s="93">
        <f t="shared" si="36"/>
        <v>-25.461078830766898</v>
      </c>
      <c r="I144" s="94">
        <f t="shared" si="42"/>
        <v>5</v>
      </c>
      <c r="J144" s="90">
        <f t="shared" si="37"/>
        <v>2028</v>
      </c>
      <c r="K144" s="95">
        <f t="shared" si="39"/>
        <v>46874</v>
      </c>
    </row>
    <row r="145" spans="2:11" outlineLevel="1">
      <c r="B145" s="95">
        <f t="shared" si="34"/>
        <v>46905</v>
      </c>
      <c r="C145" s="92">
        <f>IF(F145&lt;&gt;0,-INDEX([14]Delta!$F$1:$EE$65553,$L$20,$I145),0)</f>
        <v>-139042.70166885853</v>
      </c>
      <c r="D145" s="88">
        <f>IF(ISNUMBER($F145),VLOOKUP($J145,'Table 1'!$B$13:$C$33,2,FALSE)/12*1000*Study_MW,"")</f>
        <v>89143.976734058539</v>
      </c>
      <c r="E145" s="88">
        <f t="shared" si="35"/>
        <v>-49898.72493479999</v>
      </c>
      <c r="F145" s="92">
        <f>INDEX([14]Delta!$F$1:$EE$65553,$L$21,$I145)</f>
        <v>3100.65</v>
      </c>
      <c r="G145" s="93">
        <f t="shared" si="36"/>
        <v>-16.092988545885536</v>
      </c>
      <c r="I145" s="94">
        <f t="shared" si="42"/>
        <v>6</v>
      </c>
      <c r="J145" s="90">
        <f t="shared" si="37"/>
        <v>2028</v>
      </c>
      <c r="K145" s="95">
        <f t="shared" si="39"/>
        <v>46905</v>
      </c>
    </row>
    <row r="146" spans="2:11" outlineLevel="1">
      <c r="B146" s="95">
        <f t="shared" si="34"/>
        <v>46935</v>
      </c>
      <c r="C146" s="92">
        <f>IF(F146&lt;&gt;0,-INDEX([14]Delta!$F$1:$EE$65553,$L$20,$I146),0)</f>
        <v>-119777.13110351562</v>
      </c>
      <c r="D146" s="88">
        <f>IF(ISNUMBER($F146),VLOOKUP($J146,'Table 1'!$B$13:$C$33,2,FALSE)/12*1000*Study_MW,"")</f>
        <v>89143.976734058539</v>
      </c>
      <c r="E146" s="88">
        <f t="shared" si="35"/>
        <v>-30633.154369457086</v>
      </c>
      <c r="F146" s="92">
        <f>INDEX([14]Delta!$F$1:$EE$65553,$L$21,$I146)</f>
        <v>2806.4920000000002</v>
      </c>
      <c r="G146" s="93">
        <f t="shared" si="36"/>
        <v>-10.915104824619876</v>
      </c>
      <c r="I146" s="94">
        <f t="shared" si="42"/>
        <v>7</v>
      </c>
      <c r="J146" s="90">
        <f t="shared" si="37"/>
        <v>2028</v>
      </c>
      <c r="K146" s="95">
        <f t="shared" si="39"/>
        <v>46935</v>
      </c>
    </row>
    <row r="147" spans="2:11" outlineLevel="1">
      <c r="B147" s="95">
        <f t="shared" si="34"/>
        <v>46966</v>
      </c>
      <c r="C147" s="92">
        <f>IF(F147&lt;&gt;0,-INDEX([14]Delta!$F$1:$EE$65553,$L$20,$I147),0)</f>
        <v>-136883.9447901845</v>
      </c>
      <c r="D147" s="88">
        <f>IF(ISNUMBER($F147),VLOOKUP($J147,'Table 1'!$B$13:$C$33,2,FALSE)/12*1000*Study_MW,"")</f>
        <v>89143.976734058539</v>
      </c>
      <c r="E147" s="88">
        <f t="shared" si="35"/>
        <v>-47739.968056125959</v>
      </c>
      <c r="F147" s="92">
        <f>INDEX([14]Delta!$F$1:$EE$65553,$L$21,$I147)</f>
        <v>2811.1109999999999</v>
      </c>
      <c r="G147" s="93">
        <f t="shared" si="36"/>
        <v>-16.982598003467654</v>
      </c>
      <c r="I147" s="94">
        <f t="shared" si="42"/>
        <v>8</v>
      </c>
      <c r="J147" s="90">
        <f t="shared" si="37"/>
        <v>2028</v>
      </c>
      <c r="K147" s="95">
        <f t="shared" si="39"/>
        <v>46966</v>
      </c>
    </row>
    <row r="148" spans="2:11" outlineLevel="1">
      <c r="B148" s="95">
        <f t="shared" si="34"/>
        <v>46997</v>
      </c>
      <c r="C148" s="92">
        <f>IF(F148&lt;&gt;0,-INDEX([14]Delta!$F$1:$EE$65553,$L$20,$I148),0)</f>
        <v>-166295.32273307443</v>
      </c>
      <c r="D148" s="88">
        <f>IF(ISNUMBER($F148),VLOOKUP($J148,'Table 1'!$B$13:$C$33,2,FALSE)/12*1000*Study_MW,"")</f>
        <v>89143.976734058539</v>
      </c>
      <c r="E148" s="88">
        <f t="shared" si="35"/>
        <v>-77151.345999015888</v>
      </c>
      <c r="F148" s="92">
        <f>INDEX([14]Delta!$F$1:$EE$65553,$L$21,$I148)</f>
        <v>2477.88</v>
      </c>
      <c r="G148" s="93">
        <f t="shared" si="36"/>
        <v>-31.13602999298428</v>
      </c>
      <c r="I148" s="94">
        <f t="shared" si="42"/>
        <v>9</v>
      </c>
      <c r="J148" s="90">
        <f t="shared" si="37"/>
        <v>2028</v>
      </c>
      <c r="K148" s="95">
        <f t="shared" si="39"/>
        <v>46997</v>
      </c>
    </row>
    <row r="149" spans="2:11" outlineLevel="1">
      <c r="B149" s="95">
        <f t="shared" ref="B149:B212" si="43">EDATE(B148,1)</f>
        <v>47027</v>
      </c>
      <c r="C149" s="92">
        <f>IF(F149&lt;&gt;0,-INDEX([14]Delta!$F$1:$EE$65553,$L$20,$I149),0)</f>
        <v>-285711.25813528895</v>
      </c>
      <c r="D149" s="88">
        <f>IF(ISNUMBER($F149),VLOOKUP($J149,'Table 1'!$B$13:$C$33,2,FALSE)/12*1000*Study_MW,"")</f>
        <v>89143.976734058539</v>
      </c>
      <c r="E149" s="88">
        <f t="shared" ref="E149:E212" si="44">C149+D149</f>
        <v>-196567.28140123043</v>
      </c>
      <c r="F149" s="92">
        <f>INDEX([14]Delta!$F$1:$EE$65553,$L$21,$I149)</f>
        <v>2008.924</v>
      </c>
      <c r="G149" s="93">
        <f t="shared" ref="G149:G199" si="45">IF(ISNUMBER($F149),E149/$F149,"")</f>
        <v>-97.847047176115396</v>
      </c>
      <c r="I149" s="94">
        <f t="shared" si="42"/>
        <v>10</v>
      </c>
      <c r="J149" s="90">
        <f t="shared" ref="J149:J212" si="46">YEAR(B149)</f>
        <v>2028</v>
      </c>
      <c r="K149" s="95">
        <f t="shared" si="39"/>
        <v>47027</v>
      </c>
    </row>
    <row r="150" spans="2:11" outlineLevel="1">
      <c r="B150" s="95">
        <f t="shared" si="43"/>
        <v>47058</v>
      </c>
      <c r="C150" s="92">
        <f>IF(F150&lt;&gt;0,-INDEX([14]Delta!$F$1:$EE$65553,$L$20,$I150),0)</f>
        <v>-497399.35476708412</v>
      </c>
      <c r="D150" s="88">
        <f>IF(ISNUMBER($F150),VLOOKUP($J150,'Table 1'!$B$13:$C$33,2,FALSE)/12*1000*Study_MW,"")</f>
        <v>89143.976734058539</v>
      </c>
      <c r="E150" s="88">
        <f t="shared" si="44"/>
        <v>-408255.3780330256</v>
      </c>
      <c r="F150" s="92">
        <f>INDEX([14]Delta!$F$1:$EE$65553,$L$21,$I150)</f>
        <v>1353.06</v>
      </c>
      <c r="G150" s="93">
        <f t="shared" si="45"/>
        <v>-301.72747552438591</v>
      </c>
      <c r="I150" s="94">
        <f t="shared" si="42"/>
        <v>11</v>
      </c>
      <c r="J150" s="90">
        <f t="shared" si="46"/>
        <v>2028</v>
      </c>
      <c r="K150" s="95">
        <f t="shared" si="39"/>
        <v>47058</v>
      </c>
    </row>
    <row r="151" spans="2:11" outlineLevel="1">
      <c r="B151" s="99">
        <f t="shared" si="43"/>
        <v>47088</v>
      </c>
      <c r="C151" s="96">
        <f>IF(F151&lt;&gt;0,-INDEX([14]Delta!$F$1:$EE$65553,$L$20,$I151),0)</f>
        <v>-449980.20292305946</v>
      </c>
      <c r="D151" s="97">
        <f>IF(ISNUMBER($F151),VLOOKUP($J151,'Table 1'!$B$13:$C$33,2,FALSE)/12*1000*Study_MW,"")</f>
        <v>89143.976734058539</v>
      </c>
      <c r="E151" s="97">
        <f t="shared" si="44"/>
        <v>-360836.22618900094</v>
      </c>
      <c r="F151" s="96">
        <f>INDEX([14]Delta!$F$1:$EE$65553,$L$21,$I151)</f>
        <v>1043.8630000000001</v>
      </c>
      <c r="G151" s="98">
        <f t="shared" si="45"/>
        <v>-345.67393057230777</v>
      </c>
      <c r="I151" s="81">
        <f t="shared" si="42"/>
        <v>12</v>
      </c>
      <c r="J151" s="90">
        <f t="shared" si="46"/>
        <v>2028</v>
      </c>
      <c r="K151" s="99">
        <f t="shared" si="39"/>
        <v>47088</v>
      </c>
    </row>
    <row r="152" spans="2:11" outlineLevel="1">
      <c r="B152" s="91">
        <f t="shared" si="43"/>
        <v>47119</v>
      </c>
      <c r="C152" s="86">
        <f>IF(F152&lt;&gt;0,-INDEX([14]Delta!$F$1:$EE$65553,$L$20,$I152),0)</f>
        <v>-562898.15729704499</v>
      </c>
      <c r="D152" s="87">
        <f>IF(ISNUMBER($F152),VLOOKUP($J152,'Table 1'!$B$13:$C$33,2,FALSE)/12*1000*Study_MW,"")</f>
        <v>86011.220418769793</v>
      </c>
      <c r="E152" s="87">
        <f t="shared" si="44"/>
        <v>-476886.93687827518</v>
      </c>
      <c r="F152" s="86">
        <f>INDEX([14]Delta!$F$1:$EE$65553,$L$21,$I152)</f>
        <v>1246.107</v>
      </c>
      <c r="G152" s="89">
        <f t="shared" si="45"/>
        <v>-382.7014348513211</v>
      </c>
      <c r="I152" s="77">
        <f>I32</f>
        <v>14</v>
      </c>
      <c r="J152" s="90">
        <f t="shared" si="46"/>
        <v>2029</v>
      </c>
      <c r="K152" s="91">
        <f t="shared" si="39"/>
        <v>47119</v>
      </c>
    </row>
    <row r="153" spans="2:11" outlineLevel="1">
      <c r="B153" s="95">
        <f t="shared" si="43"/>
        <v>47150</v>
      </c>
      <c r="C153" s="92">
        <f>IF(F153&lt;&gt;0,-INDEX([14]Delta!$F$1:$EE$65553,$L$20,$I153),0)</f>
        <v>-434692.01323449612</v>
      </c>
      <c r="D153" s="88">
        <f>IF(ISNUMBER($F153),VLOOKUP($J153,'Table 1'!$B$13:$C$33,2,FALSE)/12*1000*Study_MW,"")</f>
        <v>86011.220418769793</v>
      </c>
      <c r="E153" s="88">
        <f t="shared" si="44"/>
        <v>-348680.79281572631</v>
      </c>
      <c r="F153" s="92">
        <f>INDEX([14]Delta!$F$1:$EE$65553,$L$21,$I153)</f>
        <v>1394.568</v>
      </c>
      <c r="G153" s="93">
        <f t="shared" si="45"/>
        <v>-250.0278170843776</v>
      </c>
      <c r="I153" s="94">
        <f t="shared" si="42"/>
        <v>15</v>
      </c>
      <c r="J153" s="90">
        <f t="shared" si="46"/>
        <v>2029</v>
      </c>
      <c r="K153" s="95">
        <f t="shared" si="39"/>
        <v>47150</v>
      </c>
    </row>
    <row r="154" spans="2:11" outlineLevel="1">
      <c r="B154" s="95">
        <f t="shared" si="43"/>
        <v>47178</v>
      </c>
      <c r="C154" s="92">
        <f>IF(F154&lt;&gt;0,-INDEX([14]Delta!$F$1:$EE$65553,$L$20,$I154),0)</f>
        <v>-388685.87544855475</v>
      </c>
      <c r="D154" s="88">
        <f>IF(ISNUMBER($F154),VLOOKUP($J154,'Table 1'!$B$13:$C$33,2,FALSE)/12*1000*Study_MW,"")</f>
        <v>86011.220418769793</v>
      </c>
      <c r="E154" s="88">
        <f t="shared" si="44"/>
        <v>-302674.65502978495</v>
      </c>
      <c r="F154" s="92">
        <f>INDEX([14]Delta!$F$1:$EE$65553,$L$21,$I154)</f>
        <v>2171.9839999999999</v>
      </c>
      <c r="G154" s="93">
        <f t="shared" si="45"/>
        <v>-139.35399847779033</v>
      </c>
      <c r="I154" s="94">
        <f t="shared" si="42"/>
        <v>16</v>
      </c>
      <c r="J154" s="90">
        <f t="shared" si="46"/>
        <v>2029</v>
      </c>
      <c r="K154" s="95">
        <f t="shared" si="39"/>
        <v>47178</v>
      </c>
    </row>
    <row r="155" spans="2:11" outlineLevel="1">
      <c r="B155" s="95">
        <f t="shared" si="43"/>
        <v>47209</v>
      </c>
      <c r="C155" s="92">
        <f>IF(F155&lt;&gt;0,-INDEX([14]Delta!$F$1:$EE$65553,$L$20,$I155),0)</f>
        <v>-285563.30891419947</v>
      </c>
      <c r="D155" s="88">
        <f>IF(ISNUMBER($F155),VLOOKUP($J155,'Table 1'!$B$13:$C$33,2,FALSE)/12*1000*Study_MW,"")</f>
        <v>86011.220418769793</v>
      </c>
      <c r="E155" s="88">
        <f t="shared" si="44"/>
        <v>-199552.08849542966</v>
      </c>
      <c r="F155" s="92">
        <f>INDEX([14]Delta!$F$1:$EE$65553,$L$21,$I155)</f>
        <v>2508.66</v>
      </c>
      <c r="G155" s="93">
        <f t="shared" si="45"/>
        <v>-79.545290511838857</v>
      </c>
      <c r="I155" s="94">
        <f t="shared" si="42"/>
        <v>17</v>
      </c>
      <c r="J155" s="90">
        <f t="shared" si="46"/>
        <v>2029</v>
      </c>
      <c r="K155" s="95">
        <f t="shared" si="39"/>
        <v>47209</v>
      </c>
    </row>
    <row r="156" spans="2:11" outlineLevel="1">
      <c r="B156" s="95">
        <f t="shared" si="43"/>
        <v>47239</v>
      </c>
      <c r="C156" s="92">
        <f>IF(F156&lt;&gt;0,-INDEX([14]Delta!$F$1:$EE$65553,$L$20,$I156),0)</f>
        <v>-177080.38943296671</v>
      </c>
      <c r="D156" s="88">
        <f>IF(ISNUMBER($F156),VLOOKUP($J156,'Table 1'!$B$13:$C$33,2,FALSE)/12*1000*Study_MW,"")</f>
        <v>86011.220418769793</v>
      </c>
      <c r="E156" s="88">
        <f t="shared" si="44"/>
        <v>-91069.169014196916</v>
      </c>
      <c r="F156" s="92">
        <f>INDEX([14]Delta!$F$1:$EE$65553,$L$21,$I156)</f>
        <v>2903.9560000000001</v>
      </c>
      <c r="G156" s="93">
        <f t="shared" si="45"/>
        <v>-31.360381842630161</v>
      </c>
      <c r="I156" s="94">
        <f t="shared" si="42"/>
        <v>18</v>
      </c>
      <c r="J156" s="90">
        <f t="shared" si="46"/>
        <v>2029</v>
      </c>
      <c r="K156" s="95">
        <f t="shared" si="39"/>
        <v>47239</v>
      </c>
    </row>
    <row r="157" spans="2:11" outlineLevel="1">
      <c r="B157" s="95">
        <f t="shared" si="43"/>
        <v>47270</v>
      </c>
      <c r="C157" s="92">
        <f>IF(F157&lt;&gt;0,-INDEX([14]Delta!$F$1:$EE$65553,$L$20,$I157),0)</f>
        <v>-159243.8379714191</v>
      </c>
      <c r="D157" s="88">
        <f>IF(ISNUMBER($F157),VLOOKUP($J157,'Table 1'!$B$13:$C$33,2,FALSE)/12*1000*Study_MW,"")</f>
        <v>86011.220418769793</v>
      </c>
      <c r="E157" s="88">
        <f t="shared" si="44"/>
        <v>-73232.617552649303</v>
      </c>
      <c r="F157" s="92">
        <f>INDEX([14]Delta!$F$1:$EE$65553,$L$21,$I157)</f>
        <v>3085.17</v>
      </c>
      <c r="G157" s="93">
        <f t="shared" si="45"/>
        <v>-23.736979664864272</v>
      </c>
      <c r="I157" s="94">
        <f t="shared" si="42"/>
        <v>19</v>
      </c>
      <c r="J157" s="90">
        <f t="shared" si="46"/>
        <v>2029</v>
      </c>
      <c r="K157" s="95">
        <f t="shared" si="39"/>
        <v>47270</v>
      </c>
    </row>
    <row r="158" spans="2:11" outlineLevel="1">
      <c r="B158" s="95">
        <f t="shared" si="43"/>
        <v>47300</v>
      </c>
      <c r="C158" s="92">
        <f>IF(F158&lt;&gt;0,-INDEX([14]Delta!$F$1:$EE$65553,$L$20,$I158),0)</f>
        <v>-149987.15331164002</v>
      </c>
      <c r="D158" s="88">
        <f>IF(ISNUMBER($F158),VLOOKUP($J158,'Table 1'!$B$13:$C$33,2,FALSE)/12*1000*Study_MW,"")</f>
        <v>86011.220418769793</v>
      </c>
      <c r="E158" s="88">
        <f t="shared" si="44"/>
        <v>-63975.932892870231</v>
      </c>
      <c r="F158" s="92">
        <f>INDEX([14]Delta!$F$1:$EE$65553,$L$21,$I158)</f>
        <v>2792.4180000000001</v>
      </c>
      <c r="G158" s="93">
        <f t="shared" si="45"/>
        <v>-22.910586055837712</v>
      </c>
      <c r="I158" s="94">
        <f t="shared" si="42"/>
        <v>20</v>
      </c>
      <c r="J158" s="90">
        <f t="shared" si="46"/>
        <v>2029</v>
      </c>
      <c r="K158" s="95">
        <f t="shared" si="39"/>
        <v>47300</v>
      </c>
    </row>
    <row r="159" spans="2:11" outlineLevel="1">
      <c r="B159" s="95">
        <f t="shared" si="43"/>
        <v>47331</v>
      </c>
      <c r="C159" s="92">
        <f>IF(F159&lt;&gt;0,-INDEX([14]Delta!$F$1:$EE$65553,$L$20,$I159),0)</f>
        <v>-162309.6331525445</v>
      </c>
      <c r="D159" s="88">
        <f>IF(ISNUMBER($F159),VLOOKUP($J159,'Table 1'!$B$13:$C$33,2,FALSE)/12*1000*Study_MW,"")</f>
        <v>86011.220418769793</v>
      </c>
      <c r="E159" s="88">
        <f t="shared" si="44"/>
        <v>-76298.412733774705</v>
      </c>
      <c r="F159" s="92">
        <f>INDEX([14]Delta!$F$1:$EE$65553,$L$21,$I159)</f>
        <v>2797.0369999999998</v>
      </c>
      <c r="G159" s="93">
        <f t="shared" si="45"/>
        <v>-27.27829940532596</v>
      </c>
      <c r="I159" s="94">
        <f t="shared" si="42"/>
        <v>21</v>
      </c>
      <c r="J159" s="90">
        <f t="shared" si="46"/>
        <v>2029</v>
      </c>
      <c r="K159" s="95">
        <f t="shared" si="39"/>
        <v>47331</v>
      </c>
    </row>
    <row r="160" spans="2:11" outlineLevel="1">
      <c r="B160" s="95">
        <f t="shared" si="43"/>
        <v>47362</v>
      </c>
      <c r="C160" s="92">
        <f>IF(F160&lt;&gt;0,-INDEX([14]Delta!$F$1:$EE$65553,$L$20,$I160),0)</f>
        <v>-192488.01837360859</v>
      </c>
      <c r="D160" s="88">
        <f>IF(ISNUMBER($F160),VLOOKUP($J160,'Table 1'!$B$13:$C$33,2,FALSE)/12*1000*Study_MW,"")</f>
        <v>86011.220418769793</v>
      </c>
      <c r="E160" s="88">
        <f t="shared" si="44"/>
        <v>-106476.7979548388</v>
      </c>
      <c r="F160" s="92">
        <f>INDEX([14]Delta!$F$1:$EE$65553,$L$21,$I160)</f>
        <v>2465.58</v>
      </c>
      <c r="G160" s="93">
        <f t="shared" si="45"/>
        <v>-43.185294314051376</v>
      </c>
      <c r="I160" s="94">
        <f t="shared" si="42"/>
        <v>22</v>
      </c>
      <c r="J160" s="90">
        <f t="shared" si="46"/>
        <v>2029</v>
      </c>
      <c r="K160" s="95">
        <f t="shared" si="39"/>
        <v>47362</v>
      </c>
    </row>
    <row r="161" spans="2:11" outlineLevel="1">
      <c r="B161" s="95">
        <f t="shared" si="43"/>
        <v>47392</v>
      </c>
      <c r="C161" s="92">
        <f>IF(F161&lt;&gt;0,-INDEX([14]Delta!$F$1:$EE$65553,$L$20,$I161),0)</f>
        <v>-325084.77165126801</v>
      </c>
      <c r="D161" s="88">
        <f>IF(ISNUMBER($F161),VLOOKUP($J161,'Table 1'!$B$13:$C$33,2,FALSE)/12*1000*Study_MW,"")</f>
        <v>86011.220418769793</v>
      </c>
      <c r="E161" s="88">
        <f t="shared" si="44"/>
        <v>-239073.5512324982</v>
      </c>
      <c r="F161" s="92">
        <f>INDEX([14]Delta!$F$1:$EE$65553,$L$21,$I161)</f>
        <v>1998.8489999999999</v>
      </c>
      <c r="G161" s="93">
        <f t="shared" si="45"/>
        <v>-119.60560864402373</v>
      </c>
      <c r="I161" s="94">
        <f t="shared" si="42"/>
        <v>23</v>
      </c>
      <c r="J161" s="90">
        <f t="shared" si="46"/>
        <v>2029</v>
      </c>
      <c r="K161" s="95">
        <f t="shared" ref="K161:K224" si="47">IF(ISNUMBER(F161),IF(F161&lt;&gt;0,B161,""),"")</f>
        <v>47392</v>
      </c>
    </row>
    <row r="162" spans="2:11" outlineLevel="1">
      <c r="B162" s="95">
        <f t="shared" si="43"/>
        <v>47423</v>
      </c>
      <c r="C162" s="92">
        <f>IF(F162&lt;&gt;0,-INDEX([14]Delta!$F$1:$EE$65553,$L$20,$I162),0)</f>
        <v>-542208.97458484769</v>
      </c>
      <c r="D162" s="88">
        <f>IF(ISNUMBER($F162),VLOOKUP($J162,'Table 1'!$B$13:$C$33,2,FALSE)/12*1000*Study_MW,"")</f>
        <v>86011.220418769793</v>
      </c>
      <c r="E162" s="88">
        <f t="shared" si="44"/>
        <v>-456197.75416607788</v>
      </c>
      <c r="F162" s="92">
        <f>INDEX([14]Delta!$F$1:$EE$65553,$L$21,$I162)</f>
        <v>1346.34</v>
      </c>
      <c r="G162" s="93">
        <f t="shared" si="45"/>
        <v>-338.84290310477138</v>
      </c>
      <c r="I162" s="94">
        <f t="shared" si="42"/>
        <v>24</v>
      </c>
      <c r="J162" s="90">
        <f t="shared" si="46"/>
        <v>2029</v>
      </c>
      <c r="K162" s="95">
        <f t="shared" si="47"/>
        <v>47423</v>
      </c>
    </row>
    <row r="163" spans="2:11" outlineLevel="1">
      <c r="B163" s="99">
        <f t="shared" si="43"/>
        <v>47453</v>
      </c>
      <c r="C163" s="96">
        <f>IF(F163&lt;&gt;0,-INDEX([14]Delta!$F$1:$EE$65553,$L$20,$I163),0)</f>
        <v>-607574.85421177745</v>
      </c>
      <c r="D163" s="97">
        <f>IF(ISNUMBER($F163),VLOOKUP($J163,'Table 1'!$B$13:$C$33,2,FALSE)/12*1000*Study_MW,"")</f>
        <v>86011.220418769793</v>
      </c>
      <c r="E163" s="97">
        <f t="shared" si="44"/>
        <v>-521563.63379300764</v>
      </c>
      <c r="F163" s="96">
        <f>INDEX([14]Delta!$F$1:$EE$65553,$L$21,$I163)</f>
        <v>1038.624</v>
      </c>
      <c r="G163" s="98">
        <f t="shared" si="45"/>
        <v>-502.16790079278701</v>
      </c>
      <c r="I163" s="81">
        <f t="shared" si="42"/>
        <v>25</v>
      </c>
      <c r="J163" s="90">
        <f t="shared" si="46"/>
        <v>2029</v>
      </c>
      <c r="K163" s="99">
        <f t="shared" si="47"/>
        <v>47453</v>
      </c>
    </row>
    <row r="164" spans="2:11" outlineLevel="1">
      <c r="B164" s="91">
        <f t="shared" si="43"/>
        <v>47484</v>
      </c>
      <c r="C164" s="86">
        <f>IF(F164&lt;&gt;0,-INDEX([14]Delta!$F$1:$EE$65553,$L$20,$I164),0)</f>
        <v>-661015.13620895147</v>
      </c>
      <c r="D164" s="87">
        <f>IF(ISNUMBER($F164),VLOOKUP($J164,'Table 1'!$B$13:$C$33,2,FALSE)/12*1000*Study_MW,"")</f>
        <v>83343.724942385292</v>
      </c>
      <c r="E164" s="87">
        <f t="shared" si="44"/>
        <v>-577671.41126656614</v>
      </c>
      <c r="F164" s="86">
        <f>INDEX([14]Delta!$F$1:$EE$65553,$L$21,$I164)</f>
        <v>1239.876</v>
      </c>
      <c r="G164" s="89">
        <f t="shared" si="45"/>
        <v>-465.91063240724566</v>
      </c>
      <c r="I164" s="77">
        <f>I44</f>
        <v>27</v>
      </c>
      <c r="J164" s="90">
        <f t="shared" si="46"/>
        <v>2030</v>
      </c>
      <c r="K164" s="91">
        <f t="shared" si="47"/>
        <v>47484</v>
      </c>
    </row>
    <row r="165" spans="2:11" outlineLevel="1">
      <c r="B165" s="95">
        <f t="shared" si="43"/>
        <v>47515</v>
      </c>
      <c r="C165" s="92">
        <f>IF(F165&lt;&gt;0,-INDEX([14]Delta!$F$1:$EE$65553,$L$20,$I165),0)</f>
        <v>-506807.79839086533</v>
      </c>
      <c r="D165" s="88">
        <f>IF(ISNUMBER($F165),VLOOKUP($J165,'Table 1'!$B$13:$C$33,2,FALSE)/12*1000*Study_MW,"")</f>
        <v>83343.724942385292</v>
      </c>
      <c r="E165" s="88">
        <f t="shared" si="44"/>
        <v>-423464.07344848005</v>
      </c>
      <c r="F165" s="92">
        <f>INDEX([14]Delta!$F$1:$EE$65553,$L$21,$I165)</f>
        <v>1387.652</v>
      </c>
      <c r="G165" s="93">
        <f t="shared" si="45"/>
        <v>-305.16590142808144</v>
      </c>
      <c r="I165" s="94">
        <f t="shared" si="42"/>
        <v>28</v>
      </c>
      <c r="J165" s="90">
        <f t="shared" si="46"/>
        <v>2030</v>
      </c>
      <c r="K165" s="95">
        <f t="shared" si="47"/>
        <v>47515</v>
      </c>
    </row>
    <row r="166" spans="2:11" outlineLevel="1">
      <c r="B166" s="95">
        <f t="shared" si="43"/>
        <v>47543</v>
      </c>
      <c r="C166" s="92">
        <f>IF(F166&lt;&gt;0,-INDEX([14]Delta!$F$1:$EE$65553,$L$20,$I166),0)</f>
        <v>-429026.59579378366</v>
      </c>
      <c r="D166" s="88">
        <f>IF(ISNUMBER($F166),VLOOKUP($J166,'Table 1'!$B$13:$C$33,2,FALSE)/12*1000*Study_MW,"")</f>
        <v>83343.724942385292</v>
      </c>
      <c r="E166" s="88">
        <f t="shared" si="44"/>
        <v>-345682.87085139839</v>
      </c>
      <c r="F166" s="92">
        <f>INDEX([14]Delta!$F$1:$EE$65553,$L$21,$I166)</f>
        <v>2161.134</v>
      </c>
      <c r="G166" s="93">
        <f t="shared" si="45"/>
        <v>-159.95439008011459</v>
      </c>
      <c r="I166" s="94">
        <f t="shared" si="42"/>
        <v>29</v>
      </c>
      <c r="J166" s="90">
        <f t="shared" si="46"/>
        <v>2030</v>
      </c>
      <c r="K166" s="95">
        <f t="shared" si="47"/>
        <v>47543</v>
      </c>
    </row>
    <row r="167" spans="2:11" outlineLevel="1">
      <c r="B167" s="95">
        <f t="shared" si="43"/>
        <v>47574</v>
      </c>
      <c r="C167" s="92">
        <f>IF(F167&lt;&gt;0,-INDEX([14]Delta!$F$1:$EE$65553,$L$20,$I167),0)</f>
        <v>-302089.46037992835</v>
      </c>
      <c r="D167" s="88">
        <f>IF(ISNUMBER($F167),VLOOKUP($J167,'Table 1'!$B$13:$C$33,2,FALSE)/12*1000*Study_MW,"")</f>
        <v>83343.724942385292</v>
      </c>
      <c r="E167" s="88">
        <f t="shared" si="44"/>
        <v>-218745.73543754307</v>
      </c>
      <c r="F167" s="92">
        <f>INDEX([14]Delta!$F$1:$EE$65553,$L$21,$I167)</f>
        <v>2496.15</v>
      </c>
      <c r="G167" s="93">
        <f t="shared" si="45"/>
        <v>-87.633249379060985</v>
      </c>
      <c r="I167" s="94">
        <f t="shared" si="42"/>
        <v>30</v>
      </c>
      <c r="J167" s="90">
        <f t="shared" si="46"/>
        <v>2030</v>
      </c>
      <c r="K167" s="95">
        <f t="shared" si="47"/>
        <v>47574</v>
      </c>
    </row>
    <row r="168" spans="2:11" outlineLevel="1">
      <c r="B168" s="95">
        <f t="shared" si="43"/>
        <v>47604</v>
      </c>
      <c r="C168" s="92">
        <f>IF(F168&lt;&gt;0,-INDEX([14]Delta!$F$1:$EE$65553,$L$20,$I168),0)</f>
        <v>-188176.90861526132</v>
      </c>
      <c r="D168" s="88">
        <f>IF(ISNUMBER($F168),VLOOKUP($J168,'Table 1'!$B$13:$C$33,2,FALSE)/12*1000*Study_MW,"")</f>
        <v>83343.724942385292</v>
      </c>
      <c r="E168" s="88">
        <f t="shared" si="44"/>
        <v>-104833.18367287602</v>
      </c>
      <c r="F168" s="92">
        <f>INDEX([14]Delta!$F$1:$EE$65553,$L$21,$I168)</f>
        <v>2889.51</v>
      </c>
      <c r="G168" s="93">
        <f t="shared" si="45"/>
        <v>-36.280609401897216</v>
      </c>
      <c r="I168" s="94">
        <f t="shared" si="42"/>
        <v>31</v>
      </c>
      <c r="J168" s="90">
        <f t="shared" si="46"/>
        <v>2030</v>
      </c>
      <c r="K168" s="95">
        <f t="shared" si="47"/>
        <v>47604</v>
      </c>
    </row>
    <row r="169" spans="2:11" outlineLevel="1">
      <c r="B169" s="95">
        <f t="shared" si="43"/>
        <v>47635</v>
      </c>
      <c r="C169" s="92">
        <f>IF(F169&lt;&gt;0,-INDEX([14]Delta!$F$1:$EE$65553,$L$20,$I169),0)</f>
        <v>-171817.15822723508</v>
      </c>
      <c r="D169" s="88">
        <f>IF(ISNUMBER($F169),VLOOKUP($J169,'Table 1'!$B$13:$C$33,2,FALSE)/12*1000*Study_MW,"")</f>
        <v>83343.724942385292</v>
      </c>
      <c r="E169" s="88">
        <f t="shared" si="44"/>
        <v>-88473.433284849787</v>
      </c>
      <c r="F169" s="92">
        <f>INDEX([14]Delta!$F$1:$EE$65553,$L$21,$I169)</f>
        <v>3069.75</v>
      </c>
      <c r="G169" s="93">
        <f t="shared" si="45"/>
        <v>-28.821054901816041</v>
      </c>
      <c r="I169" s="94">
        <f t="shared" si="42"/>
        <v>32</v>
      </c>
      <c r="J169" s="90">
        <f t="shared" si="46"/>
        <v>2030</v>
      </c>
      <c r="K169" s="95">
        <f t="shared" si="47"/>
        <v>47635</v>
      </c>
    </row>
    <row r="170" spans="2:11" outlineLevel="1">
      <c r="B170" s="95">
        <f t="shared" si="43"/>
        <v>47665</v>
      </c>
      <c r="C170" s="92">
        <f>IF(F170&lt;&gt;0,-INDEX([14]Delta!$F$1:$EE$65553,$L$20,$I170),0)</f>
        <v>-156714.87038472295</v>
      </c>
      <c r="D170" s="88">
        <f>IF(ISNUMBER($F170),VLOOKUP($J170,'Table 1'!$B$13:$C$33,2,FALSE)/12*1000*Study_MW,"")</f>
        <v>83343.724942385292</v>
      </c>
      <c r="E170" s="88">
        <f t="shared" si="44"/>
        <v>-73371.145442337656</v>
      </c>
      <c r="F170" s="92">
        <f>INDEX([14]Delta!$F$1:$EE$65553,$L$21,$I170)</f>
        <v>2778.4369999999999</v>
      </c>
      <c r="G170" s="93">
        <f t="shared" si="45"/>
        <v>-26.407345368038815</v>
      </c>
      <c r="I170" s="94">
        <f t="shared" si="42"/>
        <v>33</v>
      </c>
      <c r="J170" s="90">
        <f t="shared" si="46"/>
        <v>2030</v>
      </c>
      <c r="K170" s="95">
        <f t="shared" si="47"/>
        <v>47665</v>
      </c>
    </row>
    <row r="171" spans="2:11" outlineLevel="1">
      <c r="B171" s="95">
        <f t="shared" si="43"/>
        <v>47696</v>
      </c>
      <c r="C171" s="92">
        <f>IF(F171&lt;&gt;0,-INDEX([14]Delta!$F$1:$EE$65553,$L$20,$I171),0)</f>
        <v>-162077.13372692466</v>
      </c>
      <c r="D171" s="88">
        <f>IF(ISNUMBER($F171),VLOOKUP($J171,'Table 1'!$B$13:$C$33,2,FALSE)/12*1000*Study_MW,"")</f>
        <v>83343.724942385292</v>
      </c>
      <c r="E171" s="88">
        <f t="shared" si="44"/>
        <v>-78733.408784539366</v>
      </c>
      <c r="F171" s="92">
        <f>INDEX([14]Delta!$F$1:$EE$65553,$L$21,$I171)</f>
        <v>2783.056</v>
      </c>
      <c r="G171" s="93">
        <f t="shared" si="45"/>
        <v>-28.290271120861156</v>
      </c>
      <c r="I171" s="94">
        <f t="shared" si="42"/>
        <v>34</v>
      </c>
      <c r="J171" s="90">
        <f t="shared" si="46"/>
        <v>2030</v>
      </c>
      <c r="K171" s="95">
        <f t="shared" si="47"/>
        <v>47696</v>
      </c>
    </row>
    <row r="172" spans="2:11" outlineLevel="1">
      <c r="B172" s="95">
        <f t="shared" si="43"/>
        <v>47727</v>
      </c>
      <c r="C172" s="92">
        <f>IF(F172&lt;&gt;0,-INDEX([14]Delta!$F$1:$EE$65553,$L$20,$I172),0)</f>
        <v>-199505.30620223284</v>
      </c>
      <c r="D172" s="88">
        <f>IF(ISNUMBER($F172),VLOOKUP($J172,'Table 1'!$B$13:$C$33,2,FALSE)/12*1000*Study_MW,"")</f>
        <v>83343.724942385292</v>
      </c>
      <c r="E172" s="88">
        <f t="shared" si="44"/>
        <v>-116161.58125984755</v>
      </c>
      <c r="F172" s="92">
        <f>INDEX([14]Delta!$F$1:$EE$65553,$L$21,$I172)</f>
        <v>2453.19</v>
      </c>
      <c r="G172" s="93">
        <f t="shared" si="45"/>
        <v>-47.351237066777358</v>
      </c>
      <c r="I172" s="94">
        <f t="shared" si="42"/>
        <v>35</v>
      </c>
      <c r="J172" s="90">
        <f t="shared" si="46"/>
        <v>2030</v>
      </c>
      <c r="K172" s="95">
        <f t="shared" si="47"/>
        <v>47727</v>
      </c>
    </row>
    <row r="173" spans="2:11" outlineLevel="1">
      <c r="B173" s="95">
        <f t="shared" si="43"/>
        <v>47757</v>
      </c>
      <c r="C173" s="92">
        <f>IF(F173&lt;&gt;0,-INDEX([14]Delta!$F$1:$EE$65553,$L$20,$I173),0)</f>
        <v>-367853.97551566362</v>
      </c>
      <c r="D173" s="88">
        <f>IF(ISNUMBER($F173),VLOOKUP($J173,'Table 1'!$B$13:$C$33,2,FALSE)/12*1000*Study_MW,"")</f>
        <v>83343.724942385292</v>
      </c>
      <c r="E173" s="88">
        <f t="shared" si="44"/>
        <v>-284510.25057327835</v>
      </c>
      <c r="F173" s="92">
        <f>INDEX([14]Delta!$F$1:$EE$65553,$L$21,$I173)</f>
        <v>1988.867</v>
      </c>
      <c r="G173" s="93">
        <f t="shared" si="45"/>
        <v>-143.05142102175679</v>
      </c>
      <c r="I173" s="94">
        <f t="shared" si="42"/>
        <v>36</v>
      </c>
      <c r="J173" s="90">
        <f t="shared" si="46"/>
        <v>2030</v>
      </c>
      <c r="K173" s="95">
        <f t="shared" si="47"/>
        <v>47757</v>
      </c>
    </row>
    <row r="174" spans="2:11" outlineLevel="1">
      <c r="B174" s="95">
        <f t="shared" si="43"/>
        <v>47788</v>
      </c>
      <c r="C174" s="92">
        <f>IF(F174&lt;&gt;0,-INDEX([14]Delta!$F$1:$EE$65553,$L$20,$I174),0)</f>
        <v>-566583.69023165107</v>
      </c>
      <c r="D174" s="88">
        <f>IF(ISNUMBER($F174),VLOOKUP($J174,'Table 1'!$B$13:$C$33,2,FALSE)/12*1000*Study_MW,"")</f>
        <v>83343.724942385292</v>
      </c>
      <c r="E174" s="88">
        <f t="shared" si="44"/>
        <v>-483239.96528926579</v>
      </c>
      <c r="F174" s="92">
        <f>INDEX([14]Delta!$F$1:$EE$65553,$L$21,$I174)</f>
        <v>1339.65</v>
      </c>
      <c r="G174" s="93">
        <f t="shared" si="45"/>
        <v>-360.72105795488801</v>
      </c>
      <c r="I174" s="94">
        <f t="shared" si="42"/>
        <v>37</v>
      </c>
      <c r="J174" s="90">
        <f t="shared" si="46"/>
        <v>2030</v>
      </c>
      <c r="K174" s="95">
        <f t="shared" si="47"/>
        <v>47788</v>
      </c>
    </row>
    <row r="175" spans="2:11" outlineLevel="1">
      <c r="B175" s="99">
        <f t="shared" si="43"/>
        <v>47818</v>
      </c>
      <c r="C175" s="96">
        <f>IF(F175&lt;&gt;0,-INDEX([14]Delta!$F$1:$EE$65553,$L$20,$I175),0)</f>
        <v>-667817.59028503299</v>
      </c>
      <c r="D175" s="97">
        <f>IF(ISNUMBER($F175),VLOOKUP($J175,'Table 1'!$B$13:$C$33,2,FALSE)/12*1000*Study_MW,"")</f>
        <v>83343.724942385292</v>
      </c>
      <c r="E175" s="97">
        <f t="shared" si="44"/>
        <v>-584473.86534264765</v>
      </c>
      <c r="F175" s="96">
        <f>INDEX([14]Delta!$F$1:$EE$65553,$L$21,$I175)</f>
        <v>1033.509</v>
      </c>
      <c r="G175" s="98">
        <f t="shared" si="45"/>
        <v>-565.5237306522223</v>
      </c>
      <c r="I175" s="81">
        <f t="shared" si="42"/>
        <v>38</v>
      </c>
      <c r="J175" s="90">
        <f t="shared" si="46"/>
        <v>2030</v>
      </c>
      <c r="K175" s="99">
        <f t="shared" si="47"/>
        <v>47818</v>
      </c>
    </row>
    <row r="176" spans="2:11" outlineLevel="1">
      <c r="B176" s="91">
        <f t="shared" si="43"/>
        <v>47849</v>
      </c>
      <c r="C176" s="86">
        <f>IF(F176&lt;&gt;0,-INDEX([14]Delta!$F$1:$EE$65553,$L$20,$I176),0)</f>
        <v>-720064.0309111774</v>
      </c>
      <c r="D176" s="87">
        <f>IF(ISNUMBER($F176),VLOOKUP($J176,'Table 1'!$B$13:$C$33,2,FALSE)/12*1000*Study_MW,"")</f>
        <v>675713.82503530453</v>
      </c>
      <c r="E176" s="87">
        <f t="shared" si="44"/>
        <v>-44350.205875872867</v>
      </c>
      <c r="F176" s="86">
        <f>INDEX([14]Delta!$F$1:$EE$65553,$L$21,$I176)</f>
        <v>1233.7070000000001</v>
      </c>
      <c r="G176" s="89">
        <f t="shared" si="45"/>
        <v>-35.948734890758395</v>
      </c>
      <c r="I176" s="77">
        <f>I56</f>
        <v>40</v>
      </c>
      <c r="J176" s="90">
        <f t="shared" si="46"/>
        <v>2031</v>
      </c>
      <c r="K176" s="91">
        <f t="shared" si="47"/>
        <v>47849</v>
      </c>
    </row>
    <row r="177" spans="2:11" outlineLevel="1">
      <c r="B177" s="95">
        <f t="shared" si="43"/>
        <v>47880</v>
      </c>
      <c r="C177" s="92">
        <f>IF(F177&lt;&gt;0,-INDEX([14]Delta!$F$1:$EE$65553,$L$20,$I177),0)</f>
        <v>-554908.58793845773</v>
      </c>
      <c r="D177" s="88">
        <f>IF(ISNUMBER($F177),VLOOKUP($J177,'Table 1'!$B$13:$C$33,2,FALSE)/12*1000*Study_MW,"")</f>
        <v>675713.82503530453</v>
      </c>
      <c r="E177" s="88">
        <f t="shared" si="44"/>
        <v>120805.2370968468</v>
      </c>
      <c r="F177" s="92">
        <f>INDEX([14]Delta!$F$1:$EE$65553,$L$21,$I177)</f>
        <v>1380.68</v>
      </c>
      <c r="G177" s="93">
        <f t="shared" si="45"/>
        <v>87.496912461140013</v>
      </c>
      <c r="I177" s="94">
        <f t="shared" si="42"/>
        <v>41</v>
      </c>
      <c r="J177" s="90">
        <f t="shared" si="46"/>
        <v>2031</v>
      </c>
      <c r="K177" s="95">
        <f t="shared" si="47"/>
        <v>47880</v>
      </c>
    </row>
    <row r="178" spans="2:11" outlineLevel="1">
      <c r="B178" s="95">
        <f t="shared" si="43"/>
        <v>47908</v>
      </c>
      <c r="C178" s="92">
        <f>IF(F178&lt;&gt;0,-INDEX([14]Delta!$F$1:$EE$65553,$L$20,$I178),0)</f>
        <v>-459542.71639487147</v>
      </c>
      <c r="D178" s="88">
        <f>IF(ISNUMBER($F178),VLOOKUP($J178,'Table 1'!$B$13:$C$33,2,FALSE)/12*1000*Study_MW,"")</f>
        <v>675713.82503530453</v>
      </c>
      <c r="E178" s="88">
        <f t="shared" si="44"/>
        <v>216171.10864043306</v>
      </c>
      <c r="F178" s="92">
        <f>INDEX([14]Delta!$F$1:$EE$65553,$L$21,$I178)</f>
        <v>2150.377</v>
      </c>
      <c r="G178" s="93">
        <f t="shared" si="45"/>
        <v>100.52707438762276</v>
      </c>
      <c r="I178" s="94">
        <f t="shared" si="42"/>
        <v>42</v>
      </c>
      <c r="J178" s="90">
        <f t="shared" si="46"/>
        <v>2031</v>
      </c>
      <c r="K178" s="95">
        <f t="shared" si="47"/>
        <v>47908</v>
      </c>
    </row>
    <row r="179" spans="2:11" outlineLevel="1">
      <c r="B179" s="95">
        <f t="shared" si="43"/>
        <v>47939</v>
      </c>
      <c r="C179" s="92">
        <f>IF(F179&lt;&gt;0,-INDEX([14]Delta!$F$1:$EE$65553,$L$20,$I179),0)</f>
        <v>-321513.65537661314</v>
      </c>
      <c r="D179" s="88">
        <f>IF(ISNUMBER($F179),VLOOKUP($J179,'Table 1'!$B$13:$C$33,2,FALSE)/12*1000*Study_MW,"")</f>
        <v>675713.82503530453</v>
      </c>
      <c r="E179" s="88">
        <f t="shared" si="44"/>
        <v>354200.16965869139</v>
      </c>
      <c r="F179" s="92">
        <f>INDEX([14]Delta!$F$1:$EE$65553,$L$21,$I179)</f>
        <v>2483.64</v>
      </c>
      <c r="G179" s="93">
        <f t="shared" si="45"/>
        <v>142.61332949167004</v>
      </c>
      <c r="I179" s="94">
        <f t="shared" si="42"/>
        <v>43</v>
      </c>
      <c r="J179" s="90">
        <f t="shared" si="46"/>
        <v>2031</v>
      </c>
      <c r="K179" s="95">
        <f t="shared" si="47"/>
        <v>47939</v>
      </c>
    </row>
    <row r="180" spans="2:11" outlineLevel="1">
      <c r="B180" s="95">
        <f t="shared" si="43"/>
        <v>47969</v>
      </c>
      <c r="C180" s="92">
        <f>IF(F180&lt;&gt;0,-INDEX([14]Delta!$F$1:$EE$65553,$L$20,$I180),0)</f>
        <v>-204178.03264945745</v>
      </c>
      <c r="D180" s="88">
        <f>IF(ISNUMBER($F180),VLOOKUP($J180,'Table 1'!$B$13:$C$33,2,FALSE)/12*1000*Study_MW,"")</f>
        <v>675713.82503530453</v>
      </c>
      <c r="E180" s="88">
        <f t="shared" si="44"/>
        <v>471535.79238584707</v>
      </c>
      <c r="F180" s="92">
        <f>INDEX([14]Delta!$F$1:$EE$65553,$L$21,$I180)</f>
        <v>2875.0949999999998</v>
      </c>
      <c r="G180" s="93">
        <f t="shared" si="45"/>
        <v>164.00703016277623</v>
      </c>
      <c r="I180" s="94">
        <f t="shared" si="42"/>
        <v>44</v>
      </c>
      <c r="J180" s="90">
        <f t="shared" si="46"/>
        <v>2031</v>
      </c>
      <c r="K180" s="95">
        <f t="shared" si="47"/>
        <v>47969</v>
      </c>
    </row>
    <row r="181" spans="2:11" outlineLevel="1">
      <c r="B181" s="95">
        <f t="shared" si="43"/>
        <v>48000</v>
      </c>
      <c r="C181" s="92">
        <f>IF(F181&lt;&gt;0,-INDEX([14]Delta!$F$1:$EE$65553,$L$20,$I181),0)</f>
        <v>-172192.96094182134</v>
      </c>
      <c r="D181" s="88">
        <f>IF(ISNUMBER($F181),VLOOKUP($J181,'Table 1'!$B$13:$C$33,2,FALSE)/12*1000*Study_MW,"")</f>
        <v>675713.82503530453</v>
      </c>
      <c r="E181" s="88">
        <f t="shared" si="44"/>
        <v>503520.86409348319</v>
      </c>
      <c r="F181" s="92">
        <f>INDEX([14]Delta!$F$1:$EE$65553,$L$21,$I181)</f>
        <v>3054.36</v>
      </c>
      <c r="G181" s="93">
        <f t="shared" si="45"/>
        <v>164.85314897179219</v>
      </c>
      <c r="I181" s="94">
        <f t="shared" si="42"/>
        <v>45</v>
      </c>
      <c r="J181" s="90">
        <f t="shared" si="46"/>
        <v>2031</v>
      </c>
      <c r="K181" s="95">
        <f t="shared" si="47"/>
        <v>48000</v>
      </c>
    </row>
    <row r="182" spans="2:11" outlineLevel="1">
      <c r="B182" s="95">
        <f t="shared" si="43"/>
        <v>48030</v>
      </c>
      <c r="C182" s="92">
        <f>IF(F182&lt;&gt;0,-INDEX([14]Delta!$F$1:$EE$65553,$L$20,$I182),0)</f>
        <v>-162388.7722351253</v>
      </c>
      <c r="D182" s="88">
        <f>IF(ISNUMBER($F182),VLOOKUP($J182,'Table 1'!$B$13:$C$33,2,FALSE)/12*1000*Study_MW,"")</f>
        <v>675713.82503530453</v>
      </c>
      <c r="E182" s="88">
        <f t="shared" si="44"/>
        <v>513325.05280017923</v>
      </c>
      <c r="F182" s="92">
        <f>INDEX([14]Delta!$F$1:$EE$65553,$L$21,$I182)</f>
        <v>2764.6109999999999</v>
      </c>
      <c r="G182" s="93">
        <f t="shared" si="45"/>
        <v>185.67713606007473</v>
      </c>
      <c r="I182" s="94">
        <f t="shared" si="42"/>
        <v>46</v>
      </c>
      <c r="J182" s="90">
        <f t="shared" si="46"/>
        <v>2031</v>
      </c>
      <c r="K182" s="95">
        <f t="shared" si="47"/>
        <v>48030</v>
      </c>
    </row>
    <row r="183" spans="2:11" outlineLevel="1">
      <c r="B183" s="95">
        <f t="shared" si="43"/>
        <v>48061</v>
      </c>
      <c r="C183" s="92">
        <f>IF(F183&lt;&gt;0,-INDEX([14]Delta!$F$1:$EE$65553,$L$20,$I183),0)</f>
        <v>-175047.76094701886</v>
      </c>
      <c r="D183" s="88">
        <f>IF(ISNUMBER($F183),VLOOKUP($J183,'Table 1'!$B$13:$C$33,2,FALSE)/12*1000*Study_MW,"")</f>
        <v>675713.82503530453</v>
      </c>
      <c r="E183" s="88">
        <f t="shared" si="44"/>
        <v>500666.06408828567</v>
      </c>
      <c r="F183" s="92">
        <f>INDEX([14]Delta!$F$1:$EE$65553,$L$21,$I183)</f>
        <v>2769.0749999999998</v>
      </c>
      <c r="G183" s="93">
        <f t="shared" si="45"/>
        <v>180.80624905005669</v>
      </c>
      <c r="I183" s="94">
        <f t="shared" si="42"/>
        <v>47</v>
      </c>
      <c r="J183" s="90">
        <f t="shared" si="46"/>
        <v>2031</v>
      </c>
      <c r="K183" s="95">
        <f t="shared" si="47"/>
        <v>48061</v>
      </c>
    </row>
    <row r="184" spans="2:11" outlineLevel="1">
      <c r="B184" s="95">
        <f t="shared" si="43"/>
        <v>48092</v>
      </c>
      <c r="C184" s="92">
        <f>IF(F184&lt;&gt;0,-INDEX([14]Delta!$F$1:$EE$65553,$L$20,$I184),0)</f>
        <v>-209100.24810391665</v>
      </c>
      <c r="D184" s="88">
        <f>IF(ISNUMBER($F184),VLOOKUP($J184,'Table 1'!$B$13:$C$33,2,FALSE)/12*1000*Study_MW,"")</f>
        <v>675713.82503530453</v>
      </c>
      <c r="E184" s="88">
        <f t="shared" si="44"/>
        <v>466613.57693138788</v>
      </c>
      <c r="F184" s="92">
        <f>INDEX([14]Delta!$F$1:$EE$65553,$L$21,$I184)</f>
        <v>2440.9499999999998</v>
      </c>
      <c r="G184" s="93">
        <f t="shared" si="45"/>
        <v>191.16064521247381</v>
      </c>
      <c r="I184" s="94">
        <f t="shared" si="42"/>
        <v>48</v>
      </c>
      <c r="J184" s="90">
        <f t="shared" si="46"/>
        <v>2031</v>
      </c>
      <c r="K184" s="95">
        <f t="shared" si="47"/>
        <v>48092</v>
      </c>
    </row>
    <row r="185" spans="2:11" outlineLevel="1">
      <c r="B185" s="95">
        <f t="shared" si="43"/>
        <v>48122</v>
      </c>
      <c r="C185" s="92">
        <f>IF(F185&lt;&gt;0,-INDEX([14]Delta!$F$1:$EE$65553,$L$20,$I185),0)</f>
        <v>-385938.18583840132</v>
      </c>
      <c r="D185" s="88">
        <f>IF(ISNUMBER($F185),VLOOKUP($J185,'Table 1'!$B$13:$C$33,2,FALSE)/12*1000*Study_MW,"")</f>
        <v>675713.82503530453</v>
      </c>
      <c r="E185" s="88">
        <f t="shared" si="44"/>
        <v>289775.63919690321</v>
      </c>
      <c r="F185" s="92">
        <f>INDEX([14]Delta!$F$1:$EE$65553,$L$21,$I185)</f>
        <v>1978.9469999999999</v>
      </c>
      <c r="G185" s="93">
        <f t="shared" si="45"/>
        <v>146.42920664217041</v>
      </c>
      <c r="I185" s="94">
        <f t="shared" si="42"/>
        <v>49</v>
      </c>
      <c r="J185" s="90">
        <f t="shared" si="46"/>
        <v>2031</v>
      </c>
      <c r="K185" s="95">
        <f t="shared" si="47"/>
        <v>48122</v>
      </c>
    </row>
    <row r="186" spans="2:11" outlineLevel="1">
      <c r="B186" s="95">
        <f t="shared" si="43"/>
        <v>48153</v>
      </c>
      <c r="C186" s="92">
        <f>IF(F186&lt;&gt;0,-INDEX([14]Delta!$F$1:$EE$65553,$L$20,$I186),0)</f>
        <v>-609165.61146602035</v>
      </c>
      <c r="D186" s="88">
        <f>IF(ISNUMBER($F186),VLOOKUP($J186,'Table 1'!$B$13:$C$33,2,FALSE)/12*1000*Study_MW,"")</f>
        <v>675713.82503530453</v>
      </c>
      <c r="E186" s="88">
        <f t="shared" si="44"/>
        <v>66548.213569284184</v>
      </c>
      <c r="F186" s="92">
        <f>INDEX([14]Delta!$F$1:$EE$65553,$L$21,$I186)</f>
        <v>1332.96</v>
      </c>
      <c r="G186" s="93">
        <f t="shared" si="45"/>
        <v>49.925139215943602</v>
      </c>
      <c r="I186" s="94">
        <f t="shared" si="42"/>
        <v>50</v>
      </c>
      <c r="J186" s="90">
        <f t="shared" si="46"/>
        <v>2031</v>
      </c>
      <c r="K186" s="95">
        <f t="shared" si="47"/>
        <v>48153</v>
      </c>
    </row>
    <row r="187" spans="2:11" outlineLevel="1">
      <c r="B187" s="99">
        <f t="shared" si="43"/>
        <v>48183</v>
      </c>
      <c r="C187" s="96">
        <f>IF(F187&lt;&gt;0,-INDEX([14]Delta!$F$1:$EE$65553,$L$20,$I187),0)</f>
        <v>-712992.5911128521</v>
      </c>
      <c r="D187" s="97">
        <f>IF(ISNUMBER($F187),VLOOKUP($J187,'Table 1'!$B$13:$C$33,2,FALSE)/12*1000*Study_MW,"")</f>
        <v>675713.82503530453</v>
      </c>
      <c r="E187" s="97">
        <f t="shared" si="44"/>
        <v>-37278.766077547567</v>
      </c>
      <c r="F187" s="96">
        <f>INDEX([14]Delta!$F$1:$EE$65553,$L$21,$I187)</f>
        <v>1028.27</v>
      </c>
      <c r="G187" s="98">
        <f t="shared" si="45"/>
        <v>-36.253869195393783</v>
      </c>
      <c r="I187" s="81">
        <f t="shared" si="42"/>
        <v>51</v>
      </c>
      <c r="J187" s="90">
        <f t="shared" si="46"/>
        <v>2031</v>
      </c>
      <c r="K187" s="99">
        <f t="shared" si="47"/>
        <v>48183</v>
      </c>
    </row>
    <row r="188" spans="2:11" outlineLevel="1" collapsed="1">
      <c r="B188" s="91">
        <f t="shared" si="43"/>
        <v>48214</v>
      </c>
      <c r="C188" s="86">
        <f>IF(F188&lt;&gt;0,-INDEX([14]Delta!$F$1:$EE$65553,$L$20,$I188),0)</f>
        <v>-742063.73461547494</v>
      </c>
      <c r="D188" s="87">
        <f>IF(ISNUMBER($F188),VLOOKUP($J188,'Table 1'!$B$13:$C$33,2,FALSE)/12*1000*Study_MW,"")</f>
        <v>691997.95439695404</v>
      </c>
      <c r="E188" s="87">
        <f t="shared" si="44"/>
        <v>-50065.7802185209</v>
      </c>
      <c r="F188" s="86">
        <f>INDEX([14]Delta!$F$1:$EE$65553,$L$21,$I188)</f>
        <v>1227.538</v>
      </c>
      <c r="G188" s="89">
        <f t="shared" si="45"/>
        <v>-40.785523721889589</v>
      </c>
      <c r="I188" s="77">
        <f>I68</f>
        <v>53</v>
      </c>
      <c r="J188" s="90">
        <f t="shared" si="46"/>
        <v>2032</v>
      </c>
      <c r="K188" s="91">
        <f t="shared" si="47"/>
        <v>48214</v>
      </c>
    </row>
    <row r="189" spans="2:11" outlineLevel="1">
      <c r="B189" s="95">
        <f t="shared" si="43"/>
        <v>48245</v>
      </c>
      <c r="C189" s="92">
        <f>IF(F189&lt;&gt;0,-INDEX([14]Delta!$F$1:$EE$65553,$L$20,$I189),0)</f>
        <v>-585903.30744037032</v>
      </c>
      <c r="D189" s="88">
        <f>IF(ISNUMBER($F189),VLOOKUP($J189,'Table 1'!$B$13:$C$33,2,FALSE)/12*1000*Study_MW,"")</f>
        <v>691997.95439695404</v>
      </c>
      <c r="E189" s="88">
        <f t="shared" si="44"/>
        <v>106094.64695658372</v>
      </c>
      <c r="F189" s="92">
        <f>INDEX([14]Delta!$F$1:$EE$65553,$L$21,$I189)</f>
        <v>1422.885</v>
      </c>
      <c r="G189" s="93">
        <f t="shared" si="45"/>
        <v>74.56305109449022</v>
      </c>
      <c r="I189" s="94">
        <f t="shared" si="42"/>
        <v>54</v>
      </c>
      <c r="J189" s="90">
        <f t="shared" si="46"/>
        <v>2032</v>
      </c>
      <c r="K189" s="95">
        <f t="shared" si="47"/>
        <v>48245</v>
      </c>
    </row>
    <row r="190" spans="2:11" outlineLevel="1">
      <c r="B190" s="95">
        <f t="shared" si="43"/>
        <v>48274</v>
      </c>
      <c r="C190" s="92">
        <f>IF(F190&lt;&gt;0,-INDEX([14]Delta!$F$1:$EE$65553,$L$20,$I190),0)</f>
        <v>-473221.79675957561</v>
      </c>
      <c r="D190" s="88">
        <f>IF(ISNUMBER($F190),VLOOKUP($J190,'Table 1'!$B$13:$C$33,2,FALSE)/12*1000*Study_MW,"")</f>
        <v>691997.95439695404</v>
      </c>
      <c r="E190" s="88">
        <f t="shared" si="44"/>
        <v>218776.15763737843</v>
      </c>
      <c r="F190" s="92">
        <f>INDEX([14]Delta!$F$1:$EE$65553,$L$21,$I190)</f>
        <v>2139.62</v>
      </c>
      <c r="G190" s="93">
        <f t="shared" si="45"/>
        <v>102.25000590636583</v>
      </c>
      <c r="I190" s="94">
        <f t="shared" si="42"/>
        <v>55</v>
      </c>
      <c r="J190" s="90">
        <f t="shared" si="46"/>
        <v>2032</v>
      </c>
      <c r="K190" s="95">
        <f t="shared" si="47"/>
        <v>48274</v>
      </c>
    </row>
    <row r="191" spans="2:11" outlineLevel="1">
      <c r="B191" s="95">
        <f t="shared" si="43"/>
        <v>48305</v>
      </c>
      <c r="C191" s="92">
        <f>IF(F191&lt;&gt;0,-INDEX([14]Delta!$F$1:$EE$65553,$L$20,$I191),0)</f>
        <v>-333657.92153164744</v>
      </c>
      <c r="D191" s="88">
        <f>IF(ISNUMBER($F191),VLOOKUP($J191,'Table 1'!$B$13:$C$33,2,FALSE)/12*1000*Study_MW,"")</f>
        <v>691997.95439695404</v>
      </c>
      <c r="E191" s="88">
        <f t="shared" si="44"/>
        <v>358340.0328653066</v>
      </c>
      <c r="F191" s="92">
        <f>INDEX([14]Delta!$F$1:$EE$65553,$L$21,$I191)</f>
        <v>2471.2800000000002</v>
      </c>
      <c r="G191" s="93">
        <f t="shared" si="45"/>
        <v>145.00179375275428</v>
      </c>
      <c r="I191" s="94">
        <f t="shared" si="42"/>
        <v>56</v>
      </c>
      <c r="J191" s="90">
        <f t="shared" si="46"/>
        <v>2032</v>
      </c>
      <c r="K191" s="95">
        <f t="shared" si="47"/>
        <v>48305</v>
      </c>
    </row>
    <row r="192" spans="2:11" outlineLevel="1">
      <c r="B192" s="95">
        <f t="shared" si="43"/>
        <v>48335</v>
      </c>
      <c r="C192" s="92">
        <f>IF(F192&lt;&gt;0,-INDEX([14]Delta!$F$1:$EE$65553,$L$20,$I192),0)</f>
        <v>-212110.05635246634</v>
      </c>
      <c r="D192" s="88">
        <f>IF(ISNUMBER($F192),VLOOKUP($J192,'Table 1'!$B$13:$C$33,2,FALSE)/12*1000*Study_MW,"")</f>
        <v>691997.95439695404</v>
      </c>
      <c r="E192" s="88">
        <f t="shared" si="44"/>
        <v>479887.89804448769</v>
      </c>
      <c r="F192" s="92">
        <f>INDEX([14]Delta!$F$1:$EE$65553,$L$21,$I192)</f>
        <v>2860.6179999999999</v>
      </c>
      <c r="G192" s="93">
        <f t="shared" si="45"/>
        <v>167.75672181482733</v>
      </c>
      <c r="I192" s="94">
        <f t="shared" si="42"/>
        <v>57</v>
      </c>
      <c r="J192" s="90">
        <f t="shared" si="46"/>
        <v>2032</v>
      </c>
      <c r="K192" s="95">
        <f t="shared" si="47"/>
        <v>48335</v>
      </c>
    </row>
    <row r="193" spans="2:11" outlineLevel="1">
      <c r="B193" s="95">
        <f t="shared" si="43"/>
        <v>48366</v>
      </c>
      <c r="C193" s="92">
        <f>IF(F193&lt;&gt;0,-INDEX([14]Delta!$F$1:$EE$65553,$L$20,$I193),0)</f>
        <v>-185799.04227986932</v>
      </c>
      <c r="D193" s="88">
        <f>IF(ISNUMBER($F193),VLOOKUP($J193,'Table 1'!$B$13:$C$33,2,FALSE)/12*1000*Study_MW,"")</f>
        <v>691997.95439695404</v>
      </c>
      <c r="E193" s="88">
        <f t="shared" si="44"/>
        <v>506198.91211708472</v>
      </c>
      <c r="F193" s="92">
        <f>INDEX([14]Delta!$F$1:$EE$65553,$L$21,$I193)</f>
        <v>3039.09</v>
      </c>
      <c r="G193" s="93">
        <f t="shared" si="45"/>
        <v>166.5626592555945</v>
      </c>
      <c r="I193" s="94">
        <f t="shared" si="42"/>
        <v>58</v>
      </c>
      <c r="J193" s="90">
        <f t="shared" si="46"/>
        <v>2032</v>
      </c>
      <c r="K193" s="95">
        <f t="shared" si="47"/>
        <v>48366</v>
      </c>
    </row>
    <row r="194" spans="2:11" outlineLevel="1">
      <c r="B194" s="95">
        <f t="shared" si="43"/>
        <v>48396</v>
      </c>
      <c r="C194" s="92">
        <f>IF(F194&lt;&gt;0,-INDEX([14]Delta!$F$1:$EE$65553,$L$20,$I194),0)</f>
        <v>-169370.97096773982</v>
      </c>
      <c r="D194" s="88">
        <f>IF(ISNUMBER($F194),VLOOKUP($J194,'Table 1'!$B$13:$C$33,2,FALSE)/12*1000*Study_MW,"")</f>
        <v>691997.95439695404</v>
      </c>
      <c r="E194" s="88">
        <f t="shared" si="44"/>
        <v>522626.98342921422</v>
      </c>
      <c r="F194" s="92">
        <f>INDEX([14]Delta!$F$1:$EE$65553,$L$21,$I194)</f>
        <v>2750.7539999999999</v>
      </c>
      <c r="G194" s="93">
        <f t="shared" si="45"/>
        <v>189.99408286935665</v>
      </c>
      <c r="I194" s="94">
        <f t="shared" si="42"/>
        <v>59</v>
      </c>
      <c r="J194" s="90">
        <f t="shared" si="46"/>
        <v>2032</v>
      </c>
      <c r="K194" s="95">
        <f t="shared" si="47"/>
        <v>48396</v>
      </c>
    </row>
    <row r="195" spans="2:11" outlineLevel="1">
      <c r="B195" s="95">
        <f t="shared" si="43"/>
        <v>48427</v>
      </c>
      <c r="C195" s="92">
        <f>IF(F195&lt;&gt;0,-INDEX([14]Delta!$F$1:$EE$65553,$L$20,$I195),0)</f>
        <v>-180358.51640000939</v>
      </c>
      <c r="D195" s="88">
        <f>IF(ISNUMBER($F195),VLOOKUP($J195,'Table 1'!$B$13:$C$33,2,FALSE)/12*1000*Study_MW,"")</f>
        <v>691997.95439695404</v>
      </c>
      <c r="E195" s="88">
        <f t="shared" si="44"/>
        <v>511639.43799694465</v>
      </c>
      <c r="F195" s="92">
        <f>INDEX([14]Delta!$F$1:$EE$65553,$L$21,$I195)</f>
        <v>2755.28</v>
      </c>
      <c r="G195" s="93">
        <f t="shared" si="45"/>
        <v>185.69417191608281</v>
      </c>
      <c r="I195" s="94">
        <f t="shared" si="42"/>
        <v>60</v>
      </c>
      <c r="J195" s="90">
        <f t="shared" si="46"/>
        <v>2032</v>
      </c>
      <c r="K195" s="95">
        <f t="shared" si="47"/>
        <v>48427</v>
      </c>
    </row>
    <row r="196" spans="2:11" outlineLevel="1">
      <c r="B196" s="95">
        <f t="shared" si="43"/>
        <v>48458</v>
      </c>
      <c r="C196" s="92">
        <f>IF(F196&lt;&gt;0,-INDEX([14]Delta!$F$1:$EE$65553,$L$20,$I196),0)</f>
        <v>-237578.52925178409</v>
      </c>
      <c r="D196" s="88">
        <f>IF(ISNUMBER($F196),VLOOKUP($J196,'Table 1'!$B$13:$C$33,2,FALSE)/12*1000*Study_MW,"")</f>
        <v>691997.95439695404</v>
      </c>
      <c r="E196" s="88">
        <f t="shared" si="44"/>
        <v>454419.42514516995</v>
      </c>
      <c r="F196" s="92">
        <f>INDEX([14]Delta!$F$1:$EE$65553,$L$21,$I196)</f>
        <v>2428.71</v>
      </c>
      <c r="G196" s="93">
        <f t="shared" si="45"/>
        <v>187.10320505336986</v>
      </c>
      <c r="I196" s="94">
        <f t="shared" si="42"/>
        <v>61</v>
      </c>
      <c r="J196" s="90">
        <f t="shared" si="46"/>
        <v>2032</v>
      </c>
      <c r="K196" s="95">
        <f t="shared" si="47"/>
        <v>48458</v>
      </c>
    </row>
    <row r="197" spans="2:11" outlineLevel="1">
      <c r="B197" s="95">
        <f t="shared" si="43"/>
        <v>48488</v>
      </c>
      <c r="C197" s="92">
        <f>IF(F197&lt;&gt;0,-INDEX([14]Delta!$F$1:$EE$65553,$L$20,$I197),0)</f>
        <v>-402401.04992210865</v>
      </c>
      <c r="D197" s="88">
        <f>IF(ISNUMBER($F197),VLOOKUP($J197,'Table 1'!$B$13:$C$33,2,FALSE)/12*1000*Study_MW,"")</f>
        <v>691997.95439695404</v>
      </c>
      <c r="E197" s="88">
        <f t="shared" si="44"/>
        <v>289596.90447484539</v>
      </c>
      <c r="F197" s="92">
        <f>INDEX([14]Delta!$F$1:$EE$65553,$L$21,$I197)</f>
        <v>1969.0889999999999</v>
      </c>
      <c r="G197" s="93">
        <f t="shared" si="45"/>
        <v>147.0715160537921</v>
      </c>
      <c r="I197" s="94">
        <f t="shared" si="42"/>
        <v>62</v>
      </c>
      <c r="J197" s="90">
        <f t="shared" si="46"/>
        <v>2032</v>
      </c>
      <c r="K197" s="95">
        <f t="shared" si="47"/>
        <v>48488</v>
      </c>
    </row>
    <row r="198" spans="2:11" outlineLevel="1">
      <c r="B198" s="95">
        <f t="shared" si="43"/>
        <v>48519</v>
      </c>
      <c r="C198" s="92">
        <f>IF(F198&lt;&gt;0,-INDEX([14]Delta!$F$1:$EE$65553,$L$20,$I198),0)</f>
        <v>-647701.05894130468</v>
      </c>
      <c r="D198" s="88">
        <f>IF(ISNUMBER($F198),VLOOKUP($J198,'Table 1'!$B$13:$C$33,2,FALSE)/12*1000*Study_MW,"")</f>
        <v>691997.95439695404</v>
      </c>
      <c r="E198" s="88">
        <f t="shared" si="44"/>
        <v>44296.895455649355</v>
      </c>
      <c r="F198" s="92">
        <f>INDEX([14]Delta!$F$1:$EE$65553,$L$21,$I198)</f>
        <v>1326.27</v>
      </c>
      <c r="G198" s="93">
        <f t="shared" si="45"/>
        <v>33.399606004546101</v>
      </c>
      <c r="I198" s="94">
        <f t="shared" si="42"/>
        <v>63</v>
      </c>
      <c r="J198" s="90">
        <f t="shared" si="46"/>
        <v>2032</v>
      </c>
      <c r="K198" s="95">
        <f t="shared" si="47"/>
        <v>48519</v>
      </c>
    </row>
    <row r="199" spans="2:11" outlineLevel="1">
      <c r="B199" s="99">
        <f t="shared" si="43"/>
        <v>48549</v>
      </c>
      <c r="C199" s="96">
        <f>IF(F199&lt;&gt;0,-INDEX([14]Delta!$F$1:$EE$65553,$L$20,$I199),0)</f>
        <v>-798148.03037366271</v>
      </c>
      <c r="D199" s="97">
        <f>IF(ISNUMBER($F199),VLOOKUP($J199,'Table 1'!$B$13:$C$33,2,FALSE)/12*1000*Study_MW,"")</f>
        <v>691997.95439695404</v>
      </c>
      <c r="E199" s="97">
        <f t="shared" si="44"/>
        <v>-106150.07597670867</v>
      </c>
      <c r="F199" s="96">
        <f>INDEX([14]Delta!$F$1:$EE$65553,$L$21,$I199)</f>
        <v>1023.155</v>
      </c>
      <c r="G199" s="98">
        <f t="shared" si="45"/>
        <v>-103.74779576575267</v>
      </c>
      <c r="I199" s="81">
        <f t="shared" si="42"/>
        <v>64</v>
      </c>
      <c r="J199" s="90">
        <f t="shared" si="46"/>
        <v>2032</v>
      </c>
      <c r="K199" s="99">
        <f t="shared" si="47"/>
        <v>48549</v>
      </c>
    </row>
    <row r="200" spans="2:11">
      <c r="B200" s="91">
        <f t="shared" si="43"/>
        <v>48580</v>
      </c>
      <c r="C200" s="86">
        <f>IF(F200&lt;&gt;0,-INDEX([14]Delta!$F$1:$EE$65553,$L$20,$I200),0)</f>
        <v>-692749.15679731965</v>
      </c>
      <c r="D200" s="87">
        <f>IF(ISNUMBER($F200),VLOOKUP($J200,'Table 1'!$B$13:$C$33,2,FALSE)/12*1000*Study_MW,"")</f>
        <v>708685.30981898727</v>
      </c>
      <c r="E200" s="87">
        <f t="shared" si="44"/>
        <v>15936.153021667618</v>
      </c>
      <c r="F200" s="86">
        <f>INDEX([14]Delta!$F$1:$EE$65553,$L$21,$I200)</f>
        <v>1221.4000000000001</v>
      </c>
      <c r="G200" s="89">
        <f>IFERROR(E200/$F200,0)</f>
        <v>13.047448028219762</v>
      </c>
      <c r="I200" s="77">
        <f>I80</f>
        <v>66</v>
      </c>
      <c r="J200" s="90">
        <f t="shared" si="46"/>
        <v>2033</v>
      </c>
      <c r="K200" s="91">
        <f t="shared" si="47"/>
        <v>48580</v>
      </c>
    </row>
    <row r="201" spans="2:11">
      <c r="B201" s="95">
        <f t="shared" si="43"/>
        <v>48611</v>
      </c>
      <c r="C201" s="92">
        <f>IF(F201&lt;&gt;0,-INDEX([14]Delta!$F$1:$EE$65553,$L$20,$I201),0)</f>
        <v>-545839.05966022611</v>
      </c>
      <c r="D201" s="88">
        <f>IF(ISNUMBER($F201),VLOOKUP($J201,'Table 1'!$B$13:$C$33,2,FALSE)/12*1000*Study_MW,"")</f>
        <v>708685.30981898727</v>
      </c>
      <c r="E201" s="88">
        <f t="shared" si="44"/>
        <v>162846.25015876116</v>
      </c>
      <c r="F201" s="92">
        <f>INDEX([14]Delta!$F$1:$EE$65553,$L$21,$I201)</f>
        <v>1366.96</v>
      </c>
      <c r="G201" s="93">
        <f t="shared" ref="G201:G259" si="48">IFERROR(E201/$F201,0)</f>
        <v>119.13022338529376</v>
      </c>
      <c r="I201" s="94">
        <f t="shared" si="42"/>
        <v>67</v>
      </c>
      <c r="J201" s="90">
        <f t="shared" si="46"/>
        <v>2033</v>
      </c>
      <c r="K201" s="95">
        <f t="shared" si="47"/>
        <v>48611</v>
      </c>
    </row>
    <row r="202" spans="2:11">
      <c r="B202" s="95">
        <f t="shared" si="43"/>
        <v>48639</v>
      </c>
      <c r="C202" s="92">
        <f>IF(F202&lt;&gt;0,-INDEX([14]Delta!$F$1:$EE$65553,$L$20,$I202),0)</f>
        <v>-477036.42147049308</v>
      </c>
      <c r="D202" s="88">
        <f>IF(ISNUMBER($F202),VLOOKUP($J202,'Table 1'!$B$13:$C$33,2,FALSE)/12*1000*Study_MW,"")</f>
        <v>708685.30981898727</v>
      </c>
      <c r="E202" s="88">
        <f t="shared" si="44"/>
        <v>231648.88834849419</v>
      </c>
      <c r="F202" s="92">
        <f>INDEX([14]Delta!$F$1:$EE$65553,$L$21,$I202)</f>
        <v>2128.9250000000002</v>
      </c>
      <c r="G202" s="93">
        <f t="shared" si="48"/>
        <v>108.81026262009895</v>
      </c>
      <c r="I202" s="94">
        <f t="shared" si="42"/>
        <v>68</v>
      </c>
      <c r="J202" s="90">
        <f t="shared" si="46"/>
        <v>2033</v>
      </c>
      <c r="K202" s="95">
        <f t="shared" si="47"/>
        <v>48639</v>
      </c>
    </row>
    <row r="203" spans="2:11">
      <c r="B203" s="95">
        <f t="shared" si="43"/>
        <v>48670</v>
      </c>
      <c r="C203" s="92">
        <f>IF(F203&lt;&gt;0,-INDEX([14]Delta!$F$1:$EE$65553,$L$20,$I203),0)</f>
        <v>-343248.6389798373</v>
      </c>
      <c r="D203" s="88">
        <f>IF(ISNUMBER($F203),VLOOKUP($J203,'Table 1'!$B$13:$C$33,2,FALSE)/12*1000*Study_MW,"")</f>
        <v>708685.30981898727</v>
      </c>
      <c r="E203" s="88">
        <f t="shared" si="44"/>
        <v>365436.67083914997</v>
      </c>
      <c r="F203" s="92">
        <f>INDEX([14]Delta!$F$1:$EE$65553,$L$21,$I203)</f>
        <v>2458.89</v>
      </c>
      <c r="G203" s="93">
        <f t="shared" si="48"/>
        <v>148.61855180148359</v>
      </c>
      <c r="I203" s="94">
        <f t="shared" si="42"/>
        <v>69</v>
      </c>
      <c r="J203" s="90">
        <f t="shared" si="46"/>
        <v>2033</v>
      </c>
      <c r="K203" s="95">
        <f t="shared" si="47"/>
        <v>48670</v>
      </c>
    </row>
    <row r="204" spans="2:11">
      <c r="B204" s="95">
        <f t="shared" si="43"/>
        <v>48700</v>
      </c>
      <c r="C204" s="92">
        <f>IF(F204&lt;&gt;0,-INDEX([14]Delta!$F$1:$EE$65553,$L$20,$I204),0)</f>
        <v>-225371.07907122374</v>
      </c>
      <c r="D204" s="88">
        <f>IF(ISNUMBER($F204),VLOOKUP($J204,'Table 1'!$B$13:$C$33,2,FALSE)/12*1000*Study_MW,"")</f>
        <v>708685.30981898727</v>
      </c>
      <c r="E204" s="88">
        <f t="shared" si="44"/>
        <v>483314.23074776353</v>
      </c>
      <c r="F204" s="92">
        <f>INDEX([14]Delta!$F$1:$EE$65553,$L$21,$I204)</f>
        <v>2846.3890000000001</v>
      </c>
      <c r="G204" s="93">
        <f t="shared" si="48"/>
        <v>169.79907902530664</v>
      </c>
      <c r="I204" s="94">
        <f t="shared" si="42"/>
        <v>70</v>
      </c>
      <c r="J204" s="90">
        <f t="shared" si="46"/>
        <v>2033</v>
      </c>
      <c r="K204" s="95">
        <f t="shared" si="47"/>
        <v>48700</v>
      </c>
    </row>
    <row r="205" spans="2:11">
      <c r="B205" s="95">
        <f t="shared" si="43"/>
        <v>48731</v>
      </c>
      <c r="C205" s="92">
        <f>IF(F205&lt;&gt;0,-INDEX([14]Delta!$F$1:$EE$65553,$L$20,$I205),0)</f>
        <v>-194527.47463053465</v>
      </c>
      <c r="D205" s="88">
        <f>IF(ISNUMBER($F205),VLOOKUP($J205,'Table 1'!$B$13:$C$33,2,FALSE)/12*1000*Study_MW,"")</f>
        <v>708685.30981898727</v>
      </c>
      <c r="E205" s="88">
        <f t="shared" si="44"/>
        <v>514157.83518845262</v>
      </c>
      <c r="F205" s="92">
        <f>INDEX([14]Delta!$F$1:$EE$65553,$L$21,$I205)</f>
        <v>3023.91</v>
      </c>
      <c r="G205" s="93">
        <f t="shared" si="48"/>
        <v>170.03079959008457</v>
      </c>
      <c r="I205" s="94">
        <f t="shared" ref="I205:I211" si="49">I85</f>
        <v>71</v>
      </c>
      <c r="J205" s="90">
        <f t="shared" si="46"/>
        <v>2033</v>
      </c>
      <c r="K205" s="95">
        <f t="shared" si="47"/>
        <v>48731</v>
      </c>
    </row>
    <row r="206" spans="2:11">
      <c r="B206" s="95">
        <f t="shared" si="43"/>
        <v>48761</v>
      </c>
      <c r="C206" s="92">
        <f>IF(F206&lt;&gt;0,-INDEX([14]Delta!$F$1:$EE$65553,$L$20,$I206),0)</f>
        <v>-190479.95553228259</v>
      </c>
      <c r="D206" s="88">
        <f>IF(ISNUMBER($F206),VLOOKUP($J206,'Table 1'!$B$13:$C$33,2,FALSE)/12*1000*Study_MW,"")</f>
        <v>708685.30981898727</v>
      </c>
      <c r="E206" s="88">
        <f t="shared" si="44"/>
        <v>518205.35428670468</v>
      </c>
      <c r="F206" s="92">
        <f>INDEX([14]Delta!$F$1:$EE$65553,$L$21,$I206)</f>
        <v>2737.0520000000001</v>
      </c>
      <c r="G206" s="93">
        <f t="shared" si="48"/>
        <v>189.32974393131906</v>
      </c>
      <c r="I206" s="94">
        <f t="shared" si="49"/>
        <v>72</v>
      </c>
      <c r="J206" s="90">
        <f t="shared" si="46"/>
        <v>2033</v>
      </c>
      <c r="K206" s="95">
        <f t="shared" si="47"/>
        <v>48761</v>
      </c>
    </row>
    <row r="207" spans="2:11">
      <c r="B207" s="95">
        <f t="shared" si="43"/>
        <v>48792</v>
      </c>
      <c r="C207" s="92">
        <f>IF(F207&lt;&gt;0,-INDEX([14]Delta!$F$1:$EE$65553,$L$20,$I207),0)</f>
        <v>-197271.64519664645</v>
      </c>
      <c r="D207" s="88">
        <f>IF(ISNUMBER($F207),VLOOKUP($J207,'Table 1'!$B$13:$C$33,2,FALSE)/12*1000*Study_MW,"")</f>
        <v>708685.30981898727</v>
      </c>
      <c r="E207" s="88">
        <f t="shared" si="44"/>
        <v>511413.66462234082</v>
      </c>
      <c r="F207" s="92">
        <f>INDEX([14]Delta!$F$1:$EE$65553,$L$21,$I207)</f>
        <v>2741.5160000000001</v>
      </c>
      <c r="G207" s="93">
        <f t="shared" si="48"/>
        <v>186.54411085776658</v>
      </c>
      <c r="I207" s="94">
        <f t="shared" si="49"/>
        <v>73</v>
      </c>
      <c r="J207" s="90">
        <f t="shared" si="46"/>
        <v>2033</v>
      </c>
      <c r="K207" s="95">
        <f t="shared" si="47"/>
        <v>48792</v>
      </c>
    </row>
    <row r="208" spans="2:11">
      <c r="B208" s="95">
        <f t="shared" si="43"/>
        <v>48823</v>
      </c>
      <c r="C208" s="92">
        <f>IF(F208&lt;&gt;0,-INDEX([14]Delta!$F$1:$EE$65553,$L$20,$I208),0)</f>
        <v>-240520.02278122306</v>
      </c>
      <c r="D208" s="88">
        <f>IF(ISNUMBER($F208),VLOOKUP($J208,'Table 1'!$B$13:$C$33,2,FALSE)/12*1000*Study_MW,"")</f>
        <v>708685.30981898727</v>
      </c>
      <c r="E208" s="88">
        <f t="shared" si="44"/>
        <v>468165.28703776421</v>
      </c>
      <c r="F208" s="92">
        <f>INDEX([14]Delta!$F$1:$EE$65553,$L$21,$I208)</f>
        <v>2416.59</v>
      </c>
      <c r="G208" s="93">
        <f t="shared" si="48"/>
        <v>193.72971295824453</v>
      </c>
      <c r="I208" s="94">
        <f t="shared" si="49"/>
        <v>74</v>
      </c>
      <c r="J208" s="90">
        <f t="shared" si="46"/>
        <v>2033</v>
      </c>
      <c r="K208" s="95">
        <f t="shared" si="47"/>
        <v>48823</v>
      </c>
    </row>
    <row r="209" spans="2:11">
      <c r="B209" s="95">
        <f t="shared" si="43"/>
        <v>48853</v>
      </c>
      <c r="C209" s="92">
        <f>IF(F209&lt;&gt;0,-INDEX([14]Delta!$F$1:$EE$65553,$L$20,$I209),0)</f>
        <v>-396882.0753030777</v>
      </c>
      <c r="D209" s="88">
        <f>IF(ISNUMBER($F209),VLOOKUP($J209,'Table 1'!$B$13:$C$33,2,FALSE)/12*1000*Study_MW,"")</f>
        <v>708685.30981898727</v>
      </c>
      <c r="E209" s="88">
        <f t="shared" si="44"/>
        <v>311803.23451590957</v>
      </c>
      <c r="F209" s="92">
        <f>INDEX([14]Delta!$F$1:$EE$65553,$L$21,$I209)</f>
        <v>1959.1379999999999</v>
      </c>
      <c r="G209" s="93">
        <f t="shared" si="48"/>
        <v>159.15327787828605</v>
      </c>
      <c r="I209" s="94">
        <f t="shared" si="49"/>
        <v>75</v>
      </c>
      <c r="J209" s="90">
        <f t="shared" si="46"/>
        <v>2033</v>
      </c>
      <c r="K209" s="95">
        <f t="shared" si="47"/>
        <v>48853</v>
      </c>
    </row>
    <row r="210" spans="2:11">
      <c r="B210" s="95">
        <f t="shared" si="43"/>
        <v>48884</v>
      </c>
      <c r="C210" s="92">
        <f>IF(F210&lt;&gt;0,-INDEX([14]Delta!$F$1:$EE$65553,$L$20,$I210),0)</f>
        <v>-626892.87661507726</v>
      </c>
      <c r="D210" s="88">
        <f>IF(ISNUMBER($F210),VLOOKUP($J210,'Table 1'!$B$13:$C$33,2,FALSE)/12*1000*Study_MW,"")</f>
        <v>708685.30981898727</v>
      </c>
      <c r="E210" s="88">
        <f t="shared" si="44"/>
        <v>81792.433203910012</v>
      </c>
      <c r="F210" s="92">
        <f>INDEX([14]Delta!$F$1:$EE$65553,$L$21,$I210)</f>
        <v>1319.61</v>
      </c>
      <c r="G210" s="93">
        <f t="shared" si="48"/>
        <v>61.98227749403992</v>
      </c>
      <c r="I210" s="94">
        <f t="shared" si="49"/>
        <v>76</v>
      </c>
      <c r="J210" s="90">
        <f t="shared" si="46"/>
        <v>2033</v>
      </c>
      <c r="K210" s="95">
        <f t="shared" si="47"/>
        <v>48884</v>
      </c>
    </row>
    <row r="211" spans="2:11">
      <c r="B211" s="99">
        <f t="shared" si="43"/>
        <v>48914</v>
      </c>
      <c r="C211" s="96">
        <f>IF(F211&lt;&gt;0,-INDEX([14]Delta!$F$1:$EE$65553,$L$20,$I211),0)</f>
        <v>-650740.81437507272</v>
      </c>
      <c r="D211" s="97">
        <f>IF(ISNUMBER($F211),VLOOKUP($J211,'Table 1'!$B$13:$C$33,2,FALSE)/12*1000*Study_MW,"")</f>
        <v>708685.30981898727</v>
      </c>
      <c r="E211" s="97">
        <f t="shared" si="44"/>
        <v>57944.495443914551</v>
      </c>
      <c r="F211" s="96">
        <f>INDEX([14]Delta!$F$1:$EE$65553,$L$21,$I211)</f>
        <v>1018.009</v>
      </c>
      <c r="G211" s="98">
        <f t="shared" si="48"/>
        <v>56.919433368383338</v>
      </c>
      <c r="I211" s="81">
        <f t="shared" si="49"/>
        <v>77</v>
      </c>
      <c r="J211" s="90">
        <f t="shared" si="46"/>
        <v>2033</v>
      </c>
      <c r="K211" s="99">
        <f t="shared" si="47"/>
        <v>48914</v>
      </c>
    </row>
    <row r="212" spans="2:11" outlineLevel="1">
      <c r="B212" s="91">
        <f t="shared" si="43"/>
        <v>48945</v>
      </c>
      <c r="C212" s="185">
        <f>IF(F212&lt;&gt;0,-INDEX([14]Delta!$F$1:$EE$65553,$L$20,$I212),0)</f>
        <v>-758920.41001608968</v>
      </c>
      <c r="D212" s="186">
        <f>IF(ISNUMBER($F212),VLOOKUP($J212,'Table 1'!$B$13:$C$33,2,FALSE)/12*1000*Study_MW,"")</f>
        <v>725806.90869066457</v>
      </c>
      <c r="E212" s="186">
        <f t="shared" si="44"/>
        <v>-33113.50132542511</v>
      </c>
      <c r="F212" s="185">
        <f>INDEX([14]Delta!$F$1:$EE$65553,$L$21,$I212)</f>
        <v>1215.2619999999999</v>
      </c>
      <c r="G212" s="187">
        <f t="shared" si="48"/>
        <v>-27.248034847979376</v>
      </c>
      <c r="I212" s="77">
        <f>I92</f>
        <v>79</v>
      </c>
      <c r="J212" s="90">
        <f t="shared" si="46"/>
        <v>2034</v>
      </c>
      <c r="K212" s="91">
        <f t="shared" si="47"/>
        <v>48945</v>
      </c>
    </row>
    <row r="213" spans="2:11" outlineLevel="1">
      <c r="B213" s="95">
        <f t="shared" ref="B213:B271" si="50">EDATE(B212,1)</f>
        <v>48976</v>
      </c>
      <c r="C213" s="188">
        <f>IF(F213&lt;&gt;0,-INDEX([14]Delta!$F$1:$EE$65553,$L$20,$I213),0)</f>
        <v>-504789.00019222498</v>
      </c>
      <c r="D213" s="189">
        <f>IF(ISNUMBER($F213),VLOOKUP($J213,'Table 1'!$B$13:$C$33,2,FALSE)/12*1000*Study_MW,"")</f>
        <v>725806.90869066457</v>
      </c>
      <c r="E213" s="189">
        <f t="shared" ref="E213:E259" si="51">C213+D213</f>
        <v>221017.90849843959</v>
      </c>
      <c r="F213" s="188">
        <f>INDEX([14]Delta!$F$1:$EE$65553,$L$21,$I213)</f>
        <v>1360.1279999999999</v>
      </c>
      <c r="G213" s="190">
        <f t="shared" si="48"/>
        <v>162.49787409599656</v>
      </c>
      <c r="I213" s="94">
        <f t="shared" ref="I213:I235" si="52">I93</f>
        <v>80</v>
      </c>
      <c r="J213" s="90">
        <f t="shared" ref="J213:J259" si="53">YEAR(B213)</f>
        <v>2034</v>
      </c>
      <c r="K213" s="95">
        <f t="shared" si="47"/>
        <v>48976</v>
      </c>
    </row>
    <row r="214" spans="2:11" outlineLevel="1">
      <c r="B214" s="95">
        <f t="shared" si="50"/>
        <v>49004</v>
      </c>
      <c r="C214" s="188">
        <f>IF(F214&lt;&gt;0,-INDEX([14]Delta!$F$1:$EE$65553,$L$20,$I214),0)</f>
        <v>-529685.50836619735</v>
      </c>
      <c r="D214" s="189">
        <f>IF(ISNUMBER($F214),VLOOKUP($J214,'Table 1'!$B$13:$C$33,2,FALSE)/12*1000*Study_MW,"")</f>
        <v>725806.90869066457</v>
      </c>
      <c r="E214" s="189">
        <f t="shared" si="51"/>
        <v>196121.40032446722</v>
      </c>
      <c r="F214" s="188">
        <f>INDEX([14]Delta!$F$1:$EE$65553,$L$21,$I214)</f>
        <v>2118.23</v>
      </c>
      <c r="G214" s="190">
        <f t="shared" si="48"/>
        <v>92.587396233868475</v>
      </c>
      <c r="I214" s="94">
        <f t="shared" si="52"/>
        <v>81</v>
      </c>
      <c r="J214" s="90">
        <f t="shared" si="53"/>
        <v>2034</v>
      </c>
      <c r="K214" s="95">
        <f t="shared" si="47"/>
        <v>49004</v>
      </c>
    </row>
    <row r="215" spans="2:11" outlineLevel="1">
      <c r="B215" s="95">
        <f t="shared" si="50"/>
        <v>49035</v>
      </c>
      <c r="C215" s="188">
        <f>IF(F215&lt;&gt;0,-INDEX([14]Delta!$F$1:$EE$65553,$L$20,$I215),0)</f>
        <v>-386785.52833983302</v>
      </c>
      <c r="D215" s="189">
        <f>IF(ISNUMBER($F215),VLOOKUP($J215,'Table 1'!$B$13:$C$33,2,FALSE)/12*1000*Study_MW,"")</f>
        <v>725806.90869066457</v>
      </c>
      <c r="E215" s="189">
        <f t="shared" si="51"/>
        <v>339021.38035083155</v>
      </c>
      <c r="F215" s="188">
        <f>INDEX([14]Delta!$F$1:$EE$65553,$L$21,$I215)</f>
        <v>2446.59</v>
      </c>
      <c r="G215" s="190">
        <f t="shared" si="48"/>
        <v>138.56893895210538</v>
      </c>
      <c r="I215" s="94">
        <f t="shared" si="52"/>
        <v>82</v>
      </c>
      <c r="J215" s="90">
        <f t="shared" si="53"/>
        <v>2034</v>
      </c>
      <c r="K215" s="95">
        <f t="shared" si="47"/>
        <v>49035</v>
      </c>
    </row>
    <row r="216" spans="2:11" outlineLevel="1">
      <c r="B216" s="95">
        <f t="shared" si="50"/>
        <v>49065</v>
      </c>
      <c r="C216" s="188">
        <f>IF(F216&lt;&gt;0,-INDEX([14]Delta!$F$1:$EE$65553,$L$20,$I216),0)</f>
        <v>-240038.55756413937</v>
      </c>
      <c r="D216" s="189">
        <f>IF(ISNUMBER($F216),VLOOKUP($J216,'Table 1'!$B$13:$C$33,2,FALSE)/12*1000*Study_MW,"")</f>
        <v>725806.90869066457</v>
      </c>
      <c r="E216" s="189">
        <f t="shared" si="51"/>
        <v>485768.3511265252</v>
      </c>
      <c r="F216" s="188">
        <f>INDEX([14]Delta!$F$1:$EE$65553,$L$21,$I216)</f>
        <v>2832.098</v>
      </c>
      <c r="G216" s="190">
        <f t="shared" si="48"/>
        <v>171.52243712135851</v>
      </c>
      <c r="I216" s="94">
        <f t="shared" si="52"/>
        <v>83</v>
      </c>
      <c r="J216" s="90">
        <f t="shared" si="53"/>
        <v>2034</v>
      </c>
      <c r="K216" s="95">
        <f t="shared" si="47"/>
        <v>49065</v>
      </c>
    </row>
    <row r="217" spans="2:11" outlineLevel="1">
      <c r="B217" s="95">
        <f t="shared" si="50"/>
        <v>49096</v>
      </c>
      <c r="C217" s="188">
        <f>IF(F217&lt;&gt;0,-INDEX([14]Delta!$F$1:$EE$65553,$L$20,$I217),0)</f>
        <v>-206384.77647081017</v>
      </c>
      <c r="D217" s="189">
        <f>IF(ISNUMBER($F217),VLOOKUP($J217,'Table 1'!$B$13:$C$33,2,FALSE)/12*1000*Study_MW,"")</f>
        <v>725806.90869066457</v>
      </c>
      <c r="E217" s="189">
        <f t="shared" si="51"/>
        <v>519422.13221985439</v>
      </c>
      <c r="F217" s="188">
        <f>INDEX([14]Delta!$F$1:$EE$65553,$L$21,$I217)</f>
        <v>3008.82</v>
      </c>
      <c r="G217" s="190">
        <f t="shared" si="48"/>
        <v>172.63316922243749</v>
      </c>
      <c r="I217" s="94">
        <f t="shared" si="52"/>
        <v>84</v>
      </c>
      <c r="J217" s="90">
        <f t="shared" si="53"/>
        <v>2034</v>
      </c>
      <c r="K217" s="95">
        <f t="shared" si="47"/>
        <v>49096</v>
      </c>
    </row>
    <row r="218" spans="2:11" outlineLevel="1">
      <c r="B218" s="95">
        <f t="shared" si="50"/>
        <v>49126</v>
      </c>
      <c r="C218" s="188">
        <f>IF(F218&lt;&gt;0,-INDEX([14]Delta!$F$1:$EE$65553,$L$20,$I218),0)</f>
        <v>-201480.34020671248</v>
      </c>
      <c r="D218" s="189">
        <f>IF(ISNUMBER($F218),VLOOKUP($J218,'Table 1'!$B$13:$C$33,2,FALSE)/12*1000*Study_MW,"")</f>
        <v>725806.90869066457</v>
      </c>
      <c r="E218" s="189">
        <f t="shared" si="51"/>
        <v>524326.56848395208</v>
      </c>
      <c r="F218" s="188">
        <f>INDEX([14]Delta!$F$1:$EE$65553,$L$21,$I218)</f>
        <v>2723.35</v>
      </c>
      <c r="G218" s="190">
        <f t="shared" si="48"/>
        <v>192.52999742374359</v>
      </c>
      <c r="I218" s="94">
        <f t="shared" si="52"/>
        <v>85</v>
      </c>
      <c r="J218" s="90">
        <f t="shared" si="53"/>
        <v>2034</v>
      </c>
      <c r="K218" s="95">
        <f t="shared" si="47"/>
        <v>49126</v>
      </c>
    </row>
    <row r="219" spans="2:11" outlineLevel="1">
      <c r="B219" s="95">
        <f t="shared" si="50"/>
        <v>49157</v>
      </c>
      <c r="C219" s="188">
        <f>IF(F219&lt;&gt;0,-INDEX([14]Delta!$F$1:$EE$65553,$L$20,$I219),0)</f>
        <v>-214839.43629145622</v>
      </c>
      <c r="D219" s="189">
        <f>IF(ISNUMBER($F219),VLOOKUP($J219,'Table 1'!$B$13:$C$33,2,FALSE)/12*1000*Study_MW,"")</f>
        <v>725806.90869066457</v>
      </c>
      <c r="E219" s="189">
        <f t="shared" si="51"/>
        <v>510967.47239920835</v>
      </c>
      <c r="F219" s="188">
        <f>INDEX([14]Delta!$F$1:$EE$65553,$L$21,$I219)</f>
        <v>2727.7829999999999</v>
      </c>
      <c r="G219" s="190">
        <f t="shared" si="48"/>
        <v>187.3196923652682</v>
      </c>
      <c r="I219" s="94">
        <f t="shared" si="52"/>
        <v>86</v>
      </c>
      <c r="J219" s="90">
        <f t="shared" si="53"/>
        <v>2034</v>
      </c>
      <c r="K219" s="95">
        <f t="shared" si="47"/>
        <v>49157</v>
      </c>
    </row>
    <row r="220" spans="2:11" outlineLevel="1">
      <c r="B220" s="95">
        <f t="shared" si="50"/>
        <v>49188</v>
      </c>
      <c r="C220" s="188">
        <f>IF(F220&lt;&gt;0,-INDEX([14]Delta!$F$1:$EE$65553,$L$20,$I220),0)</f>
        <v>-241201.11008358002</v>
      </c>
      <c r="D220" s="189">
        <f>IF(ISNUMBER($F220),VLOOKUP($J220,'Table 1'!$B$13:$C$33,2,FALSE)/12*1000*Study_MW,"")</f>
        <v>725806.90869066457</v>
      </c>
      <c r="E220" s="189">
        <f t="shared" si="51"/>
        <v>484605.79860708455</v>
      </c>
      <c r="F220" s="188">
        <f>INDEX([14]Delta!$F$1:$EE$65553,$L$21,$I220)</f>
        <v>2404.56</v>
      </c>
      <c r="G220" s="190">
        <f t="shared" si="48"/>
        <v>201.53616404127348</v>
      </c>
      <c r="I220" s="94">
        <f t="shared" si="52"/>
        <v>87</v>
      </c>
      <c r="J220" s="90">
        <f t="shared" si="53"/>
        <v>2034</v>
      </c>
      <c r="K220" s="95">
        <f t="shared" si="47"/>
        <v>49188</v>
      </c>
    </row>
    <row r="221" spans="2:11" outlineLevel="1">
      <c r="B221" s="95">
        <f t="shared" si="50"/>
        <v>49218</v>
      </c>
      <c r="C221" s="188">
        <f>IF(F221&lt;&gt;0,-INDEX([14]Delta!$F$1:$EE$65553,$L$20,$I221),0)</f>
        <v>-413151.3191229403</v>
      </c>
      <c r="D221" s="189">
        <f>IF(ISNUMBER($F221),VLOOKUP($J221,'Table 1'!$B$13:$C$33,2,FALSE)/12*1000*Study_MW,"")</f>
        <v>725806.90869066457</v>
      </c>
      <c r="E221" s="189">
        <f t="shared" si="51"/>
        <v>312655.58956772427</v>
      </c>
      <c r="F221" s="188">
        <f>INDEX([14]Delta!$F$1:$EE$65553,$L$21,$I221)</f>
        <v>1949.404</v>
      </c>
      <c r="G221" s="190">
        <f t="shared" si="48"/>
        <v>160.38522008148351</v>
      </c>
      <c r="I221" s="94">
        <f t="shared" si="52"/>
        <v>88</v>
      </c>
      <c r="J221" s="90">
        <f t="shared" si="53"/>
        <v>2034</v>
      </c>
      <c r="K221" s="95">
        <f t="shared" si="47"/>
        <v>49218</v>
      </c>
    </row>
    <row r="222" spans="2:11" outlineLevel="1">
      <c r="B222" s="95">
        <f t="shared" si="50"/>
        <v>49249</v>
      </c>
      <c r="C222" s="188">
        <f>IF(F222&lt;&gt;0,-INDEX([14]Delta!$F$1:$EE$65553,$L$20,$I222),0)</f>
        <v>-659967.33998200297</v>
      </c>
      <c r="D222" s="189">
        <f>IF(ISNUMBER($F222),VLOOKUP($J222,'Table 1'!$B$13:$C$33,2,FALSE)/12*1000*Study_MW,"")</f>
        <v>725806.90869066457</v>
      </c>
      <c r="E222" s="189">
        <f t="shared" si="51"/>
        <v>65839.568708661594</v>
      </c>
      <c r="F222" s="188">
        <f>INDEX([14]Delta!$F$1:$EE$65553,$L$21,$I222)</f>
        <v>1313.01</v>
      </c>
      <c r="G222" s="190">
        <f t="shared" si="48"/>
        <v>50.143996396570927</v>
      </c>
      <c r="I222" s="94">
        <f t="shared" si="52"/>
        <v>89</v>
      </c>
      <c r="J222" s="90">
        <f t="shared" si="53"/>
        <v>2034</v>
      </c>
      <c r="K222" s="95">
        <f t="shared" si="47"/>
        <v>49249</v>
      </c>
    </row>
    <row r="223" spans="2:11" outlineLevel="1">
      <c r="B223" s="99">
        <f t="shared" si="50"/>
        <v>49279</v>
      </c>
      <c r="C223" s="191">
        <f>IF(F223&lt;&gt;0,-INDEX([14]Delta!$F$1:$EE$65553,$L$20,$I223),0)</f>
        <v>-648716.46403968334</v>
      </c>
      <c r="D223" s="192">
        <f>IF(ISNUMBER($F223),VLOOKUP($J223,'Table 1'!$B$13:$C$33,2,FALSE)/12*1000*Study_MW,"")</f>
        <v>725806.90869066457</v>
      </c>
      <c r="E223" s="192">
        <f t="shared" si="51"/>
        <v>77090.444650981226</v>
      </c>
      <c r="F223" s="191">
        <f>INDEX([14]Delta!$F$1:$EE$65553,$L$21,$I223)</f>
        <v>1012.925</v>
      </c>
      <c r="G223" s="193">
        <f t="shared" si="48"/>
        <v>76.106764717013832</v>
      </c>
      <c r="I223" s="81">
        <f t="shared" si="52"/>
        <v>90</v>
      </c>
      <c r="J223" s="90">
        <f t="shared" si="53"/>
        <v>2034</v>
      </c>
      <c r="K223" s="99">
        <f t="shared" si="47"/>
        <v>49279</v>
      </c>
    </row>
    <row r="224" spans="2:11" outlineLevel="1">
      <c r="B224" s="91">
        <f t="shared" si="50"/>
        <v>49310</v>
      </c>
      <c r="C224" s="185">
        <f>IF(F224&lt;&gt;0,-INDEX([14]Delta!$F$1:$EE$65553,$L$20,$I224),0)</f>
        <v>-797390.25401964784</v>
      </c>
      <c r="D224" s="186">
        <f>IF(ISNUMBER($F224),VLOOKUP($J224,'Table 1'!$B$13:$C$33,2,FALSE)/12*1000*Study_MW,"")</f>
        <v>743331.73362272547</v>
      </c>
      <c r="E224" s="186">
        <f t="shared" si="51"/>
        <v>-54058.520396922366</v>
      </c>
      <c r="F224" s="185">
        <f>INDEX([14]Delta!$F$1:$EE$65553,$L$21,$I224)</f>
        <v>1209.2170000000001</v>
      </c>
      <c r="G224" s="187">
        <f t="shared" si="48"/>
        <v>-44.705392329848458</v>
      </c>
      <c r="I224" s="77">
        <f>I104</f>
        <v>92</v>
      </c>
      <c r="J224" s="90">
        <f t="shared" si="53"/>
        <v>2035</v>
      </c>
      <c r="K224" s="91">
        <f t="shared" si="47"/>
        <v>49310</v>
      </c>
    </row>
    <row r="225" spans="2:11" outlineLevel="1">
      <c r="B225" s="95">
        <f t="shared" si="50"/>
        <v>49341</v>
      </c>
      <c r="C225" s="188">
        <f>IF(F225&lt;&gt;0,-INDEX([14]Delta!$F$1:$EE$65553,$L$20,$I225),0)</f>
        <v>-611731.76368924975</v>
      </c>
      <c r="D225" s="189">
        <f>IF(ISNUMBER($F225),VLOOKUP($J225,'Table 1'!$B$13:$C$33,2,FALSE)/12*1000*Study_MW,"")</f>
        <v>743331.73362272547</v>
      </c>
      <c r="E225" s="189">
        <f t="shared" si="51"/>
        <v>131599.96993347572</v>
      </c>
      <c r="F225" s="188">
        <f>INDEX([14]Delta!$F$1:$EE$65553,$L$21,$I225)</f>
        <v>1353.296</v>
      </c>
      <c r="G225" s="190">
        <f t="shared" si="48"/>
        <v>97.244039687899559</v>
      </c>
      <c r="I225" s="94">
        <f t="shared" si="52"/>
        <v>93</v>
      </c>
      <c r="J225" s="90">
        <f t="shared" si="53"/>
        <v>2035</v>
      </c>
      <c r="K225" s="95">
        <f t="shared" ref="K225:K259" si="54">IF(ISNUMBER(F225),IF(F225&lt;&gt;0,B225,""),"")</f>
        <v>49341</v>
      </c>
    </row>
    <row r="226" spans="2:11" outlineLevel="1">
      <c r="B226" s="95">
        <f t="shared" si="50"/>
        <v>49369</v>
      </c>
      <c r="C226" s="188">
        <f>IF(F226&lt;&gt;0,-INDEX([14]Delta!$F$1:$EE$65553,$L$20,$I226),0)</f>
        <v>-543633.09159445763</v>
      </c>
      <c r="D226" s="189">
        <f>IF(ISNUMBER($F226),VLOOKUP($J226,'Table 1'!$B$13:$C$33,2,FALSE)/12*1000*Study_MW,"")</f>
        <v>743331.73362272547</v>
      </c>
      <c r="E226" s="189">
        <f t="shared" si="51"/>
        <v>199698.64202826784</v>
      </c>
      <c r="F226" s="188">
        <f>INDEX([14]Delta!$F$1:$EE$65553,$L$21,$I226)</f>
        <v>2107.6590000000001</v>
      </c>
      <c r="G226" s="190">
        <f t="shared" si="48"/>
        <v>94.749028200609217</v>
      </c>
      <c r="I226" s="94">
        <f t="shared" si="52"/>
        <v>94</v>
      </c>
      <c r="J226" s="90">
        <f t="shared" si="53"/>
        <v>2035</v>
      </c>
      <c r="K226" s="95">
        <f t="shared" si="54"/>
        <v>49369</v>
      </c>
    </row>
    <row r="227" spans="2:11" outlineLevel="1">
      <c r="B227" s="95">
        <f t="shared" si="50"/>
        <v>49400</v>
      </c>
      <c r="C227" s="188">
        <f>IF(F227&lt;&gt;0,-INDEX([14]Delta!$F$1:$EE$65553,$L$20,$I227),0)</f>
        <v>-406572.10947757959</v>
      </c>
      <c r="D227" s="189">
        <f>IF(ISNUMBER($F227),VLOOKUP($J227,'Table 1'!$B$13:$C$33,2,FALSE)/12*1000*Study_MW,"")</f>
        <v>743331.73362272547</v>
      </c>
      <c r="E227" s="189">
        <f t="shared" si="51"/>
        <v>336759.62414514588</v>
      </c>
      <c r="F227" s="188">
        <f>INDEX([14]Delta!$F$1:$EE$65553,$L$21,$I227)</f>
        <v>2434.38</v>
      </c>
      <c r="G227" s="190">
        <f t="shared" si="48"/>
        <v>138.33486314591224</v>
      </c>
      <c r="I227" s="94">
        <f t="shared" si="52"/>
        <v>95</v>
      </c>
      <c r="J227" s="90">
        <f t="shared" si="53"/>
        <v>2035</v>
      </c>
      <c r="K227" s="95">
        <f t="shared" si="54"/>
        <v>49400</v>
      </c>
    </row>
    <row r="228" spans="2:11" outlineLevel="1">
      <c r="B228" s="95">
        <f t="shared" si="50"/>
        <v>49430</v>
      </c>
      <c r="C228" s="188">
        <f>IF(F228&lt;&gt;0,-INDEX([14]Delta!$F$1:$EE$65553,$L$20,$I228),0)</f>
        <v>-250264.89183461666</v>
      </c>
      <c r="D228" s="189">
        <f>IF(ISNUMBER($F228),VLOOKUP($J228,'Table 1'!$B$13:$C$33,2,FALSE)/12*1000*Study_MW,"")</f>
        <v>743331.73362272547</v>
      </c>
      <c r="E228" s="189">
        <f t="shared" si="51"/>
        <v>493066.84178810881</v>
      </c>
      <c r="F228" s="188">
        <f>INDEX([14]Delta!$F$1:$EE$65553,$L$21,$I228)</f>
        <v>2817.9929999999999</v>
      </c>
      <c r="G228" s="190">
        <f t="shared" si="48"/>
        <v>174.97092497678625</v>
      </c>
      <c r="I228" s="94">
        <f t="shared" si="52"/>
        <v>96</v>
      </c>
      <c r="J228" s="90">
        <f t="shared" si="53"/>
        <v>2035</v>
      </c>
      <c r="K228" s="95">
        <f t="shared" si="54"/>
        <v>49430</v>
      </c>
    </row>
    <row r="229" spans="2:11" outlineLevel="1">
      <c r="B229" s="95">
        <f t="shared" si="50"/>
        <v>49461</v>
      </c>
      <c r="C229" s="188">
        <f>IF(F229&lt;&gt;0,-INDEX([14]Delta!$F$1:$EE$65553,$L$20,$I229),0)</f>
        <v>-219905.6497566998</v>
      </c>
      <c r="D229" s="189">
        <f>IF(ISNUMBER($F229),VLOOKUP($J229,'Table 1'!$B$13:$C$33,2,FALSE)/12*1000*Study_MW,"")</f>
        <v>743331.73362272547</v>
      </c>
      <c r="E229" s="189">
        <f t="shared" si="51"/>
        <v>523426.08386602567</v>
      </c>
      <c r="F229" s="188">
        <f>INDEX([14]Delta!$F$1:$EE$65553,$L$21,$I229)</f>
        <v>2993.76</v>
      </c>
      <c r="G229" s="190">
        <f t="shared" si="48"/>
        <v>174.83902646371976</v>
      </c>
      <c r="I229" s="94">
        <f t="shared" si="52"/>
        <v>97</v>
      </c>
      <c r="J229" s="90">
        <f t="shared" si="53"/>
        <v>2035</v>
      </c>
      <c r="K229" s="95">
        <f t="shared" si="54"/>
        <v>49461</v>
      </c>
    </row>
    <row r="230" spans="2:11" outlineLevel="1">
      <c r="B230" s="95">
        <f t="shared" si="50"/>
        <v>49491</v>
      </c>
      <c r="C230" s="188">
        <f>IF(F230&lt;&gt;0,-INDEX([14]Delta!$F$1:$EE$65553,$L$20,$I230),0)</f>
        <v>-214281.45094746351</v>
      </c>
      <c r="D230" s="189">
        <f>IF(ISNUMBER($F230),VLOOKUP($J230,'Table 1'!$B$13:$C$33,2,FALSE)/12*1000*Study_MW,"")</f>
        <v>743331.73362272547</v>
      </c>
      <c r="E230" s="189">
        <f t="shared" si="51"/>
        <v>529050.28267526196</v>
      </c>
      <c r="F230" s="188">
        <f>INDEX([14]Delta!$F$1:$EE$65553,$L$21,$I230)</f>
        <v>2709.741</v>
      </c>
      <c r="G230" s="190">
        <f t="shared" si="48"/>
        <v>195.24016600673716</v>
      </c>
      <c r="I230" s="94">
        <f t="shared" si="52"/>
        <v>98</v>
      </c>
      <c r="J230" s="90">
        <f t="shared" si="53"/>
        <v>2035</v>
      </c>
      <c r="K230" s="95">
        <f t="shared" si="54"/>
        <v>49491</v>
      </c>
    </row>
    <row r="231" spans="2:11" outlineLevel="1">
      <c r="B231" s="95">
        <f t="shared" si="50"/>
        <v>49522</v>
      </c>
      <c r="C231" s="188">
        <f>IF(F231&lt;&gt;0,-INDEX([14]Delta!$F$1:$EE$65553,$L$20,$I231),0)</f>
        <v>-230660.75284329057</v>
      </c>
      <c r="D231" s="189">
        <f>IF(ISNUMBER($F231),VLOOKUP($J231,'Table 1'!$B$13:$C$33,2,FALSE)/12*1000*Study_MW,"")</f>
        <v>743331.73362272547</v>
      </c>
      <c r="E231" s="189">
        <f t="shared" si="51"/>
        <v>512670.9807794349</v>
      </c>
      <c r="F231" s="188">
        <f>INDEX([14]Delta!$F$1:$EE$65553,$L$21,$I231)</f>
        <v>2714.143</v>
      </c>
      <c r="G231" s="190">
        <f t="shared" si="48"/>
        <v>188.88871396217328</v>
      </c>
      <c r="I231" s="94">
        <f t="shared" si="52"/>
        <v>99</v>
      </c>
      <c r="J231" s="90">
        <f t="shared" si="53"/>
        <v>2035</v>
      </c>
      <c r="K231" s="95">
        <f t="shared" si="54"/>
        <v>49522</v>
      </c>
    </row>
    <row r="232" spans="2:11" outlineLevel="1">
      <c r="B232" s="95">
        <f t="shared" si="50"/>
        <v>49553</v>
      </c>
      <c r="C232" s="188">
        <f>IF(F232&lt;&gt;0,-INDEX([14]Delta!$F$1:$EE$65553,$L$20,$I232),0)</f>
        <v>-262714.33026871085</v>
      </c>
      <c r="D232" s="189">
        <f>IF(ISNUMBER($F232),VLOOKUP($J232,'Table 1'!$B$13:$C$33,2,FALSE)/12*1000*Study_MW,"")</f>
        <v>743331.73362272547</v>
      </c>
      <c r="E232" s="189">
        <f t="shared" si="51"/>
        <v>480617.40335401462</v>
      </c>
      <c r="F232" s="188">
        <f>INDEX([14]Delta!$F$1:$EE$65553,$L$21,$I232)</f>
        <v>2392.5300000000002</v>
      </c>
      <c r="G232" s="190">
        <f t="shared" si="48"/>
        <v>200.88249817306976</v>
      </c>
      <c r="I232" s="94">
        <f t="shared" si="52"/>
        <v>100</v>
      </c>
      <c r="J232" s="90">
        <f t="shared" si="53"/>
        <v>2035</v>
      </c>
      <c r="K232" s="95">
        <f t="shared" si="54"/>
        <v>49553</v>
      </c>
    </row>
    <row r="233" spans="2:11" outlineLevel="1">
      <c r="B233" s="95">
        <f t="shared" si="50"/>
        <v>49583</v>
      </c>
      <c r="C233" s="188">
        <f>IF(F233&lt;&gt;0,-INDEX([14]Delta!$F$1:$EE$65553,$L$20,$I233),0)</f>
        <v>-429754.13608461618</v>
      </c>
      <c r="D233" s="189">
        <f>IF(ISNUMBER($F233),VLOOKUP($J233,'Table 1'!$B$13:$C$33,2,FALSE)/12*1000*Study_MW,"")</f>
        <v>743331.73362272547</v>
      </c>
      <c r="E233" s="189">
        <f t="shared" si="51"/>
        <v>313577.59753810929</v>
      </c>
      <c r="F233" s="188">
        <f>INDEX([14]Delta!$F$1:$EE$65553,$L$21,$I233)</f>
        <v>1939.6079999999999</v>
      </c>
      <c r="G233" s="190">
        <f t="shared" si="48"/>
        <v>161.67060433763385</v>
      </c>
      <c r="I233" s="94">
        <f t="shared" si="52"/>
        <v>101</v>
      </c>
      <c r="J233" s="90">
        <f t="shared" si="53"/>
        <v>2035</v>
      </c>
      <c r="K233" s="95">
        <f t="shared" si="54"/>
        <v>49583</v>
      </c>
    </row>
    <row r="234" spans="2:11" outlineLevel="1">
      <c r="B234" s="95">
        <f t="shared" si="50"/>
        <v>49614</v>
      </c>
      <c r="C234" s="188">
        <f>IF(F234&lt;&gt;0,-INDEX([14]Delta!$F$1:$EE$65553,$L$20,$I234),0)</f>
        <v>-705414.95180788636</v>
      </c>
      <c r="D234" s="189">
        <f>IF(ISNUMBER($F234),VLOOKUP($J234,'Table 1'!$B$13:$C$33,2,FALSE)/12*1000*Study_MW,"")</f>
        <v>743331.73362272547</v>
      </c>
      <c r="E234" s="189">
        <f t="shared" si="51"/>
        <v>37916.781814839109</v>
      </c>
      <c r="F234" s="188">
        <f>INDEX([14]Delta!$F$1:$EE$65553,$L$21,$I234)</f>
        <v>1306.44</v>
      </c>
      <c r="G234" s="190">
        <f t="shared" si="48"/>
        <v>29.022979865006512</v>
      </c>
      <c r="I234" s="94">
        <f t="shared" si="52"/>
        <v>102</v>
      </c>
      <c r="J234" s="90">
        <f t="shared" si="53"/>
        <v>2035</v>
      </c>
      <c r="K234" s="95">
        <f t="shared" si="54"/>
        <v>49614</v>
      </c>
    </row>
    <row r="235" spans="2:11" outlineLevel="1">
      <c r="B235" s="99">
        <f t="shared" si="50"/>
        <v>49644</v>
      </c>
      <c r="C235" s="191">
        <f>IF(F235&lt;&gt;0,-INDEX([14]Delta!$F$1:$EE$65553,$L$20,$I235),0)</f>
        <v>-693932.71313920617</v>
      </c>
      <c r="D235" s="192">
        <f>IF(ISNUMBER($F235),VLOOKUP($J235,'Table 1'!$B$13:$C$33,2,FALSE)/12*1000*Study_MW,"")</f>
        <v>743331.73362272547</v>
      </c>
      <c r="E235" s="192">
        <f t="shared" si="51"/>
        <v>49399.0204835193</v>
      </c>
      <c r="F235" s="191">
        <f>INDEX([14]Delta!$F$1:$EE$65553,$L$21,$I235)</f>
        <v>1007.841</v>
      </c>
      <c r="G235" s="193">
        <f t="shared" si="48"/>
        <v>49.014696250221313</v>
      </c>
      <c r="I235" s="81">
        <f t="shared" si="52"/>
        <v>103</v>
      </c>
      <c r="J235" s="90">
        <f t="shared" si="53"/>
        <v>2035</v>
      </c>
      <c r="K235" s="99">
        <f t="shared" si="54"/>
        <v>49644</v>
      </c>
    </row>
    <row r="236" spans="2:11" outlineLevel="1">
      <c r="B236" s="91">
        <f t="shared" si="50"/>
        <v>49675</v>
      </c>
      <c r="C236" s="185">
        <f>IF(F236&lt;&gt;0,-INDEX([14]Delta!$F$1:$EE$65553,$L$20,$I236),0)</f>
        <v>-788155.16611915827</v>
      </c>
      <c r="D236" s="186">
        <f>IF(ISNUMBER($F236),VLOOKUP($J236,'Table 1'!$B$13:$C$33,2,FALSE)/12*1000*Study_MW,"")</f>
        <v>761383.85417221114</v>
      </c>
      <c r="E236" s="186">
        <f t="shared" si="51"/>
        <v>-26771.311946947128</v>
      </c>
      <c r="F236" s="185">
        <f>INDEX([14]Delta!$F$1:$EE$65553,$L$21,$I236)</f>
        <v>1203.079</v>
      </c>
      <c r="G236" s="187">
        <f t="shared" si="48"/>
        <v>-22.252330850216094</v>
      </c>
      <c r="I236" s="77">
        <f>I116</f>
        <v>105</v>
      </c>
      <c r="J236" s="90">
        <f t="shared" si="53"/>
        <v>2036</v>
      </c>
      <c r="K236" s="91">
        <f t="shared" si="54"/>
        <v>49675</v>
      </c>
    </row>
    <row r="237" spans="2:11" outlineLevel="1">
      <c r="B237" s="95">
        <f t="shared" si="50"/>
        <v>49706</v>
      </c>
      <c r="C237" s="188">
        <f>IF(F237&lt;&gt;0,-INDEX([14]Delta!$F$1:$EE$65553,$L$20,$I237),0)</f>
        <v>-638545.92805367708</v>
      </c>
      <c r="D237" s="189">
        <f>IF(ISNUMBER($F237),VLOOKUP($J237,'Table 1'!$B$13:$C$33,2,FALSE)/12*1000*Study_MW,"")</f>
        <v>761383.85417221114</v>
      </c>
      <c r="E237" s="189">
        <f t="shared" si="51"/>
        <v>122837.92611853406</v>
      </c>
      <c r="F237" s="188">
        <f>INDEX([14]Delta!$F$1:$EE$65553,$L$21,$I237)</f>
        <v>1394.61</v>
      </c>
      <c r="G237" s="190">
        <f t="shared" si="48"/>
        <v>88.080485668777698</v>
      </c>
      <c r="I237" s="94">
        <f t="shared" ref="I237:I271" si="55">I117</f>
        <v>106</v>
      </c>
      <c r="J237" s="90">
        <f t="shared" si="53"/>
        <v>2036</v>
      </c>
      <c r="K237" s="95">
        <f t="shared" si="54"/>
        <v>49706</v>
      </c>
    </row>
    <row r="238" spans="2:11" outlineLevel="1">
      <c r="B238" s="95">
        <f t="shared" si="50"/>
        <v>49735</v>
      </c>
      <c r="C238" s="188">
        <f>IF(F238&lt;&gt;0,-INDEX([14]Delta!$F$1:$EE$65553,$L$20,$I238),0)</f>
        <v>-537629.72045749426</v>
      </c>
      <c r="D238" s="189">
        <f>IF(ISNUMBER($F238),VLOOKUP($J238,'Table 1'!$B$13:$C$33,2,FALSE)/12*1000*Study_MW,"")</f>
        <v>761383.85417221114</v>
      </c>
      <c r="E238" s="189">
        <f t="shared" si="51"/>
        <v>223754.13371471688</v>
      </c>
      <c r="F238" s="188">
        <f>INDEX([14]Delta!$F$1:$EE$65553,$L$21,$I238)</f>
        <v>2097.15</v>
      </c>
      <c r="G238" s="190">
        <f t="shared" si="48"/>
        <v>106.69438700842423</v>
      </c>
      <c r="I238" s="94">
        <f t="shared" si="55"/>
        <v>107</v>
      </c>
      <c r="J238" s="90">
        <f t="shared" si="53"/>
        <v>2036</v>
      </c>
      <c r="K238" s="95">
        <f t="shared" si="54"/>
        <v>49735</v>
      </c>
    </row>
    <row r="239" spans="2:11" outlineLevel="1">
      <c r="B239" s="95">
        <f t="shared" si="50"/>
        <v>49766</v>
      </c>
      <c r="C239" s="188">
        <f>IF(F239&lt;&gt;0,-INDEX([14]Delta!$F$1:$EE$65553,$L$20,$I239),0)</f>
        <v>-415336.25767824054</v>
      </c>
      <c r="D239" s="189">
        <f>IF(ISNUMBER($F239),VLOOKUP($J239,'Table 1'!$B$13:$C$33,2,FALSE)/12*1000*Study_MW,"")</f>
        <v>761383.85417221114</v>
      </c>
      <c r="E239" s="189">
        <f t="shared" si="51"/>
        <v>346047.5964939706</v>
      </c>
      <c r="F239" s="188">
        <f>INDEX([14]Delta!$F$1:$EE$65553,$L$21,$I239)</f>
        <v>2422.14</v>
      </c>
      <c r="G239" s="190">
        <f t="shared" si="48"/>
        <v>142.868536291862</v>
      </c>
      <c r="I239" s="94">
        <f t="shared" si="55"/>
        <v>108</v>
      </c>
      <c r="J239" s="90">
        <f t="shared" si="53"/>
        <v>2036</v>
      </c>
      <c r="K239" s="95">
        <f t="shared" si="54"/>
        <v>49766</v>
      </c>
    </row>
    <row r="240" spans="2:11" outlineLevel="1">
      <c r="B240" s="95">
        <f t="shared" si="50"/>
        <v>49796</v>
      </c>
      <c r="C240" s="188">
        <f>IF(F240&lt;&gt;0,-INDEX([14]Delta!$F$1:$EE$65553,$L$20,$I240),0)</f>
        <v>-255705.11972177029</v>
      </c>
      <c r="D240" s="189">
        <f>IF(ISNUMBER($F240),VLOOKUP($J240,'Table 1'!$B$13:$C$33,2,FALSE)/12*1000*Study_MW,"")</f>
        <v>761383.85417221114</v>
      </c>
      <c r="E240" s="189">
        <f t="shared" si="51"/>
        <v>505678.73445044085</v>
      </c>
      <c r="F240" s="188">
        <f>INDEX([14]Delta!$F$1:$EE$65553,$L$21,$I240)</f>
        <v>2803.8879999999999</v>
      </c>
      <c r="G240" s="190">
        <f t="shared" si="48"/>
        <v>180.34912038228376</v>
      </c>
      <c r="I240" s="94">
        <f t="shared" si="55"/>
        <v>109</v>
      </c>
      <c r="J240" s="90">
        <f t="shared" si="53"/>
        <v>2036</v>
      </c>
      <c r="K240" s="95">
        <f t="shared" si="54"/>
        <v>49796</v>
      </c>
    </row>
    <row r="241" spans="2:11" outlineLevel="1">
      <c r="B241" s="95">
        <f t="shared" si="50"/>
        <v>49827</v>
      </c>
      <c r="C241" s="188">
        <f>IF(F241&lt;&gt;0,-INDEX([14]Delta!$F$1:$EE$65553,$L$20,$I241),0)</f>
        <v>-226584.01227608323</v>
      </c>
      <c r="D241" s="189">
        <f>IF(ISNUMBER($F241),VLOOKUP($J241,'Table 1'!$B$13:$C$33,2,FALSE)/12*1000*Study_MW,"")</f>
        <v>761383.85417221114</v>
      </c>
      <c r="E241" s="189">
        <f t="shared" si="51"/>
        <v>534799.84189612791</v>
      </c>
      <c r="F241" s="188">
        <f>INDEX([14]Delta!$F$1:$EE$65553,$L$21,$I241)</f>
        <v>2978.79</v>
      </c>
      <c r="G241" s="190">
        <f t="shared" si="48"/>
        <v>179.53593301176917</v>
      </c>
      <c r="I241" s="94">
        <f t="shared" si="55"/>
        <v>110</v>
      </c>
      <c r="J241" s="90">
        <f t="shared" si="53"/>
        <v>2036</v>
      </c>
      <c r="K241" s="95">
        <f t="shared" si="54"/>
        <v>49827</v>
      </c>
    </row>
    <row r="242" spans="2:11" outlineLevel="1">
      <c r="B242" s="95">
        <f t="shared" si="50"/>
        <v>49857</v>
      </c>
      <c r="C242" s="188">
        <f>IF(F242&lt;&gt;0,-INDEX([14]Delta!$F$1:$EE$65553,$L$20,$I242),0)</f>
        <v>-220087.27417808771</v>
      </c>
      <c r="D242" s="189">
        <f>IF(ISNUMBER($F242),VLOOKUP($J242,'Table 1'!$B$13:$C$33,2,FALSE)/12*1000*Study_MW,"")</f>
        <v>761383.85417221114</v>
      </c>
      <c r="E242" s="189">
        <f t="shared" si="51"/>
        <v>541296.57999412343</v>
      </c>
      <c r="F242" s="188">
        <f>INDEX([14]Delta!$F$1:$EE$65553,$L$21,$I242)</f>
        <v>2696.2249999999999</v>
      </c>
      <c r="G242" s="190">
        <f t="shared" si="48"/>
        <v>200.76090830480521</v>
      </c>
      <c r="I242" s="94">
        <f t="shared" si="55"/>
        <v>111</v>
      </c>
      <c r="J242" s="90">
        <f t="shared" si="53"/>
        <v>2036</v>
      </c>
      <c r="K242" s="95">
        <f t="shared" si="54"/>
        <v>49857</v>
      </c>
    </row>
    <row r="243" spans="2:11" outlineLevel="1">
      <c r="B243" s="95">
        <f t="shared" si="50"/>
        <v>49888</v>
      </c>
      <c r="C243" s="188">
        <f>IF(F243&lt;&gt;0,-INDEX([14]Delta!$F$1:$EE$65553,$L$20,$I243),0)</f>
        <v>-224113.51918897033</v>
      </c>
      <c r="D243" s="189">
        <f>IF(ISNUMBER($F243),VLOOKUP($J243,'Table 1'!$B$13:$C$33,2,FALSE)/12*1000*Study_MW,"")</f>
        <v>761383.85417221114</v>
      </c>
      <c r="E243" s="189">
        <f t="shared" si="51"/>
        <v>537270.33498324081</v>
      </c>
      <c r="F243" s="188">
        <f>INDEX([14]Delta!$F$1:$EE$65553,$L$21,$I243)</f>
        <v>2700.596</v>
      </c>
      <c r="G243" s="190">
        <f t="shared" si="48"/>
        <v>198.94509766852977</v>
      </c>
      <c r="I243" s="94">
        <f t="shared" si="55"/>
        <v>112</v>
      </c>
      <c r="J243" s="90">
        <f t="shared" si="53"/>
        <v>2036</v>
      </c>
      <c r="K243" s="95">
        <f t="shared" si="54"/>
        <v>49888</v>
      </c>
    </row>
    <row r="244" spans="2:11" outlineLevel="1">
      <c r="B244" s="95">
        <f t="shared" si="50"/>
        <v>49919</v>
      </c>
      <c r="C244" s="188">
        <f>IF(F244&lt;&gt;0,-INDEX([14]Delta!$F$1:$EE$65553,$L$20,$I244),0)</f>
        <v>-271740.04420676827</v>
      </c>
      <c r="D244" s="189">
        <f>IF(ISNUMBER($F244),VLOOKUP($J244,'Table 1'!$B$13:$C$33,2,FALSE)/12*1000*Study_MW,"")</f>
        <v>761383.85417221114</v>
      </c>
      <c r="E244" s="189">
        <f t="shared" si="51"/>
        <v>489643.80996544287</v>
      </c>
      <c r="F244" s="188">
        <f>INDEX([14]Delta!$F$1:$EE$65553,$L$21,$I244)</f>
        <v>2380.56</v>
      </c>
      <c r="G244" s="190">
        <f t="shared" si="48"/>
        <v>205.68429695762464</v>
      </c>
      <c r="I244" s="94">
        <f t="shared" si="55"/>
        <v>113</v>
      </c>
      <c r="J244" s="90">
        <f t="shared" si="53"/>
        <v>2036</v>
      </c>
      <c r="K244" s="95">
        <f t="shared" si="54"/>
        <v>49919</v>
      </c>
    </row>
    <row r="245" spans="2:11" outlineLevel="1">
      <c r="B245" s="95">
        <f t="shared" si="50"/>
        <v>49949</v>
      </c>
      <c r="C245" s="188">
        <f>IF(F245&lt;&gt;0,-INDEX([14]Delta!$F$1:$EE$65553,$L$20,$I245),0)</f>
        <v>-474760.58210456371</v>
      </c>
      <c r="D245" s="189">
        <f>IF(ISNUMBER($F245),VLOOKUP($J245,'Table 1'!$B$13:$C$33,2,FALSE)/12*1000*Study_MW,"")</f>
        <v>761383.85417221114</v>
      </c>
      <c r="E245" s="189">
        <f t="shared" si="51"/>
        <v>286623.27206764743</v>
      </c>
      <c r="F245" s="188">
        <f>INDEX([14]Delta!$F$1:$EE$65553,$L$21,$I245)</f>
        <v>1929.905</v>
      </c>
      <c r="G245" s="190">
        <f t="shared" si="48"/>
        <v>148.51677780390611</v>
      </c>
      <c r="I245" s="94">
        <f t="shared" si="55"/>
        <v>114</v>
      </c>
      <c r="J245" s="90">
        <f t="shared" si="53"/>
        <v>2036</v>
      </c>
      <c r="K245" s="95">
        <f t="shared" si="54"/>
        <v>49949</v>
      </c>
    </row>
    <row r="246" spans="2:11" outlineLevel="1">
      <c r="B246" s="95">
        <f t="shared" si="50"/>
        <v>49980</v>
      </c>
      <c r="C246" s="188">
        <f>IF(F246&lt;&gt;0,-INDEX([14]Delta!$F$1:$EE$65553,$L$20,$I246),0)</f>
        <v>-780131.68183383346</v>
      </c>
      <c r="D246" s="189">
        <f>IF(ISNUMBER($F246),VLOOKUP($J246,'Table 1'!$B$13:$C$33,2,FALSE)/12*1000*Study_MW,"")</f>
        <v>761383.85417221114</v>
      </c>
      <c r="E246" s="189">
        <f t="shared" si="51"/>
        <v>-18747.827661622316</v>
      </c>
      <c r="F246" s="188">
        <f>INDEX([14]Delta!$F$1:$EE$65553,$L$21,$I246)</f>
        <v>1299.8699999999999</v>
      </c>
      <c r="G246" s="190">
        <f t="shared" si="48"/>
        <v>-14.422848178373465</v>
      </c>
      <c r="I246" s="94">
        <f t="shared" si="55"/>
        <v>115</v>
      </c>
      <c r="J246" s="90">
        <f t="shared" si="53"/>
        <v>2036</v>
      </c>
      <c r="K246" s="95">
        <f t="shared" si="54"/>
        <v>49980</v>
      </c>
    </row>
    <row r="247" spans="2:11" outlineLevel="1">
      <c r="B247" s="99">
        <f t="shared" si="50"/>
        <v>50010</v>
      </c>
      <c r="C247" s="191">
        <f>IF(F247&lt;&gt;0,-INDEX([14]Delta!$F$1:$EE$65553,$L$20,$I247),0)</f>
        <v>-812568.13336399198</v>
      </c>
      <c r="D247" s="192">
        <f>IF(ISNUMBER($F247),VLOOKUP($J247,'Table 1'!$B$13:$C$33,2,FALSE)/12*1000*Study_MW,"")</f>
        <v>761383.85417221114</v>
      </c>
      <c r="E247" s="192">
        <f t="shared" si="51"/>
        <v>-51184.279191780835</v>
      </c>
      <c r="F247" s="191">
        <f>INDEX([14]Delta!$F$1:$EE$65553,$L$21,$I247)</f>
        <v>1002.819</v>
      </c>
      <c r="G247" s="193">
        <f t="shared" si="48"/>
        <v>-51.040396314570067</v>
      </c>
      <c r="I247" s="81">
        <f t="shared" si="55"/>
        <v>116</v>
      </c>
      <c r="J247" s="90">
        <f t="shared" si="53"/>
        <v>2036</v>
      </c>
      <c r="K247" s="99">
        <f t="shared" si="54"/>
        <v>50010</v>
      </c>
    </row>
    <row r="248" spans="2:11" outlineLevel="1">
      <c r="B248" s="91">
        <f t="shared" si="50"/>
        <v>50041</v>
      </c>
      <c r="C248" s="185">
        <f>IF(F248&lt;&gt;0,-INDEX([14]Delta!$F$1:$EE$65553,$L$20,$I248),0)</f>
        <v>-962628.47032222152</v>
      </c>
      <c r="D248" s="186">
        <f>IF(ISNUMBER($F248),VLOOKUP($J248,'Table 1'!$B$13:$C$33,2,FALSE)/12*1000*Study_MW,"")</f>
        <v>779808.18339282041</v>
      </c>
      <c r="E248" s="186">
        <f t="shared" si="51"/>
        <v>-182820.2869294011</v>
      </c>
      <c r="F248" s="185">
        <f>INDEX([14]Delta!$F$1:$EE$65553,$L$21,$I248)</f>
        <v>1197.1579999999999</v>
      </c>
      <c r="G248" s="187">
        <f t="shared" si="48"/>
        <v>-152.71191181899223</v>
      </c>
      <c r="I248" s="77">
        <f>I128</f>
        <v>118</v>
      </c>
      <c r="J248" s="90">
        <f t="shared" si="53"/>
        <v>2037</v>
      </c>
      <c r="K248" s="91">
        <f t="shared" si="54"/>
        <v>50041</v>
      </c>
    </row>
    <row r="249" spans="2:11" outlineLevel="1">
      <c r="B249" s="95">
        <f t="shared" si="50"/>
        <v>50072</v>
      </c>
      <c r="C249" s="188">
        <f>IF(F249&lt;&gt;0,-INDEX([14]Delta!$F$1:$EE$65553,$L$20,$I249),0)</f>
        <v>-757098.60664790869</v>
      </c>
      <c r="D249" s="189">
        <f>IF(ISNUMBER($F249),VLOOKUP($J249,'Table 1'!$B$13:$C$33,2,FALSE)/12*1000*Study_MW,"")</f>
        <v>779808.18339282041</v>
      </c>
      <c r="E249" s="189">
        <f t="shared" si="51"/>
        <v>22709.576744911727</v>
      </c>
      <c r="F249" s="188">
        <f>INDEX([14]Delta!$F$1:$EE$65553,$L$21,$I249)</f>
        <v>1339.856</v>
      </c>
      <c r="G249" s="190">
        <f t="shared" si="48"/>
        <v>16.94926674576352</v>
      </c>
      <c r="I249" s="94">
        <f t="shared" si="55"/>
        <v>119</v>
      </c>
      <c r="J249" s="90">
        <f t="shared" si="53"/>
        <v>2037</v>
      </c>
      <c r="K249" s="95">
        <f t="shared" si="54"/>
        <v>50072</v>
      </c>
    </row>
    <row r="250" spans="2:11" outlineLevel="1">
      <c r="B250" s="95">
        <f t="shared" si="50"/>
        <v>50100</v>
      </c>
      <c r="C250" s="188">
        <f>IF(F250&lt;&gt;0,-INDEX([14]Delta!$F$1:$EE$65553,$L$20,$I250),0)</f>
        <v>-687244.69183391333</v>
      </c>
      <c r="D250" s="189">
        <f>IF(ISNUMBER($F250),VLOOKUP($J250,'Table 1'!$B$13:$C$33,2,FALSE)/12*1000*Study_MW,"")</f>
        <v>779808.18339282041</v>
      </c>
      <c r="E250" s="189">
        <f t="shared" si="51"/>
        <v>92563.491558907088</v>
      </c>
      <c r="F250" s="188">
        <f>INDEX([14]Delta!$F$1:$EE$65553,$L$21,$I250)</f>
        <v>2086.672</v>
      </c>
      <c r="G250" s="190">
        <f t="shared" si="48"/>
        <v>44.359387368454215</v>
      </c>
      <c r="I250" s="94">
        <f t="shared" si="55"/>
        <v>120</v>
      </c>
      <c r="J250" s="90">
        <f t="shared" si="53"/>
        <v>2037</v>
      </c>
      <c r="K250" s="95">
        <f t="shared" si="54"/>
        <v>50100</v>
      </c>
    </row>
    <row r="251" spans="2:11" outlineLevel="1">
      <c r="B251" s="95">
        <f t="shared" si="50"/>
        <v>50131</v>
      </c>
      <c r="C251" s="188">
        <f>IF(F251&lt;&gt;0,-INDEX([14]Delta!$F$1:$EE$65553,$L$20,$I251),0)</f>
        <v>-503196.72405573726</v>
      </c>
      <c r="D251" s="189">
        <f>IF(ISNUMBER($F251),VLOOKUP($J251,'Table 1'!$B$13:$C$33,2,FALSE)/12*1000*Study_MW,"")</f>
        <v>779808.18339282041</v>
      </c>
      <c r="E251" s="189">
        <f t="shared" si="51"/>
        <v>276611.45933708316</v>
      </c>
      <c r="F251" s="188">
        <f>INDEX([14]Delta!$F$1:$EE$65553,$L$21,$I251)</f>
        <v>2410.0500000000002</v>
      </c>
      <c r="G251" s="190">
        <f t="shared" si="48"/>
        <v>114.77415793742169</v>
      </c>
      <c r="I251" s="94">
        <f t="shared" si="55"/>
        <v>121</v>
      </c>
      <c r="J251" s="90">
        <f t="shared" si="53"/>
        <v>2037</v>
      </c>
      <c r="K251" s="95">
        <f t="shared" si="54"/>
        <v>50131</v>
      </c>
    </row>
    <row r="252" spans="2:11" outlineLevel="1">
      <c r="B252" s="95">
        <f t="shared" si="50"/>
        <v>50161</v>
      </c>
      <c r="C252" s="188">
        <f>IF(F252&lt;&gt;0,-INDEX([14]Delta!$F$1:$EE$65553,$L$20,$I252),0)</f>
        <v>-310263.40609490871</v>
      </c>
      <c r="D252" s="189">
        <f>IF(ISNUMBER($F252),VLOOKUP($J252,'Table 1'!$B$13:$C$33,2,FALSE)/12*1000*Study_MW,"")</f>
        <v>779808.18339282041</v>
      </c>
      <c r="E252" s="189">
        <f t="shared" si="51"/>
        <v>469544.7772979117</v>
      </c>
      <c r="F252" s="188">
        <f>INDEX([14]Delta!$F$1:$EE$65553,$L$21,$I252)</f>
        <v>2789.8760000000002</v>
      </c>
      <c r="G252" s="190">
        <f t="shared" si="48"/>
        <v>168.3030992409382</v>
      </c>
      <c r="I252" s="94">
        <f t="shared" si="55"/>
        <v>122</v>
      </c>
      <c r="J252" s="90">
        <f t="shared" si="53"/>
        <v>2037</v>
      </c>
      <c r="K252" s="95">
        <f t="shared" si="54"/>
        <v>50161</v>
      </c>
    </row>
    <row r="253" spans="2:11" outlineLevel="1">
      <c r="B253" s="95">
        <f t="shared" si="50"/>
        <v>50192</v>
      </c>
      <c r="C253" s="188">
        <f>IF(F253&lt;&gt;0,-INDEX([14]Delta!$F$1:$EE$65553,$L$20,$I253),0)</f>
        <v>-275666.60860711336</v>
      </c>
      <c r="D253" s="189">
        <f>IF(ISNUMBER($F253),VLOOKUP($J253,'Table 1'!$B$13:$C$33,2,FALSE)/12*1000*Study_MW,"")</f>
        <v>779808.18339282041</v>
      </c>
      <c r="E253" s="189">
        <f t="shared" si="51"/>
        <v>504141.57478570705</v>
      </c>
      <c r="F253" s="188">
        <f>INDEX([14]Delta!$F$1:$EE$65553,$L$21,$I253)</f>
        <v>2963.88</v>
      </c>
      <c r="G253" s="190">
        <f t="shared" si="48"/>
        <v>170.09513704526063</v>
      </c>
      <c r="I253" s="94">
        <f t="shared" si="55"/>
        <v>123</v>
      </c>
      <c r="J253" s="90">
        <f t="shared" si="53"/>
        <v>2037</v>
      </c>
      <c r="K253" s="95">
        <f t="shared" si="54"/>
        <v>50192</v>
      </c>
    </row>
    <row r="254" spans="2:11" outlineLevel="1">
      <c r="B254" s="95">
        <f t="shared" si="50"/>
        <v>50222</v>
      </c>
      <c r="C254" s="188">
        <f>IF(F254&lt;&gt;0,-INDEX([14]Delta!$F$1:$EE$65553,$L$20,$I254),0)</f>
        <v>-267768.00751447678</v>
      </c>
      <c r="D254" s="189">
        <f>IF(ISNUMBER($F254),VLOOKUP($J254,'Table 1'!$B$13:$C$33,2,FALSE)/12*1000*Study_MW,"")</f>
        <v>779808.18339282041</v>
      </c>
      <c r="E254" s="189">
        <f t="shared" si="51"/>
        <v>512040.17587834364</v>
      </c>
      <c r="F254" s="188">
        <f>INDEX([14]Delta!$F$1:$EE$65553,$L$21,$I254)</f>
        <v>2682.7089999999998</v>
      </c>
      <c r="G254" s="190">
        <f t="shared" si="48"/>
        <v>190.86683493377168</v>
      </c>
      <c r="I254" s="94">
        <f t="shared" si="55"/>
        <v>124</v>
      </c>
      <c r="J254" s="90">
        <f t="shared" si="53"/>
        <v>2037</v>
      </c>
      <c r="K254" s="95">
        <f t="shared" si="54"/>
        <v>50222</v>
      </c>
    </row>
    <row r="255" spans="2:11" outlineLevel="1">
      <c r="B255" s="95">
        <f t="shared" si="50"/>
        <v>50253</v>
      </c>
      <c r="C255" s="188">
        <f>IF(F255&lt;&gt;0,-INDEX([14]Delta!$F$1:$EE$65553,$L$20,$I255),0)</f>
        <v>-265351.52619645</v>
      </c>
      <c r="D255" s="189">
        <f>IF(ISNUMBER($F255),VLOOKUP($J255,'Table 1'!$B$13:$C$33,2,FALSE)/12*1000*Study_MW,"")</f>
        <v>779808.18339282041</v>
      </c>
      <c r="E255" s="189">
        <f t="shared" si="51"/>
        <v>514456.65719637042</v>
      </c>
      <c r="F255" s="188">
        <f>INDEX([14]Delta!$F$1:$EE$65553,$L$21,$I255)</f>
        <v>2687.049</v>
      </c>
      <c r="G255" s="190">
        <f t="shared" si="48"/>
        <v>191.45786221106144</v>
      </c>
      <c r="I255" s="94">
        <f t="shared" si="55"/>
        <v>125</v>
      </c>
      <c r="J255" s="90">
        <f t="shared" si="53"/>
        <v>2037</v>
      </c>
      <c r="K255" s="95">
        <f t="shared" si="54"/>
        <v>50253</v>
      </c>
    </row>
    <row r="256" spans="2:11" outlineLevel="1">
      <c r="B256" s="95">
        <f t="shared" si="50"/>
        <v>50284</v>
      </c>
      <c r="C256" s="188">
        <f>IF(F256&lt;&gt;0,-INDEX([14]Delta!$F$1:$EE$65553,$L$20,$I256),0)</f>
        <v>-344430.14085707068</v>
      </c>
      <c r="D256" s="189">
        <f>IF(ISNUMBER($F256),VLOOKUP($J256,'Table 1'!$B$13:$C$33,2,FALSE)/12*1000*Study_MW,"")</f>
        <v>779808.18339282041</v>
      </c>
      <c r="E256" s="189">
        <f t="shared" si="51"/>
        <v>435378.04253574973</v>
      </c>
      <c r="F256" s="188">
        <f>INDEX([14]Delta!$F$1:$EE$65553,$L$21,$I256)</f>
        <v>2368.59</v>
      </c>
      <c r="G256" s="190">
        <f t="shared" si="48"/>
        <v>183.81317261989187</v>
      </c>
      <c r="I256" s="94">
        <f t="shared" si="55"/>
        <v>126</v>
      </c>
      <c r="J256" s="90">
        <f t="shared" si="53"/>
        <v>2037</v>
      </c>
      <c r="K256" s="95">
        <f t="shared" si="54"/>
        <v>50284</v>
      </c>
    </row>
    <row r="257" spans="2:11" outlineLevel="1">
      <c r="B257" s="95">
        <f t="shared" si="50"/>
        <v>50314</v>
      </c>
      <c r="C257" s="188">
        <f>IF(F257&lt;&gt;0,-INDEX([14]Delta!$F$1:$EE$65553,$L$20,$I257),0)</f>
        <v>-529704.56288790703</v>
      </c>
      <c r="D257" s="189">
        <f>IF(ISNUMBER($F257),VLOOKUP($J257,'Table 1'!$B$13:$C$33,2,FALSE)/12*1000*Study_MW,"")</f>
        <v>779808.18339282041</v>
      </c>
      <c r="E257" s="189">
        <f t="shared" si="51"/>
        <v>250103.62050491339</v>
      </c>
      <c r="F257" s="188">
        <f>INDEX([14]Delta!$F$1:$EE$65553,$L$21,$I257)</f>
        <v>1920.2950000000001</v>
      </c>
      <c r="G257" s="190">
        <f t="shared" si="48"/>
        <v>130.24229116094838</v>
      </c>
      <c r="I257" s="94">
        <f t="shared" si="55"/>
        <v>127</v>
      </c>
      <c r="J257" s="90">
        <f t="shared" si="53"/>
        <v>2037</v>
      </c>
      <c r="K257" s="95">
        <f t="shared" si="54"/>
        <v>50314</v>
      </c>
    </row>
    <row r="258" spans="2:11" outlineLevel="1">
      <c r="B258" s="95">
        <f t="shared" si="50"/>
        <v>50345</v>
      </c>
      <c r="C258" s="188">
        <f>IF(F258&lt;&gt;0,-INDEX([14]Delta!$F$1:$EE$65553,$L$20,$I258),0)</f>
        <v>-879309.04669201374</v>
      </c>
      <c r="D258" s="189">
        <f>IF(ISNUMBER($F258),VLOOKUP($J258,'Table 1'!$B$13:$C$33,2,FALSE)/12*1000*Study_MW,"")</f>
        <v>779808.18339282041</v>
      </c>
      <c r="E258" s="189">
        <f t="shared" si="51"/>
        <v>-99500.863299193326</v>
      </c>
      <c r="F258" s="188">
        <f>INDEX([14]Delta!$F$1:$EE$65553,$L$21,$I258)</f>
        <v>1293.3599999999999</v>
      </c>
      <c r="G258" s="190">
        <f t="shared" si="48"/>
        <v>-76.932070961830689</v>
      </c>
      <c r="I258" s="94">
        <f t="shared" si="55"/>
        <v>128</v>
      </c>
      <c r="J258" s="90">
        <f t="shared" si="53"/>
        <v>2037</v>
      </c>
      <c r="K258" s="95">
        <f t="shared" si="54"/>
        <v>50345</v>
      </c>
    </row>
    <row r="259" spans="2:11" outlineLevel="1" collapsed="1">
      <c r="B259" s="99">
        <f t="shared" si="50"/>
        <v>50375</v>
      </c>
      <c r="C259" s="191">
        <f>IF(F259&lt;&gt;0,-INDEX([14]Delta!$F$1:$EE$65553,$L$20,$I259),0)</f>
        <v>-867940.62730655074</v>
      </c>
      <c r="D259" s="192">
        <f>IF(ISNUMBER($F259),VLOOKUP($J259,'Table 1'!$B$13:$C$33,2,FALSE)/12*1000*Study_MW,"")</f>
        <v>779808.18339282041</v>
      </c>
      <c r="E259" s="192">
        <f t="shared" si="51"/>
        <v>-88132.443913730327</v>
      </c>
      <c r="F259" s="191">
        <f>INDEX([14]Delta!$F$1:$EE$65553,$L$21,$I259)</f>
        <v>997.79700000000003</v>
      </c>
      <c r="G259" s="193">
        <f t="shared" si="48"/>
        <v>-88.327028357201243</v>
      </c>
      <c r="I259" s="81">
        <f t="shared" si="55"/>
        <v>129</v>
      </c>
      <c r="J259" s="90">
        <f t="shared" si="53"/>
        <v>2037</v>
      </c>
      <c r="K259" s="99">
        <f t="shared" si="54"/>
        <v>50375</v>
      </c>
    </row>
    <row r="260" spans="2:11" outlineLevel="1">
      <c r="B260" s="146">
        <f t="shared" si="50"/>
        <v>50406</v>
      </c>
      <c r="C260" s="100" t="str">
        <f>IF(AND(F20="",$F$259&gt;0),IFERROR(C248*(C248/C200)^(1/4),C248*1.019)*F260/F248,"")</f>
        <v/>
      </c>
      <c r="D260" s="101" t="str">
        <f>IF(ISNUMBER($F260),VLOOKUP($J260,'Table 1'!$B$13:$C$33,2,FALSE)/12*1000*Study_MW,"")</f>
        <v/>
      </c>
      <c r="E260" s="101" t="str">
        <f>IF(ISNUMBER($F260),C260+D260,"")</f>
        <v/>
      </c>
      <c r="F260" s="100" t="str">
        <f>IF(AND(F20="",$F$259&gt;0),F248*(F248/F56)^(1/16),"")</f>
        <v/>
      </c>
      <c r="G260" s="102" t="str">
        <f>IFERROR(IF(ISNUMBER($F260),E260/$F260,""),"")</f>
        <v/>
      </c>
      <c r="I260" s="77">
        <f>I140</f>
        <v>1</v>
      </c>
      <c r="J260" s="90">
        <f t="shared" ref="J260:J271" si="56">YEAR(B260)</f>
        <v>2038</v>
      </c>
      <c r="K260" s="91" t="str">
        <f t="shared" ref="K260:K271" si="57">IF(ISNUMBER(F260),IF(F260&lt;&gt;0,B260,""),"")</f>
        <v/>
      </c>
    </row>
    <row r="261" spans="2:11" outlineLevel="1">
      <c r="B261" s="147">
        <f t="shared" si="50"/>
        <v>50437</v>
      </c>
      <c r="C261" s="103" t="str">
        <f t="shared" ref="C261:C264" si="58">IF(AND(F21="",$F$259&gt;0),IFERROR(C249*(C249/C201)^(1/4),C249*1.019)*F261/F249,"")</f>
        <v/>
      </c>
      <c r="D261" s="104" t="str">
        <f>IF(ISNUMBER($F261),VLOOKUP($J261,'Table 1'!$B$13:$C$33,2,FALSE)/12*1000*Study_MW,"")</f>
        <v/>
      </c>
      <c r="E261" s="104" t="str">
        <f t="shared" ref="E261:E264" si="59">IF(ISNUMBER($F261),C261+D261,"")</f>
        <v/>
      </c>
      <c r="F261" s="103" t="str">
        <f t="shared" ref="F261:F265" si="60">IF(AND(F21="",$F$259&gt;0),F249*(F249/F57)^(1/16),"")</f>
        <v/>
      </c>
      <c r="G261" s="105" t="str">
        <f t="shared" ref="G261:G264" si="61">IFERROR(IF(ISNUMBER($F261),E261/$F261,""),"")</f>
        <v/>
      </c>
      <c r="I261" s="94">
        <f t="shared" si="55"/>
        <v>2</v>
      </c>
      <c r="J261" s="90">
        <f t="shared" si="56"/>
        <v>2038</v>
      </c>
      <c r="K261" s="95" t="str">
        <f t="shared" si="57"/>
        <v/>
      </c>
    </row>
    <row r="262" spans="2:11" outlineLevel="1">
      <c r="B262" s="147">
        <f t="shared" si="50"/>
        <v>50465</v>
      </c>
      <c r="C262" s="103" t="str">
        <f t="shared" si="58"/>
        <v/>
      </c>
      <c r="D262" s="104" t="str">
        <f>IF(ISNUMBER($F262),VLOOKUP($J262,'Table 1'!$B$13:$C$33,2,FALSE)/12*1000*Study_MW,"")</f>
        <v/>
      </c>
      <c r="E262" s="104" t="str">
        <f t="shared" si="59"/>
        <v/>
      </c>
      <c r="F262" s="103" t="str">
        <f t="shared" si="60"/>
        <v/>
      </c>
      <c r="G262" s="105" t="str">
        <f t="shared" si="61"/>
        <v/>
      </c>
      <c r="I262" s="94">
        <f t="shared" si="55"/>
        <v>3</v>
      </c>
      <c r="J262" s="90">
        <f t="shared" si="56"/>
        <v>2038</v>
      </c>
      <c r="K262" s="95" t="str">
        <f t="shared" si="57"/>
        <v/>
      </c>
    </row>
    <row r="263" spans="2:11" outlineLevel="1">
      <c r="B263" s="147">
        <f t="shared" si="50"/>
        <v>50496</v>
      </c>
      <c r="C263" s="103" t="str">
        <f t="shared" si="58"/>
        <v/>
      </c>
      <c r="D263" s="104" t="str">
        <f>IF(ISNUMBER($F263),VLOOKUP($J263,'Table 1'!$B$13:$C$33,2,FALSE)/12*1000*Study_MW,"")</f>
        <v/>
      </c>
      <c r="E263" s="104" t="str">
        <f t="shared" si="59"/>
        <v/>
      </c>
      <c r="F263" s="103" t="str">
        <f t="shared" si="60"/>
        <v/>
      </c>
      <c r="G263" s="105" t="str">
        <f t="shared" si="61"/>
        <v/>
      </c>
      <c r="I263" s="94">
        <f t="shared" si="55"/>
        <v>4</v>
      </c>
      <c r="J263" s="90">
        <f t="shared" si="56"/>
        <v>2038</v>
      </c>
      <c r="K263" s="95" t="str">
        <f t="shared" si="57"/>
        <v/>
      </c>
    </row>
    <row r="264" spans="2:11" outlineLevel="1">
      <c r="B264" s="147">
        <f t="shared" si="50"/>
        <v>50526</v>
      </c>
      <c r="C264" s="103" t="str">
        <f t="shared" si="58"/>
        <v/>
      </c>
      <c r="D264" s="104" t="str">
        <f>IF(ISNUMBER($F264),VLOOKUP($J264,'Table 1'!$B$13:$C$33,2,FALSE)/12*1000*Study_MW,"")</f>
        <v/>
      </c>
      <c r="E264" s="104" t="str">
        <f t="shared" si="59"/>
        <v/>
      </c>
      <c r="F264" s="103" t="str">
        <f t="shared" si="60"/>
        <v/>
      </c>
      <c r="G264" s="105" t="str">
        <f t="shared" si="61"/>
        <v/>
      </c>
      <c r="I264" s="94">
        <f t="shared" si="55"/>
        <v>5</v>
      </c>
      <c r="J264" s="90">
        <f t="shared" si="56"/>
        <v>2038</v>
      </c>
      <c r="K264" s="95" t="str">
        <f t="shared" si="57"/>
        <v/>
      </c>
    </row>
    <row r="265" spans="2:11" outlineLevel="1">
      <c r="B265" s="147">
        <f t="shared" si="50"/>
        <v>50557</v>
      </c>
      <c r="C265" s="103" t="str">
        <f t="shared" ref="C265" si="62">IF(AND(F25="",$F$259&gt;0),IFERROR(C253*(C253/C205)^(1/4),C253*1.019)*F265/F253,"")</f>
        <v/>
      </c>
      <c r="D265" s="104" t="str">
        <f>IF(ISNUMBER($F265),VLOOKUP($J265,'Table 1'!$B$13:$C$33,2,FALSE)/12*1000*Study_MW,"")</f>
        <v/>
      </c>
      <c r="E265" s="104" t="str">
        <f t="shared" ref="E265" si="63">IF(ISNUMBER($F265),C265+D265,"")</f>
        <v/>
      </c>
      <c r="F265" s="103" t="str">
        <f t="shared" si="60"/>
        <v/>
      </c>
      <c r="G265" s="105" t="str">
        <f t="shared" ref="G265" si="64">IFERROR(IF(ISNUMBER($F265),E265/$F265,""),"")</f>
        <v/>
      </c>
      <c r="I265" s="94">
        <f t="shared" si="55"/>
        <v>6</v>
      </c>
      <c r="J265" s="90">
        <f t="shared" si="56"/>
        <v>2038</v>
      </c>
      <c r="K265" s="95" t="str">
        <f t="shared" si="57"/>
        <v/>
      </c>
    </row>
    <row r="266" spans="2:11" outlineLevel="1">
      <c r="B266" s="147">
        <f t="shared" si="50"/>
        <v>50587</v>
      </c>
      <c r="C266" s="188"/>
      <c r="D266" s="189"/>
      <c r="E266" s="189"/>
      <c r="F266" s="188"/>
      <c r="G266" s="190"/>
      <c r="I266" s="94">
        <f t="shared" si="55"/>
        <v>7</v>
      </c>
      <c r="J266" s="90">
        <f t="shared" si="56"/>
        <v>2038</v>
      </c>
      <c r="K266" s="95" t="str">
        <f t="shared" si="57"/>
        <v/>
      </c>
    </row>
    <row r="267" spans="2:11" outlineLevel="1">
      <c r="B267" s="147">
        <f t="shared" si="50"/>
        <v>50618</v>
      </c>
      <c r="C267" s="188"/>
      <c r="D267" s="189"/>
      <c r="E267" s="189"/>
      <c r="F267" s="188"/>
      <c r="G267" s="190"/>
      <c r="I267" s="94">
        <f t="shared" si="55"/>
        <v>8</v>
      </c>
      <c r="J267" s="90">
        <f t="shared" si="56"/>
        <v>2038</v>
      </c>
      <c r="K267" s="95" t="str">
        <f t="shared" si="57"/>
        <v/>
      </c>
    </row>
    <row r="268" spans="2:11" outlineLevel="1">
      <c r="B268" s="147">
        <f t="shared" si="50"/>
        <v>50649</v>
      </c>
      <c r="C268" s="188"/>
      <c r="D268" s="189"/>
      <c r="E268" s="189"/>
      <c r="F268" s="188"/>
      <c r="G268" s="190"/>
      <c r="I268" s="94">
        <f t="shared" si="55"/>
        <v>9</v>
      </c>
      <c r="J268" s="90">
        <f t="shared" si="56"/>
        <v>2038</v>
      </c>
      <c r="K268" s="95" t="str">
        <f t="shared" si="57"/>
        <v/>
      </c>
    </row>
    <row r="269" spans="2:11" outlineLevel="1">
      <c r="B269" s="147">
        <f t="shared" si="50"/>
        <v>50679</v>
      </c>
      <c r="C269" s="188"/>
      <c r="D269" s="189"/>
      <c r="E269" s="189"/>
      <c r="F269" s="188"/>
      <c r="G269" s="190"/>
      <c r="I269" s="94">
        <f t="shared" si="55"/>
        <v>10</v>
      </c>
      <c r="J269" s="90">
        <f t="shared" si="56"/>
        <v>2038</v>
      </c>
      <c r="K269" s="95" t="str">
        <f t="shared" si="57"/>
        <v/>
      </c>
    </row>
    <row r="270" spans="2:11" outlineLevel="1">
      <c r="B270" s="147">
        <f t="shared" si="50"/>
        <v>50710</v>
      </c>
      <c r="C270" s="188"/>
      <c r="D270" s="189"/>
      <c r="E270" s="189"/>
      <c r="F270" s="188"/>
      <c r="G270" s="190"/>
      <c r="I270" s="94">
        <f t="shared" si="55"/>
        <v>11</v>
      </c>
      <c r="J270" s="90">
        <f t="shared" si="56"/>
        <v>2038</v>
      </c>
      <c r="K270" s="95" t="str">
        <f t="shared" si="57"/>
        <v/>
      </c>
    </row>
    <row r="271" spans="2:11" outlineLevel="1">
      <c r="B271" s="148">
        <f t="shared" si="50"/>
        <v>50740</v>
      </c>
      <c r="C271" s="191"/>
      <c r="D271" s="192"/>
      <c r="E271" s="192"/>
      <c r="F271" s="191"/>
      <c r="G271" s="193"/>
      <c r="I271" s="81">
        <f t="shared" si="55"/>
        <v>12</v>
      </c>
      <c r="J271" s="90">
        <f t="shared" si="56"/>
        <v>2038</v>
      </c>
      <c r="K271" s="99" t="str">
        <f t="shared" si="57"/>
        <v/>
      </c>
    </row>
    <row r="272" spans="2:11">
      <c r="B272" s="106"/>
      <c r="K272" s="90"/>
    </row>
    <row r="273" spans="2:2" hidden="1">
      <c r="B273" s="72" t="str">
        <f>"Note: Energy Dollars in "&amp;YEAR(B260)&amp;" are "&amp;YEAR(B248)&amp;" x ("&amp;YEAR(B248)&amp;" / "&amp;YEAR(B200)&amp;" ) ^ (1/4)"</f>
        <v>Note: Energy Dollars in 2038 are 2037 x (2037 / 2033 ) ^ (1/4)</v>
      </c>
    </row>
  </sheetData>
  <printOptions horizontalCentered="1"/>
  <pageMargins left="0.25" right="0.25" top="0.75" bottom="0.75" header="0.3" footer="0.3"/>
  <pageSetup orientation="portrait" r:id="rId1"/>
  <headerFooter alignWithMargins="0">
    <oddFooter>&amp;L&amp;8NPC Group - &amp;F   ( &amp;A )&amp;C &amp;R &amp;8&amp;D  &amp;T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34"/>
  <sheetViews>
    <sheetView workbookViewId="0">
      <selection activeCell="G29" sqref="G29:G34"/>
    </sheetView>
  </sheetViews>
  <sheetFormatPr defaultRowHeight="15"/>
  <cols>
    <col min="1" max="4" width="9.33203125" style="351"/>
    <col min="5" max="5" width="14.1640625" style="351" customWidth="1"/>
    <col min="6" max="6" width="14.33203125" style="351" customWidth="1"/>
    <col min="7" max="7" width="9.33203125" style="351"/>
    <col min="8" max="8" width="15.33203125" style="351" customWidth="1"/>
    <col min="9" max="12" width="9.33203125" style="351"/>
    <col min="13" max="13" width="12.6640625" style="351" customWidth="1"/>
    <col min="14" max="16384" width="9.33203125" style="351"/>
  </cols>
  <sheetData>
    <row r="1" spans="1:13">
      <c r="A1" s="349" t="s">
        <v>185</v>
      </c>
      <c r="B1" s="350"/>
      <c r="C1" s="350"/>
      <c r="D1" s="350"/>
      <c r="E1" s="350"/>
      <c r="F1" s="350"/>
      <c r="G1" s="350"/>
      <c r="H1" s="350"/>
      <c r="I1" s="349"/>
      <c r="J1" s="350"/>
      <c r="K1" s="350"/>
      <c r="L1" s="350"/>
      <c r="M1" s="350"/>
    </row>
    <row r="2" spans="1:13">
      <c r="A2" s="350"/>
      <c r="B2" s="350"/>
      <c r="C2" s="350"/>
      <c r="D2" s="350"/>
      <c r="E2" s="350"/>
      <c r="F2" s="350"/>
      <c r="G2" s="350"/>
      <c r="H2" s="350"/>
      <c r="I2" s="349"/>
      <c r="J2" s="350"/>
      <c r="K2" s="350"/>
      <c r="L2" s="350"/>
      <c r="M2" s="350"/>
    </row>
    <row r="3" spans="1:13">
      <c r="A3" s="381" t="s">
        <v>186</v>
      </c>
      <c r="B3" s="381"/>
      <c r="C3" s="381"/>
      <c r="D3" s="381"/>
      <c r="E3" s="381"/>
      <c r="F3" s="381"/>
      <c r="G3" s="381"/>
      <c r="H3" s="350"/>
      <c r="I3" s="349"/>
      <c r="J3" s="352"/>
      <c r="K3" s="353"/>
      <c r="L3" s="353"/>
      <c r="M3" s="353"/>
    </row>
    <row r="4" spans="1:13">
      <c r="A4" s="381"/>
      <c r="B4" s="381"/>
      <c r="C4" s="381"/>
      <c r="D4" s="381"/>
      <c r="E4" s="381"/>
      <c r="F4" s="381"/>
      <c r="G4" s="381"/>
      <c r="H4" s="350"/>
      <c r="I4" s="349"/>
      <c r="J4" s="352"/>
      <c r="K4" s="353"/>
      <c r="L4" s="353"/>
      <c r="M4" s="353"/>
    </row>
    <row r="5" spans="1:13">
      <c r="A5" s="381"/>
      <c r="B5" s="381"/>
      <c r="C5" s="381"/>
      <c r="D5" s="381"/>
      <c r="E5" s="381"/>
      <c r="F5" s="381"/>
      <c r="G5" s="381"/>
      <c r="H5" s="350"/>
      <c r="I5" s="349"/>
      <c r="J5" s="354" t="s">
        <v>187</v>
      </c>
      <c r="K5" s="353"/>
      <c r="L5" s="353"/>
      <c r="M5" s="353"/>
    </row>
    <row r="6" spans="1:13">
      <c r="A6" s="381"/>
      <c r="B6" s="381"/>
      <c r="C6" s="381"/>
      <c r="D6" s="381"/>
      <c r="E6" s="381"/>
      <c r="F6" s="381"/>
      <c r="G6" s="381"/>
      <c r="H6" s="350"/>
      <c r="I6" s="349"/>
      <c r="J6" s="353"/>
      <c r="K6" s="353"/>
      <c r="L6" s="353"/>
      <c r="M6" s="353"/>
    </row>
    <row r="7" spans="1:13">
      <c r="A7" s="355" t="s">
        <v>188</v>
      </c>
      <c r="B7" s="356"/>
      <c r="C7" s="350"/>
      <c r="D7" s="350"/>
      <c r="E7" s="350"/>
      <c r="F7" s="350"/>
      <c r="G7" s="350"/>
      <c r="H7" s="350"/>
      <c r="I7" s="349"/>
      <c r="J7" s="357">
        <v>1</v>
      </c>
      <c r="K7" s="358" t="s">
        <v>189</v>
      </c>
      <c r="L7" s="359"/>
      <c r="M7" s="353"/>
    </row>
    <row r="8" spans="1:13" ht="77.25">
      <c r="A8" s="360"/>
      <c r="B8" s="360" t="s">
        <v>190</v>
      </c>
      <c r="C8" s="361" t="s">
        <v>191</v>
      </c>
      <c r="D8" s="360" t="s">
        <v>192</v>
      </c>
      <c r="E8" s="360" t="s">
        <v>193</v>
      </c>
      <c r="F8" s="362" t="s">
        <v>194</v>
      </c>
      <c r="G8" s="363" t="s">
        <v>195</v>
      </c>
      <c r="H8" s="360" t="s">
        <v>196</v>
      </c>
      <c r="I8" s="360"/>
      <c r="J8" s="357">
        <f t="shared" ref="J8:J16" si="0">J7+1</f>
        <v>2</v>
      </c>
      <c r="K8" s="353" t="s">
        <v>197</v>
      </c>
      <c r="L8" s="353"/>
      <c r="M8" s="364">
        <v>1</v>
      </c>
    </row>
    <row r="9" spans="1:13">
      <c r="A9" s="365" t="s">
        <v>198</v>
      </c>
      <c r="B9" s="366">
        <v>2015</v>
      </c>
      <c r="C9" s="367">
        <f t="shared" ref="C9:C34" si="1">H9*1000</f>
        <v>37.018697773762256</v>
      </c>
      <c r="D9" s="368">
        <v>1.5336000000000001</v>
      </c>
      <c r="E9" s="369">
        <v>1.4999999999999999E-2</v>
      </c>
      <c r="F9" s="370">
        <f t="shared" ref="F9:F34" si="2">ROUND(E9*D9,3)</f>
        <v>2.3E-2</v>
      </c>
      <c r="G9" s="371" t="s">
        <v>199</v>
      </c>
      <c r="H9" s="372">
        <f t="shared" ref="H9:H34" si="3">F9/$M$16</f>
        <v>3.7018697773762259E-2</v>
      </c>
      <c r="I9" s="360"/>
      <c r="J9" s="357">
        <f t="shared" si="0"/>
        <v>3</v>
      </c>
      <c r="K9" s="353"/>
      <c r="L9" s="353"/>
      <c r="M9" s="373"/>
    </row>
    <row r="10" spans="1:13">
      <c r="A10" s="350" t="s">
        <v>200</v>
      </c>
      <c r="B10" s="374">
        <v>2016</v>
      </c>
      <c r="C10" s="367">
        <f t="shared" si="1"/>
        <v>37.018697773762256</v>
      </c>
      <c r="D10" s="368">
        <f t="shared" ref="D10:D34" si="4">D9+G10*D9</f>
        <v>1.5537670691712406</v>
      </c>
      <c r="E10" s="369">
        <v>1.4999999999999999E-2</v>
      </c>
      <c r="F10" s="370">
        <f t="shared" si="2"/>
        <v>2.3E-2</v>
      </c>
      <c r="G10" s="375">
        <v>1.3150149433516223E-2</v>
      </c>
      <c r="H10" s="372">
        <f t="shared" si="3"/>
        <v>3.7018697773762259E-2</v>
      </c>
      <c r="I10" s="360"/>
      <c r="J10" s="357">
        <f t="shared" si="0"/>
        <v>4</v>
      </c>
      <c r="K10" s="353" t="s">
        <v>201</v>
      </c>
      <c r="L10" s="353"/>
      <c r="M10" s="376">
        <v>4.4142081905027594E-2</v>
      </c>
    </row>
    <row r="11" spans="1:13">
      <c r="A11" s="365"/>
      <c r="B11" s="366">
        <v>2017</v>
      </c>
      <c r="C11" s="367">
        <f t="shared" si="1"/>
        <v>38.628206372621484</v>
      </c>
      <c r="D11" s="368">
        <f t="shared" si="4"/>
        <v>1.5880936097910205</v>
      </c>
      <c r="E11" s="369">
        <v>1.4999999999999999E-2</v>
      </c>
      <c r="F11" s="370">
        <f t="shared" si="2"/>
        <v>2.4E-2</v>
      </c>
      <c r="G11" s="375">
        <v>2.2092462442320437E-2</v>
      </c>
      <c r="H11" s="372">
        <f t="shared" si="3"/>
        <v>3.8628206372621487E-2</v>
      </c>
      <c r="I11" s="360"/>
      <c r="J11" s="357">
        <f t="shared" si="0"/>
        <v>5</v>
      </c>
      <c r="K11" s="353"/>
      <c r="L11" s="353"/>
      <c r="M11" s="373"/>
    </row>
    <row r="12" spans="1:13">
      <c r="A12" s="365"/>
      <c r="B12" s="374">
        <v>2018</v>
      </c>
      <c r="C12" s="367">
        <f t="shared" si="1"/>
        <v>38.628206372621484</v>
      </c>
      <c r="D12" s="368">
        <f t="shared" si="4"/>
        <v>1.6225299434766305</v>
      </c>
      <c r="E12" s="369">
        <v>1.4999999999999999E-2</v>
      </c>
      <c r="F12" s="370">
        <f t="shared" si="2"/>
        <v>2.4E-2</v>
      </c>
      <c r="G12" s="375">
        <v>2.1684070430924685E-2</v>
      </c>
      <c r="H12" s="372">
        <f t="shared" si="3"/>
        <v>3.8628206372621487E-2</v>
      </c>
      <c r="I12" s="360"/>
      <c r="J12" s="357">
        <f t="shared" si="0"/>
        <v>6</v>
      </c>
      <c r="K12" s="353" t="s">
        <v>202</v>
      </c>
      <c r="L12" s="353"/>
      <c r="M12" s="364">
        <f>M8-M10</f>
        <v>0.95585791809497245</v>
      </c>
    </row>
    <row r="13" spans="1:13">
      <c r="A13" s="365"/>
      <c r="B13" s="366">
        <v>2019</v>
      </c>
      <c r="C13" s="367">
        <f t="shared" si="1"/>
        <v>40.237714971480713</v>
      </c>
      <c r="D13" s="368">
        <f t="shared" si="4"/>
        <v>1.6550185830293527</v>
      </c>
      <c r="E13" s="369">
        <v>1.4999999999999999E-2</v>
      </c>
      <c r="F13" s="370">
        <f t="shared" si="2"/>
        <v>2.5000000000000001E-2</v>
      </c>
      <c r="G13" s="375">
        <v>2.0023445288848141E-2</v>
      </c>
      <c r="H13" s="372">
        <f t="shared" si="3"/>
        <v>4.0237714971480716E-2</v>
      </c>
      <c r="I13" s="360"/>
      <c r="J13" s="357">
        <f t="shared" si="0"/>
        <v>7</v>
      </c>
      <c r="K13" s="353"/>
      <c r="L13" s="353"/>
      <c r="M13" s="373"/>
    </row>
    <row r="14" spans="1:13">
      <c r="A14" s="365"/>
      <c r="B14" s="374">
        <v>2020</v>
      </c>
      <c r="C14" s="367">
        <f t="shared" si="1"/>
        <v>40.237714971480713</v>
      </c>
      <c r="D14" s="368">
        <f t="shared" si="4"/>
        <v>1.6904751208536459</v>
      </c>
      <c r="E14" s="369">
        <v>1.4999999999999999E-2</v>
      </c>
      <c r="F14" s="370">
        <f t="shared" si="2"/>
        <v>2.5000000000000001E-2</v>
      </c>
      <c r="G14" s="375">
        <v>2.1423649370385656E-2</v>
      </c>
      <c r="H14" s="372">
        <f t="shared" si="3"/>
        <v>4.0237714971480716E-2</v>
      </c>
      <c r="I14" s="360"/>
      <c r="J14" s="357">
        <f t="shared" si="0"/>
        <v>8</v>
      </c>
      <c r="K14" s="353" t="s">
        <v>203</v>
      </c>
      <c r="L14" s="353"/>
      <c r="M14" s="376">
        <f>M12*0.35</f>
        <v>0.33455027133324033</v>
      </c>
    </row>
    <row r="15" spans="1:13">
      <c r="A15" s="365"/>
      <c r="B15" s="366">
        <v>2021</v>
      </c>
      <c r="C15" s="367">
        <f t="shared" si="1"/>
        <v>41.847223570339942</v>
      </c>
      <c r="D15" s="368">
        <f t="shared" si="4"/>
        <v>1.7284171645586879</v>
      </c>
      <c r="E15" s="369">
        <v>1.4999999999999999E-2</v>
      </c>
      <c r="F15" s="370">
        <f t="shared" si="2"/>
        <v>2.5999999999999999E-2</v>
      </c>
      <c r="G15" s="375">
        <v>2.2444603435442634E-2</v>
      </c>
      <c r="H15" s="372">
        <f t="shared" si="3"/>
        <v>4.1847223570339945E-2</v>
      </c>
      <c r="I15" s="360"/>
      <c r="J15" s="357">
        <f t="shared" si="0"/>
        <v>9</v>
      </c>
      <c r="K15" s="353"/>
      <c r="L15" s="353"/>
      <c r="M15" s="377"/>
    </row>
    <row r="16" spans="1:13" ht="15.75" thickBot="1">
      <c r="A16" s="365"/>
      <c r="B16" s="366">
        <v>2022</v>
      </c>
      <c r="C16" s="367">
        <f t="shared" si="1"/>
        <v>43.456732169199171</v>
      </c>
      <c r="D16" s="368">
        <f t="shared" si="4"/>
        <v>1.7674090391027169</v>
      </c>
      <c r="E16" s="369">
        <v>1.4999999999999999E-2</v>
      </c>
      <c r="F16" s="370">
        <f t="shared" si="2"/>
        <v>2.7E-2</v>
      </c>
      <c r="G16" s="375">
        <v>2.2559296067847567E-2</v>
      </c>
      <c r="H16" s="372">
        <f t="shared" si="3"/>
        <v>4.3456732169199173E-2</v>
      </c>
      <c r="I16" s="360"/>
      <c r="J16" s="357">
        <f t="shared" si="0"/>
        <v>10</v>
      </c>
      <c r="K16" s="353" t="s">
        <v>204</v>
      </c>
      <c r="L16" s="353"/>
      <c r="M16" s="378">
        <f>M12-M14</f>
        <v>0.62130764676173211</v>
      </c>
    </row>
    <row r="17" spans="1:13" ht="15.75" thickTop="1">
      <c r="A17" s="365"/>
      <c r="B17" s="374">
        <v>2023</v>
      </c>
      <c r="C17" s="367">
        <f t="shared" si="1"/>
        <v>43.456732169199171</v>
      </c>
      <c r="D17" s="368">
        <f t="shared" si="4"/>
        <v>1.808114382572529</v>
      </c>
      <c r="E17" s="369">
        <v>1.4999999999999999E-2</v>
      </c>
      <c r="F17" s="370">
        <f t="shared" si="2"/>
        <v>2.7E-2</v>
      </c>
      <c r="G17" s="375">
        <v>2.3031082544693549E-2</v>
      </c>
      <c r="H17" s="372">
        <f t="shared" si="3"/>
        <v>4.3456732169199173E-2</v>
      </c>
      <c r="I17" s="360"/>
      <c r="J17" s="379"/>
      <c r="K17" s="350"/>
      <c r="L17" s="350"/>
      <c r="M17" s="350"/>
    </row>
    <row r="18" spans="1:13">
      <c r="A18" s="365"/>
      <c r="B18" s="366">
        <v>2024</v>
      </c>
      <c r="C18" s="367">
        <f t="shared" si="1"/>
        <v>45.0662407680584</v>
      </c>
      <c r="D18" s="368">
        <f t="shared" si="4"/>
        <v>1.8499437979067941</v>
      </c>
      <c r="E18" s="369">
        <v>1.4999999999999999E-2</v>
      </c>
      <c r="F18" s="370">
        <f t="shared" si="2"/>
        <v>2.8000000000000001E-2</v>
      </c>
      <c r="G18" s="375">
        <v>2.3134274986934988E-2</v>
      </c>
      <c r="H18" s="372">
        <f t="shared" si="3"/>
        <v>4.5066240768058402E-2</v>
      </c>
      <c r="I18" s="360"/>
      <c r="J18" s="380"/>
      <c r="K18" s="350"/>
      <c r="L18" s="350"/>
      <c r="M18" s="350"/>
    </row>
    <row r="19" spans="1:13">
      <c r="A19" s="350"/>
      <c r="B19" s="374">
        <v>2025</v>
      </c>
      <c r="C19" s="367">
        <f t="shared" si="1"/>
        <v>45.0662407680584</v>
      </c>
      <c r="D19" s="368">
        <f t="shared" si="4"/>
        <v>1.8927867949408517</v>
      </c>
      <c r="E19" s="369">
        <v>1.4999999999999999E-2</v>
      </c>
      <c r="F19" s="370">
        <f t="shared" si="2"/>
        <v>2.8000000000000001E-2</v>
      </c>
      <c r="G19" s="375">
        <v>2.3159080336675242E-2</v>
      </c>
      <c r="H19" s="372">
        <f t="shared" si="3"/>
        <v>4.5066240768058402E-2</v>
      </c>
      <c r="I19" s="350"/>
      <c r="J19" s="350"/>
      <c r="K19" s="350"/>
      <c r="L19" s="350"/>
      <c r="M19" s="350"/>
    </row>
    <row r="20" spans="1:13">
      <c r="A20" s="350"/>
      <c r="B20" s="366">
        <v>2026</v>
      </c>
      <c r="C20" s="367">
        <f t="shared" si="1"/>
        <v>46.675749366917628</v>
      </c>
      <c r="D20" s="368">
        <f t="shared" si="4"/>
        <v>1.9362150064432551</v>
      </c>
      <c r="E20" s="369">
        <v>1.4999999999999999E-2</v>
      </c>
      <c r="F20" s="370">
        <f t="shared" si="2"/>
        <v>2.9000000000000001E-2</v>
      </c>
      <c r="G20" s="375">
        <v>2.2944058791238842E-2</v>
      </c>
      <c r="H20" s="372">
        <f t="shared" si="3"/>
        <v>4.6675749366917631E-2</v>
      </c>
      <c r="I20" s="350"/>
      <c r="J20" s="350"/>
      <c r="K20" s="350"/>
      <c r="L20" s="350"/>
      <c r="M20" s="350"/>
    </row>
    <row r="21" spans="1:13">
      <c r="A21" s="350"/>
      <c r="B21" s="374">
        <v>2027</v>
      </c>
      <c r="C21" s="367">
        <f t="shared" si="1"/>
        <v>48.285257965776857</v>
      </c>
      <c r="D21" s="368">
        <f t="shared" si="4"/>
        <v>1.9810656481096376</v>
      </c>
      <c r="E21" s="369">
        <v>1.4999999999999999E-2</v>
      </c>
      <c r="F21" s="370">
        <f t="shared" si="2"/>
        <v>0.03</v>
      </c>
      <c r="G21" s="375">
        <v>2.3164081218836952E-2</v>
      </c>
      <c r="H21" s="372">
        <f t="shared" si="3"/>
        <v>4.8285257965776859E-2</v>
      </c>
      <c r="I21" s="350"/>
      <c r="J21" s="350"/>
      <c r="K21" s="350"/>
      <c r="L21" s="350"/>
      <c r="M21" s="350"/>
    </row>
    <row r="22" spans="1:13">
      <c r="A22" s="350"/>
      <c r="B22" s="366">
        <v>2028</v>
      </c>
      <c r="C22" s="367">
        <f t="shared" si="1"/>
        <v>48.285257965776857</v>
      </c>
      <c r="D22" s="368">
        <f t="shared" si="4"/>
        <v>2.0271640897283554</v>
      </c>
      <c r="E22" s="369">
        <v>1.4999999999999999E-2</v>
      </c>
      <c r="F22" s="370">
        <f t="shared" si="2"/>
        <v>0.03</v>
      </c>
      <c r="G22" s="375">
        <v>2.3269517424980624E-2</v>
      </c>
      <c r="H22" s="372">
        <f t="shared" si="3"/>
        <v>4.8285257965776859E-2</v>
      </c>
      <c r="I22" s="350"/>
      <c r="J22" s="350"/>
      <c r="K22" s="350"/>
      <c r="L22" s="350"/>
      <c r="M22" s="350"/>
    </row>
    <row r="23" spans="1:13">
      <c r="A23" s="350"/>
      <c r="B23" s="366">
        <v>2029</v>
      </c>
      <c r="C23" s="367">
        <f t="shared" si="1"/>
        <v>49.894766564636086</v>
      </c>
      <c r="D23" s="368">
        <f t="shared" si="4"/>
        <v>2.0751269184833392</v>
      </c>
      <c r="E23" s="369">
        <v>1.4999999999999999E-2</v>
      </c>
      <c r="F23" s="370">
        <f t="shared" si="2"/>
        <v>3.1E-2</v>
      </c>
      <c r="G23" s="375">
        <v>2.3660062349176059E-2</v>
      </c>
      <c r="H23" s="372">
        <f t="shared" si="3"/>
        <v>4.9894766564636088E-2</v>
      </c>
      <c r="I23" s="350"/>
      <c r="J23" s="350"/>
      <c r="K23" s="350"/>
      <c r="L23" s="350"/>
      <c r="M23" s="350"/>
    </row>
    <row r="24" spans="1:13">
      <c r="A24" s="350"/>
      <c r="B24" s="374">
        <v>2030</v>
      </c>
      <c r="C24" s="367">
        <f t="shared" si="1"/>
        <v>51.504275163495315</v>
      </c>
      <c r="D24" s="368">
        <f t="shared" si="4"/>
        <v>2.1245107825537088</v>
      </c>
      <c r="E24" s="369">
        <v>1.4999999999999999E-2</v>
      </c>
      <c r="F24" s="370">
        <f t="shared" si="2"/>
        <v>3.2000000000000001E-2</v>
      </c>
      <c r="G24" s="375">
        <v>2.3797996946838929E-2</v>
      </c>
      <c r="H24" s="372">
        <f t="shared" si="3"/>
        <v>5.1504275163495317E-2</v>
      </c>
      <c r="I24" s="350"/>
      <c r="J24" s="350"/>
      <c r="K24" s="350"/>
      <c r="L24" s="350"/>
      <c r="M24" s="350"/>
    </row>
    <row r="25" spans="1:13">
      <c r="A25" s="350"/>
      <c r="B25" s="366">
        <v>2031</v>
      </c>
      <c r="C25" s="367">
        <f t="shared" si="1"/>
        <v>53.113783762354544</v>
      </c>
      <c r="D25" s="368">
        <f t="shared" si="4"/>
        <v>2.1755287847483955</v>
      </c>
      <c r="E25" s="369">
        <v>1.4999999999999999E-2</v>
      </c>
      <c r="F25" s="370">
        <f t="shared" si="2"/>
        <v>3.3000000000000002E-2</v>
      </c>
      <c r="G25" s="375">
        <v>2.4014000123530499E-2</v>
      </c>
      <c r="H25" s="372">
        <f t="shared" si="3"/>
        <v>5.3113783762354545E-2</v>
      </c>
      <c r="I25" s="350"/>
      <c r="J25" s="350"/>
      <c r="K25" s="350"/>
      <c r="L25" s="350"/>
      <c r="M25" s="350"/>
    </row>
    <row r="26" spans="1:13">
      <c r="A26" s="350"/>
      <c r="B26" s="374">
        <v>2032</v>
      </c>
      <c r="C26" s="367">
        <f t="shared" si="1"/>
        <v>53.113783762354544</v>
      </c>
      <c r="D26" s="368">
        <f t="shared" si="4"/>
        <v>2.2279048362065672</v>
      </c>
      <c r="E26" s="369">
        <v>1.4999999999999999E-2</v>
      </c>
      <c r="F26" s="370">
        <f t="shared" si="2"/>
        <v>3.3000000000000002E-2</v>
      </c>
      <c r="G26" s="375">
        <v>2.4075090077113837E-2</v>
      </c>
      <c r="H26" s="372">
        <f t="shared" si="3"/>
        <v>5.3113783762354545E-2</v>
      </c>
      <c r="I26" s="350"/>
      <c r="J26" s="350"/>
      <c r="K26" s="350"/>
      <c r="L26" s="350"/>
      <c r="M26" s="350"/>
    </row>
    <row r="27" spans="1:13">
      <c r="A27" s="350"/>
      <c r="B27" s="366">
        <v>2033</v>
      </c>
      <c r="C27" s="367">
        <f t="shared" si="1"/>
        <v>54.723292361213772</v>
      </c>
      <c r="D27" s="368">
        <f t="shared" si="4"/>
        <v>2.2818002512055924</v>
      </c>
      <c r="E27" s="369">
        <v>1.4999999999999999E-2</v>
      </c>
      <c r="F27" s="370">
        <f t="shared" si="2"/>
        <v>3.4000000000000002E-2</v>
      </c>
      <c r="G27" s="375">
        <v>2.4191075903759129E-2</v>
      </c>
      <c r="H27" s="372">
        <f t="shared" si="3"/>
        <v>5.4723292361213774E-2</v>
      </c>
      <c r="I27" s="350"/>
      <c r="J27" s="350"/>
      <c r="K27" s="350"/>
      <c r="L27" s="350"/>
      <c r="M27" s="350"/>
    </row>
    <row r="28" spans="1:13">
      <c r="A28" s="350"/>
      <c r="B28" s="374">
        <v>2034</v>
      </c>
      <c r="C28" s="367">
        <f t="shared" si="1"/>
        <v>56.332800960073008</v>
      </c>
      <c r="D28" s="368">
        <f t="shared" si="4"/>
        <v>2.3370642131434187</v>
      </c>
      <c r="E28" s="369">
        <v>1.4999999999999999E-2</v>
      </c>
      <c r="F28" s="370">
        <f t="shared" si="2"/>
        <v>3.5000000000000003E-2</v>
      </c>
      <c r="G28" s="375">
        <v>2.4219456505286896E-2</v>
      </c>
      <c r="H28" s="372">
        <f t="shared" si="3"/>
        <v>5.633280096007301E-2</v>
      </c>
      <c r="I28" s="350"/>
      <c r="J28" s="350"/>
      <c r="K28" s="350"/>
      <c r="L28" s="350"/>
      <c r="M28" s="350"/>
    </row>
    <row r="29" spans="1:13">
      <c r="A29" s="350"/>
      <c r="B29" s="366">
        <v>2035</v>
      </c>
      <c r="C29" s="367">
        <f t="shared" si="1"/>
        <v>57.942309558932223</v>
      </c>
      <c r="D29" s="368">
        <f t="shared" si="4"/>
        <v>2.3935620018534811</v>
      </c>
      <c r="E29" s="369">
        <v>1.4999999999999999E-2</v>
      </c>
      <c r="F29" s="370">
        <f t="shared" si="2"/>
        <v>3.5999999999999997E-2</v>
      </c>
      <c r="G29" s="375">
        <v>2.4174683944208519E-2</v>
      </c>
      <c r="H29" s="372">
        <f t="shared" si="3"/>
        <v>5.7942309558932224E-2</v>
      </c>
      <c r="I29" s="350"/>
      <c r="J29" s="350"/>
      <c r="K29" s="350"/>
      <c r="L29" s="350"/>
      <c r="M29" s="350"/>
    </row>
    <row r="30" spans="1:13">
      <c r="A30" s="350"/>
      <c r="B30" s="366">
        <v>2036</v>
      </c>
      <c r="C30" s="367">
        <f t="shared" si="1"/>
        <v>59.551818157791452</v>
      </c>
      <c r="D30" s="368">
        <f t="shared" si="4"/>
        <v>2.4517530655921456</v>
      </c>
      <c r="E30" s="369">
        <v>1.4999999999999999E-2</v>
      </c>
      <c r="F30" s="370">
        <f t="shared" si="2"/>
        <v>3.6999999999999998E-2</v>
      </c>
      <c r="G30" s="375">
        <v>2.4311492116604327E-2</v>
      </c>
      <c r="H30" s="372">
        <f t="shared" si="3"/>
        <v>5.9551818157791453E-2</v>
      </c>
      <c r="I30" s="350"/>
      <c r="J30" s="350"/>
      <c r="K30" s="350"/>
      <c r="L30" s="350"/>
      <c r="M30" s="350"/>
    </row>
    <row r="31" spans="1:13">
      <c r="A31" s="350"/>
      <c r="B31" s="374">
        <v>2037</v>
      </c>
      <c r="C31" s="367">
        <f t="shared" si="1"/>
        <v>61.161326756650688</v>
      </c>
      <c r="D31" s="368">
        <f t="shared" si="4"/>
        <v>2.5112752345609821</v>
      </c>
      <c r="E31" s="369">
        <v>1.4999999999999999E-2</v>
      </c>
      <c r="F31" s="370">
        <f t="shared" si="2"/>
        <v>3.7999999999999999E-2</v>
      </c>
      <c r="G31" s="375">
        <v>2.4277391473133791E-2</v>
      </c>
      <c r="H31" s="372">
        <f t="shared" si="3"/>
        <v>6.1161326756650689E-2</v>
      </c>
      <c r="I31" s="350"/>
      <c r="J31" s="350"/>
      <c r="K31" s="350"/>
      <c r="L31" s="350"/>
      <c r="M31" s="350"/>
    </row>
    <row r="32" spans="1:13">
      <c r="A32" s="350"/>
      <c r="B32" s="366">
        <v>2038</v>
      </c>
      <c r="C32" s="367">
        <f t="shared" si="1"/>
        <v>62.770835355509909</v>
      </c>
      <c r="D32" s="368">
        <f t="shared" si="4"/>
        <v>2.5725974049241409</v>
      </c>
      <c r="E32" s="369">
        <v>1.4999999999999999E-2</v>
      </c>
      <c r="F32" s="370">
        <f t="shared" si="2"/>
        <v>3.9E-2</v>
      </c>
      <c r="G32" s="375">
        <v>2.4418737348747444E-2</v>
      </c>
      <c r="H32" s="372">
        <f t="shared" si="3"/>
        <v>6.277083535550991E-2</v>
      </c>
      <c r="I32" s="350"/>
      <c r="J32" s="350"/>
      <c r="K32" s="350"/>
      <c r="L32" s="350"/>
      <c r="M32" s="350"/>
    </row>
    <row r="33" spans="1:13">
      <c r="A33" s="350"/>
      <c r="B33" s="374">
        <v>2039</v>
      </c>
      <c r="C33" s="367">
        <f t="shared" si="1"/>
        <v>64.380343954369152</v>
      </c>
      <c r="D33" s="368">
        <f t="shared" si="4"/>
        <v>2.6356023526405852</v>
      </c>
      <c r="E33" s="369">
        <v>1.4999999999999999E-2</v>
      </c>
      <c r="F33" s="370">
        <f t="shared" si="2"/>
        <v>0.04</v>
      </c>
      <c r="G33" s="375">
        <v>2.4490791911648602E-2</v>
      </c>
      <c r="H33" s="372">
        <f t="shared" si="3"/>
        <v>6.4380343954369146E-2</v>
      </c>
      <c r="I33" s="350"/>
      <c r="J33" s="350"/>
      <c r="K33" s="350"/>
      <c r="L33" s="350"/>
      <c r="M33" s="350"/>
    </row>
    <row r="34" spans="1:13">
      <c r="A34" s="350"/>
      <c r="B34" s="366">
        <v>2040</v>
      </c>
      <c r="C34" s="367">
        <f t="shared" si="1"/>
        <v>64.380343954369152</v>
      </c>
      <c r="D34" s="368">
        <f t="shared" si="4"/>
        <v>2.6999758472958311</v>
      </c>
      <c r="E34" s="369">
        <v>1.4999999999999999E-2</v>
      </c>
      <c r="F34" s="370">
        <f t="shared" si="2"/>
        <v>0.04</v>
      </c>
      <c r="G34" s="375">
        <v>2.442458536688985E-2</v>
      </c>
      <c r="H34" s="372">
        <f t="shared" si="3"/>
        <v>6.4380343954369146E-2</v>
      </c>
      <c r="I34" s="350"/>
      <c r="J34" s="350"/>
      <c r="K34" s="350"/>
      <c r="L34" s="350"/>
      <c r="M34" s="350"/>
    </row>
  </sheetData>
  <mergeCells count="1">
    <mergeCell ref="A3:G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102"/>
  <sheetViews>
    <sheetView topLeftCell="A6" zoomScaleNormal="100" workbookViewId="0">
      <selection activeCell="H10" sqref="H10:H36"/>
    </sheetView>
  </sheetViews>
  <sheetFormatPr defaultColWidth="9.33203125" defaultRowHeight="12.75"/>
  <cols>
    <col min="1" max="1" width="1.5" style="207" customWidth="1"/>
    <col min="2" max="2" width="10.83203125" style="207" customWidth="1"/>
    <col min="3" max="3" width="14.1640625" style="207" customWidth="1"/>
    <col min="4" max="4" width="12.33203125" style="207" customWidth="1"/>
    <col min="5" max="5" width="9.1640625" style="207" customWidth="1"/>
    <col min="6" max="6" width="9.83203125" style="207" bestFit="1" customWidth="1"/>
    <col min="7" max="7" width="9.83203125" style="207" customWidth="1"/>
    <col min="8" max="8" width="10.5" style="207" customWidth="1"/>
    <col min="9" max="10" width="12.5" style="207" customWidth="1"/>
    <col min="11" max="11" width="11.6640625" style="207" customWidth="1"/>
    <col min="12" max="13" width="9.33203125" style="207"/>
    <col min="14" max="14" width="9.33203125" style="262"/>
    <col min="15" max="16384" width="9.33203125" style="207"/>
  </cols>
  <sheetData>
    <row r="1" spans="2:17" ht="15.75">
      <c r="B1" s="205" t="s">
        <v>85</v>
      </c>
      <c r="C1" s="206"/>
      <c r="D1" s="206"/>
      <c r="E1" s="206"/>
      <c r="F1" s="206"/>
      <c r="G1" s="206"/>
      <c r="H1" s="206"/>
      <c r="I1" s="206"/>
      <c r="J1" s="206"/>
    </row>
    <row r="2" spans="2:17" ht="15.75">
      <c r="B2" s="205" t="s">
        <v>175</v>
      </c>
      <c r="C2" s="206"/>
      <c r="D2" s="206"/>
      <c r="E2" s="206"/>
      <c r="F2" s="206"/>
      <c r="G2" s="206"/>
      <c r="H2" s="206"/>
      <c r="I2" s="206"/>
      <c r="J2" s="206"/>
    </row>
    <row r="3" spans="2:17" ht="15.75">
      <c r="B3" s="205" t="str">
        <f>TEXT($C$63,"0%")&amp;" Capacity Factor"</f>
        <v>41% Capacity Factor</v>
      </c>
      <c r="C3" s="206"/>
      <c r="D3" s="206"/>
      <c r="E3" s="206"/>
      <c r="F3" s="206"/>
      <c r="G3" s="206"/>
      <c r="H3" s="206"/>
      <c r="I3" s="206"/>
      <c r="J3" s="206"/>
    </row>
    <row r="4" spans="2:17">
      <c r="B4" s="208"/>
      <c r="C4" s="208"/>
      <c r="D4" s="208"/>
      <c r="E4" s="208"/>
      <c r="F4" s="208"/>
      <c r="G4" s="208"/>
      <c r="H4" s="208"/>
      <c r="I4" s="209"/>
      <c r="J4" s="209"/>
      <c r="K4" s="209"/>
    </row>
    <row r="5" spans="2:17" ht="51.75" customHeight="1">
      <c r="B5" s="210" t="s">
        <v>0</v>
      </c>
      <c r="C5" s="211" t="s">
        <v>10</v>
      </c>
      <c r="D5" s="211" t="s">
        <v>11</v>
      </c>
      <c r="E5" s="211" t="s">
        <v>12</v>
      </c>
      <c r="F5" s="211" t="s">
        <v>109</v>
      </c>
      <c r="G5" s="19" t="s">
        <v>13</v>
      </c>
      <c r="H5" s="211" t="s">
        <v>110</v>
      </c>
      <c r="I5" s="211" t="s">
        <v>134</v>
      </c>
      <c r="J5" s="19" t="s">
        <v>73</v>
      </c>
      <c r="K5" s="211" t="s">
        <v>111</v>
      </c>
    </row>
    <row r="6" spans="2:17" ht="24" customHeight="1">
      <c r="B6" s="212"/>
      <c r="C6" s="213" t="s">
        <v>8</v>
      </c>
      <c r="D6" s="214" t="s">
        <v>9</v>
      </c>
      <c r="E6" s="214" t="s">
        <v>9</v>
      </c>
      <c r="F6" s="213" t="s">
        <v>39</v>
      </c>
      <c r="G6" s="22" t="s">
        <v>39</v>
      </c>
      <c r="H6" s="213" t="s">
        <v>39</v>
      </c>
      <c r="I6" s="213" t="s">
        <v>39</v>
      </c>
      <c r="J6" s="23" t="s">
        <v>9</v>
      </c>
      <c r="K6" s="213" t="s">
        <v>39</v>
      </c>
    </row>
    <row r="7" spans="2:17">
      <c r="C7" s="215" t="s">
        <v>1</v>
      </c>
      <c r="D7" s="215" t="s">
        <v>2</v>
      </c>
      <c r="E7" s="215" t="s">
        <v>3</v>
      </c>
      <c r="F7" s="215" t="s">
        <v>4</v>
      </c>
      <c r="G7" s="215" t="s">
        <v>5</v>
      </c>
      <c r="H7" s="215" t="s">
        <v>7</v>
      </c>
      <c r="I7" s="215" t="s">
        <v>28</v>
      </c>
      <c r="J7" s="215" t="s">
        <v>29</v>
      </c>
      <c r="K7" s="215" t="s">
        <v>29</v>
      </c>
    </row>
    <row r="8" spans="2:17" ht="6" customHeight="1">
      <c r="K8" s="209"/>
    </row>
    <row r="9" spans="2:17" ht="15.75">
      <c r="B9" s="60" t="str">
        <f>C52</f>
        <v>2017 IRP Wyoming Wind Resource - 41% Capacity Factor</v>
      </c>
      <c r="C9" s="209"/>
      <c r="E9" s="209"/>
      <c r="F9" s="209"/>
      <c r="G9" s="209"/>
      <c r="H9" s="209"/>
      <c r="I9" s="209"/>
      <c r="J9" s="209"/>
      <c r="K9" s="209"/>
      <c r="N9" s="207"/>
    </row>
    <row r="10" spans="2:17">
      <c r="B10" s="216">
        <v>2016</v>
      </c>
      <c r="C10" s="217">
        <f>C55</f>
        <v>1637</v>
      </c>
      <c r="D10" s="218">
        <f>C10*$C$62</f>
        <v>115.6947435682565</v>
      </c>
      <c r="E10" s="218">
        <f>C56</f>
        <v>37.565582271006477</v>
      </c>
      <c r="F10" s="219">
        <f t="shared" ref="F10:F36" si="0">(D10+E10)/(8.76*$C$63)</f>
        <v>42.464735403439889</v>
      </c>
      <c r="G10" s="219">
        <f>C58</f>
        <v>0.65</v>
      </c>
      <c r="H10" s="346"/>
      <c r="I10" s="220">
        <f>F10+H10+G10</f>
        <v>43.114735403439887</v>
      </c>
      <c r="J10" s="220">
        <f>ROUND(I10*$C$63*8.76,2)</f>
        <v>155.61000000000001</v>
      </c>
      <c r="K10" s="218">
        <f>$C$57</f>
        <v>0.57299999999999995</v>
      </c>
      <c r="N10" s="263"/>
    </row>
    <row r="11" spans="2:17">
      <c r="B11" s="216">
        <f t="shared" ref="B11:B36" si="1">B10+1</f>
        <v>2017</v>
      </c>
      <c r="C11" s="222"/>
      <c r="D11" s="218">
        <f>ROUND(D10*(1+$D66),2)</f>
        <v>118.25</v>
      </c>
      <c r="E11" s="218">
        <f>ROUND(E10*(1+$D66),2)</f>
        <v>38.4</v>
      </c>
      <c r="F11" s="219">
        <f t="shared" si="0"/>
        <v>43.403932260495637</v>
      </c>
      <c r="G11" s="218">
        <f>ROUND(G10*(1+$D66),2)</f>
        <v>0.66</v>
      </c>
      <c r="H11" s="346"/>
      <c r="I11" s="220">
        <f>F11+H11+G11</f>
        <v>44.063932260495633</v>
      </c>
      <c r="J11" s="220">
        <f t="shared" ref="J11:J36" si="2">ROUND(I11*$C$63*8.76,2)</f>
        <v>159.03</v>
      </c>
      <c r="K11" s="218">
        <f>ROUND(K10*(1+$D66),2)</f>
        <v>0.59</v>
      </c>
      <c r="N11" s="263"/>
    </row>
    <row r="12" spans="2:17">
      <c r="B12" s="229">
        <f t="shared" si="1"/>
        <v>2018</v>
      </c>
      <c r="C12" s="230"/>
      <c r="D12" s="218">
        <f t="shared" ref="D12:G19" si="3">ROUND(D11*(1+$D67),2)</f>
        <v>120.81</v>
      </c>
      <c r="E12" s="218">
        <f t="shared" si="3"/>
        <v>39.229999999999997</v>
      </c>
      <c r="F12" s="220">
        <f t="shared" si="0"/>
        <v>44.343219399742871</v>
      </c>
      <c r="G12" s="218">
        <f t="shared" si="3"/>
        <v>0.67</v>
      </c>
      <c r="H12" s="347"/>
      <c r="I12" s="220">
        <f t="shared" ref="I12:I36" si="4">F12+H12+G12</f>
        <v>45.013219399742873</v>
      </c>
      <c r="J12" s="220">
        <f t="shared" si="2"/>
        <v>162.46</v>
      </c>
      <c r="K12" s="218">
        <f t="shared" ref="K12:K19" si="5">ROUND(K11*(1+$D67),2)</f>
        <v>0.6</v>
      </c>
      <c r="L12" s="209"/>
      <c r="N12" s="263"/>
    </row>
    <row r="13" spans="2:17">
      <c r="B13" s="229">
        <f t="shared" si="1"/>
        <v>2019</v>
      </c>
      <c r="C13" s="230"/>
      <c r="D13" s="218">
        <f t="shared" si="3"/>
        <v>123.23</v>
      </c>
      <c r="E13" s="218">
        <f t="shared" si="3"/>
        <v>40.020000000000003</v>
      </c>
      <c r="F13" s="220">
        <f t="shared" si="0"/>
        <v>45.232632885578759</v>
      </c>
      <c r="G13" s="218">
        <f t="shared" si="3"/>
        <v>0.68</v>
      </c>
      <c r="H13" s="347"/>
      <c r="I13" s="220">
        <f t="shared" si="4"/>
        <v>45.912632885578759</v>
      </c>
      <c r="J13" s="220">
        <f t="shared" si="2"/>
        <v>165.7</v>
      </c>
      <c r="K13" s="218">
        <f t="shared" si="5"/>
        <v>0.61</v>
      </c>
      <c r="L13" s="209"/>
      <c r="N13" s="263"/>
    </row>
    <row r="14" spans="2:17">
      <c r="B14" s="229">
        <f t="shared" si="1"/>
        <v>2020</v>
      </c>
      <c r="C14" s="230"/>
      <c r="D14" s="218">
        <f t="shared" si="3"/>
        <v>125.87</v>
      </c>
      <c r="E14" s="218">
        <f t="shared" si="3"/>
        <v>40.880000000000003</v>
      </c>
      <c r="F14" s="220">
        <f t="shared" si="0"/>
        <v>46.202398368577384</v>
      </c>
      <c r="G14" s="218">
        <f t="shared" si="3"/>
        <v>0.69</v>
      </c>
      <c r="H14" s="347"/>
      <c r="I14" s="220">
        <f t="shared" si="4"/>
        <v>46.892398368577382</v>
      </c>
      <c r="J14" s="220">
        <f t="shared" si="2"/>
        <v>169.24</v>
      </c>
      <c r="K14" s="218">
        <f t="shared" si="5"/>
        <v>0.62</v>
      </c>
      <c r="L14" s="209"/>
      <c r="N14" s="263"/>
      <c r="O14" s="226"/>
      <c r="P14" s="338"/>
      <c r="Q14" s="339"/>
    </row>
    <row r="15" spans="2:17">
      <c r="B15" s="229">
        <f t="shared" si="1"/>
        <v>2021</v>
      </c>
      <c r="C15" s="230"/>
      <c r="D15" s="218">
        <f t="shared" si="3"/>
        <v>128.69999999999999</v>
      </c>
      <c r="E15" s="218">
        <f t="shared" si="3"/>
        <v>41.8</v>
      </c>
      <c r="F15" s="220">
        <f t="shared" si="0"/>
        <v>47.241432814647339</v>
      </c>
      <c r="G15" s="218">
        <f t="shared" si="3"/>
        <v>0.71</v>
      </c>
      <c r="H15" s="347">
        <f>-PTC!H15*1000</f>
        <v>-41.847223570339942</v>
      </c>
      <c r="I15" s="220">
        <f t="shared" si="4"/>
        <v>6.1042092443073974</v>
      </c>
      <c r="J15" s="220">
        <f t="shared" si="2"/>
        <v>22.03</v>
      </c>
      <c r="K15" s="218">
        <f t="shared" si="5"/>
        <v>0.63</v>
      </c>
      <c r="L15" s="209"/>
      <c r="N15" s="263"/>
      <c r="O15" s="338"/>
      <c r="P15" s="338"/>
      <c r="Q15" s="339"/>
    </row>
    <row r="16" spans="2:17">
      <c r="B16" s="229">
        <f t="shared" si="1"/>
        <v>2022</v>
      </c>
      <c r="C16" s="230"/>
      <c r="D16" s="218">
        <f t="shared" si="3"/>
        <v>131.6</v>
      </c>
      <c r="E16" s="218">
        <f t="shared" si="3"/>
        <v>42.74</v>
      </c>
      <c r="F16" s="220">
        <f t="shared" si="0"/>
        <v>48.305404087422978</v>
      </c>
      <c r="G16" s="218">
        <f t="shared" si="3"/>
        <v>0.73</v>
      </c>
      <c r="H16" s="347">
        <f>-PTC!H16*1000</f>
        <v>-43.456732169199171</v>
      </c>
      <c r="I16" s="220">
        <f t="shared" si="4"/>
        <v>5.578671918223808</v>
      </c>
      <c r="J16" s="220">
        <f t="shared" si="2"/>
        <v>20.13</v>
      </c>
      <c r="K16" s="218">
        <f t="shared" si="5"/>
        <v>0.64</v>
      </c>
      <c r="L16" s="209"/>
      <c r="N16" s="263"/>
    </row>
    <row r="17" spans="2:16">
      <c r="B17" s="229">
        <f t="shared" si="1"/>
        <v>2023</v>
      </c>
      <c r="C17" s="230"/>
      <c r="D17" s="218">
        <f t="shared" si="3"/>
        <v>134.63</v>
      </c>
      <c r="E17" s="218">
        <f t="shared" si="3"/>
        <v>43.72</v>
      </c>
      <c r="F17" s="220">
        <f t="shared" si="0"/>
        <v>49.416478255087114</v>
      </c>
      <c r="G17" s="218">
        <f t="shared" si="3"/>
        <v>0.75</v>
      </c>
      <c r="H17" s="347">
        <f>-PTC!H17*1000</f>
        <v>-43.456732169199171</v>
      </c>
      <c r="I17" s="220">
        <f t="shared" si="4"/>
        <v>6.709746085887943</v>
      </c>
      <c r="J17" s="220">
        <f t="shared" si="2"/>
        <v>24.22</v>
      </c>
      <c r="K17" s="218">
        <f t="shared" si="5"/>
        <v>0.65</v>
      </c>
      <c r="L17" s="209"/>
      <c r="N17" s="263"/>
      <c r="O17" s="226"/>
    </row>
    <row r="18" spans="2:16">
      <c r="B18" s="229">
        <f t="shared" si="1"/>
        <v>2024</v>
      </c>
      <c r="C18" s="230"/>
      <c r="D18" s="218">
        <f t="shared" si="3"/>
        <v>137.74</v>
      </c>
      <c r="E18" s="218">
        <f t="shared" si="3"/>
        <v>44.73</v>
      </c>
      <c r="F18" s="220">
        <f t="shared" si="0"/>
        <v>50.55803076650264</v>
      </c>
      <c r="G18" s="218">
        <f t="shared" si="3"/>
        <v>0.77</v>
      </c>
      <c r="H18" s="347">
        <f>-PTC!H18*1000</f>
        <v>-45.0662407680584</v>
      </c>
      <c r="I18" s="220">
        <f t="shared" si="4"/>
        <v>6.2617899984442396</v>
      </c>
      <c r="J18" s="220">
        <f t="shared" si="2"/>
        <v>22.6</v>
      </c>
      <c r="K18" s="218">
        <f t="shared" si="5"/>
        <v>0.67</v>
      </c>
      <c r="L18" s="209"/>
      <c r="N18" s="263"/>
    </row>
    <row r="19" spans="2:16">
      <c r="B19" s="229">
        <f t="shared" si="1"/>
        <v>2025</v>
      </c>
      <c r="C19" s="230"/>
      <c r="D19" s="218">
        <f t="shared" si="3"/>
        <v>140.93</v>
      </c>
      <c r="E19" s="218">
        <f t="shared" si="3"/>
        <v>45.77</v>
      </c>
      <c r="F19" s="220">
        <f t="shared" si="0"/>
        <v>51.730061621669556</v>
      </c>
      <c r="G19" s="218">
        <f t="shared" si="3"/>
        <v>0.79</v>
      </c>
      <c r="H19" s="347">
        <f>-PTC!H19*1000</f>
        <v>-45.0662407680584</v>
      </c>
      <c r="I19" s="220">
        <f t="shared" si="4"/>
        <v>7.4538208536111563</v>
      </c>
      <c r="J19" s="220">
        <f t="shared" si="2"/>
        <v>26.9</v>
      </c>
      <c r="K19" s="218">
        <f t="shared" si="5"/>
        <v>0.69</v>
      </c>
      <c r="L19" s="209"/>
      <c r="N19" s="263"/>
    </row>
    <row r="20" spans="2:16">
      <c r="B20" s="229">
        <f t="shared" si="1"/>
        <v>2026</v>
      </c>
      <c r="C20" s="230"/>
      <c r="D20" s="218">
        <f>ROUND(D19*(1+$G66),2)</f>
        <v>144.16</v>
      </c>
      <c r="E20" s="218">
        <f>ROUND(E19*(1+$G66),2)</f>
        <v>46.82</v>
      </c>
      <c r="F20" s="220">
        <f t="shared" si="0"/>
        <v>52.915946269450721</v>
      </c>
      <c r="G20" s="218">
        <f>ROUND(G19*(1+$G66),2)</f>
        <v>0.81</v>
      </c>
      <c r="H20" s="347">
        <f>-PTC!H20*1000</f>
        <v>-46.675749366917628</v>
      </c>
      <c r="I20" s="220">
        <f t="shared" si="4"/>
        <v>7.0501969025330933</v>
      </c>
      <c r="J20" s="220">
        <f t="shared" si="2"/>
        <v>25.45</v>
      </c>
      <c r="K20" s="218">
        <f>ROUND(K19*(1+$G66),2)</f>
        <v>0.71</v>
      </c>
      <c r="L20" s="209"/>
      <c r="N20" s="263"/>
      <c r="P20" s="260"/>
    </row>
    <row r="21" spans="2:16">
      <c r="B21" s="229">
        <f t="shared" si="1"/>
        <v>2027</v>
      </c>
      <c r="C21" s="230"/>
      <c r="D21" s="218">
        <f t="shared" ref="D21:G28" si="6">ROUND(D20*(1+$G67),2)</f>
        <v>147.5</v>
      </c>
      <c r="E21" s="218">
        <f t="shared" si="6"/>
        <v>47.9</v>
      </c>
      <c r="F21" s="220">
        <f t="shared" si="0"/>
        <v>54.140621536551848</v>
      </c>
      <c r="G21" s="218">
        <f t="shared" si="6"/>
        <v>0.83</v>
      </c>
      <c r="H21" s="347">
        <f>-PTC!H21*1000</f>
        <v>-48.285257965776857</v>
      </c>
      <c r="I21" s="220">
        <f t="shared" si="4"/>
        <v>6.6853635707749905</v>
      </c>
      <c r="J21" s="220">
        <f t="shared" si="2"/>
        <v>24.13</v>
      </c>
      <c r="K21" s="218">
        <f t="shared" ref="K21:K28" si="7">ROUND(K20*(1+$G67),2)</f>
        <v>0.73</v>
      </c>
      <c r="L21" s="209"/>
      <c r="N21" s="263"/>
    </row>
    <row r="22" spans="2:16">
      <c r="B22" s="229">
        <f t="shared" si="1"/>
        <v>2028</v>
      </c>
      <c r="C22" s="230"/>
      <c r="D22" s="218">
        <f t="shared" si="6"/>
        <v>150.93</v>
      </c>
      <c r="E22" s="218">
        <f t="shared" si="6"/>
        <v>49.01</v>
      </c>
      <c r="F22" s="220">
        <f t="shared" si="0"/>
        <v>55.398545905927207</v>
      </c>
      <c r="G22" s="218">
        <f t="shared" si="6"/>
        <v>0.85</v>
      </c>
      <c r="H22" s="347">
        <f>-PTC!H22*1000</f>
        <v>-48.285257965776857</v>
      </c>
      <c r="I22" s="220">
        <f t="shared" si="4"/>
        <v>7.9632879401503498</v>
      </c>
      <c r="J22" s="220">
        <f t="shared" si="2"/>
        <v>28.74</v>
      </c>
      <c r="K22" s="218">
        <f t="shared" si="7"/>
        <v>0.75</v>
      </c>
      <c r="L22" s="209"/>
      <c r="N22" s="263"/>
    </row>
    <row r="23" spans="2:16">
      <c r="B23" s="229">
        <f t="shared" si="1"/>
        <v>2029</v>
      </c>
      <c r="C23" s="230"/>
      <c r="D23" s="218">
        <f t="shared" si="6"/>
        <v>154.5</v>
      </c>
      <c r="E23" s="218">
        <f t="shared" si="6"/>
        <v>50.17</v>
      </c>
      <c r="F23" s="220">
        <f t="shared" si="0"/>
        <v>56.709114687236784</v>
      </c>
      <c r="G23" s="218">
        <f t="shared" si="6"/>
        <v>0.87</v>
      </c>
      <c r="H23" s="347">
        <f>-PTC!H23*1000</f>
        <v>-49.894766564636086</v>
      </c>
      <c r="I23" s="220">
        <f t="shared" si="4"/>
        <v>7.6843481226006984</v>
      </c>
      <c r="J23" s="220">
        <f t="shared" si="2"/>
        <v>27.73</v>
      </c>
      <c r="K23" s="218">
        <f t="shared" si="7"/>
        <v>0.77</v>
      </c>
      <c r="L23" s="209"/>
      <c r="N23" s="263"/>
    </row>
    <row r="24" spans="2:16">
      <c r="B24" s="229">
        <f t="shared" si="1"/>
        <v>2030</v>
      </c>
      <c r="C24" s="223"/>
      <c r="D24" s="224">
        <f t="shared" si="6"/>
        <v>158.18</v>
      </c>
      <c r="E24" s="224">
        <f t="shared" si="6"/>
        <v>51.36</v>
      </c>
      <c r="F24" s="225">
        <f t="shared" si="0"/>
        <v>58.058474087866301</v>
      </c>
      <c r="G24" s="224">
        <f t="shared" si="6"/>
        <v>0.89</v>
      </c>
      <c r="H24" s="348">
        <f>-PTC!H24*1000</f>
        <v>-51.504275163495315</v>
      </c>
      <c r="I24" s="225">
        <f t="shared" si="4"/>
        <v>7.4441989243709861</v>
      </c>
      <c r="J24" s="225">
        <f t="shared" si="2"/>
        <v>26.87</v>
      </c>
      <c r="K24" s="224">
        <f t="shared" si="7"/>
        <v>0.79</v>
      </c>
      <c r="L24" s="209"/>
      <c r="N24" s="263"/>
    </row>
    <row r="25" spans="2:16">
      <c r="B25" s="229">
        <f t="shared" si="1"/>
        <v>2031</v>
      </c>
      <c r="C25" s="230"/>
      <c r="D25" s="218">
        <f t="shared" si="6"/>
        <v>161.97999999999999</v>
      </c>
      <c r="E25" s="218">
        <f t="shared" si="6"/>
        <v>52.59</v>
      </c>
      <c r="F25" s="220">
        <f t="shared" si="0"/>
        <v>59.452165624861465</v>
      </c>
      <c r="G25" s="218">
        <f t="shared" si="6"/>
        <v>0.91</v>
      </c>
      <c r="H25" s="347"/>
      <c r="I25" s="220">
        <f t="shared" si="4"/>
        <v>60.362165624861461</v>
      </c>
      <c r="J25" s="220">
        <f t="shared" si="2"/>
        <v>217.85</v>
      </c>
      <c r="K25" s="218">
        <f t="shared" si="7"/>
        <v>0.81</v>
      </c>
      <c r="L25" s="209"/>
      <c r="N25" s="263"/>
    </row>
    <row r="26" spans="2:16">
      <c r="B26" s="229">
        <f t="shared" si="1"/>
        <v>2032</v>
      </c>
      <c r="C26" s="230"/>
      <c r="D26" s="218">
        <f t="shared" si="6"/>
        <v>165.88</v>
      </c>
      <c r="E26" s="218">
        <f t="shared" si="6"/>
        <v>53.86</v>
      </c>
      <c r="F26" s="220">
        <f t="shared" si="0"/>
        <v>60.884647781176582</v>
      </c>
      <c r="G26" s="218">
        <f t="shared" si="6"/>
        <v>0.93</v>
      </c>
      <c r="H26" s="347"/>
      <c r="I26" s="220">
        <f t="shared" si="4"/>
        <v>61.814647781176582</v>
      </c>
      <c r="J26" s="220">
        <f t="shared" si="2"/>
        <v>223.1</v>
      </c>
      <c r="K26" s="218">
        <f t="shared" si="7"/>
        <v>0.83</v>
      </c>
      <c r="L26" s="209"/>
      <c r="N26" s="263"/>
    </row>
    <row r="27" spans="2:16">
      <c r="B27" s="229">
        <f t="shared" si="1"/>
        <v>2033</v>
      </c>
      <c r="C27" s="230"/>
      <c r="D27" s="218">
        <f t="shared" si="6"/>
        <v>169.89</v>
      </c>
      <c r="E27" s="218">
        <f t="shared" si="6"/>
        <v>55.16</v>
      </c>
      <c r="F27" s="220">
        <f t="shared" si="0"/>
        <v>62.355920556811633</v>
      </c>
      <c r="G27" s="218">
        <f t="shared" si="6"/>
        <v>0.95</v>
      </c>
      <c r="H27" s="347"/>
      <c r="I27" s="220">
        <f t="shared" si="4"/>
        <v>63.305920556811635</v>
      </c>
      <c r="J27" s="220">
        <f t="shared" si="2"/>
        <v>228.48</v>
      </c>
      <c r="K27" s="218">
        <f t="shared" si="7"/>
        <v>0.85</v>
      </c>
      <c r="L27" s="209"/>
      <c r="N27" s="263"/>
    </row>
    <row r="28" spans="2:16">
      <c r="B28" s="229">
        <f t="shared" si="1"/>
        <v>2034</v>
      </c>
      <c r="C28" s="230"/>
      <c r="D28" s="218">
        <f t="shared" si="6"/>
        <v>174</v>
      </c>
      <c r="E28" s="218">
        <f t="shared" si="6"/>
        <v>56.5</v>
      </c>
      <c r="F28" s="220">
        <f t="shared" si="0"/>
        <v>63.865983951766637</v>
      </c>
      <c r="G28" s="218">
        <f t="shared" si="6"/>
        <v>0.97</v>
      </c>
      <c r="H28" s="347"/>
      <c r="I28" s="220">
        <f t="shared" si="4"/>
        <v>64.835983951766636</v>
      </c>
      <c r="J28" s="220">
        <f t="shared" si="2"/>
        <v>234</v>
      </c>
      <c r="K28" s="218">
        <f t="shared" si="7"/>
        <v>0.87</v>
      </c>
      <c r="L28" s="209"/>
      <c r="N28" s="263"/>
    </row>
    <row r="29" spans="2:16">
      <c r="B29" s="229">
        <f t="shared" si="1"/>
        <v>2035</v>
      </c>
      <c r="C29" s="230"/>
      <c r="D29" s="218">
        <f>ROUND(D28*(1+$K66),2)</f>
        <v>178.21</v>
      </c>
      <c r="E29" s="218">
        <f>ROUND(E28*(1+$K66),2)</f>
        <v>57.87</v>
      </c>
      <c r="F29" s="220">
        <f t="shared" si="0"/>
        <v>65.412067207518731</v>
      </c>
      <c r="G29" s="218">
        <f>ROUND(G28*(1+$K66),2)</f>
        <v>0.99</v>
      </c>
      <c r="H29" s="347"/>
      <c r="I29" s="220">
        <f t="shared" si="4"/>
        <v>66.402067207518726</v>
      </c>
      <c r="J29" s="220">
        <f t="shared" si="2"/>
        <v>239.65</v>
      </c>
      <c r="K29" s="218">
        <f>ROUND(K28*(1+$K66),2)</f>
        <v>0.89</v>
      </c>
      <c r="L29" s="209"/>
      <c r="N29" s="263"/>
    </row>
    <row r="30" spans="2:16">
      <c r="B30" s="229">
        <f t="shared" si="1"/>
        <v>2036</v>
      </c>
      <c r="C30" s="230"/>
      <c r="D30" s="218">
        <f t="shared" ref="D30:G36" si="8">ROUND(D29*(1+$K67),2)</f>
        <v>182.54</v>
      </c>
      <c r="E30" s="218">
        <f t="shared" si="8"/>
        <v>59.28</v>
      </c>
      <c r="F30" s="220">
        <f t="shared" si="0"/>
        <v>67.00248259963648</v>
      </c>
      <c r="G30" s="218">
        <f t="shared" si="8"/>
        <v>1.01</v>
      </c>
      <c r="H30" s="347"/>
      <c r="I30" s="220">
        <f t="shared" si="4"/>
        <v>68.012482599636485</v>
      </c>
      <c r="J30" s="220">
        <f t="shared" si="2"/>
        <v>245.47</v>
      </c>
      <c r="K30" s="218">
        <f t="shared" ref="K30:K36" si="9">ROUND(K29*(1+$K67),2)</f>
        <v>0.91</v>
      </c>
      <c r="L30" s="209"/>
      <c r="N30" s="263"/>
    </row>
    <row r="31" spans="2:16">
      <c r="B31" s="229">
        <f t="shared" si="1"/>
        <v>2037</v>
      </c>
      <c r="C31" s="230"/>
      <c r="D31" s="218">
        <f t="shared" si="8"/>
        <v>186.97</v>
      </c>
      <c r="E31" s="218">
        <f t="shared" si="8"/>
        <v>60.72</v>
      </c>
      <c r="F31" s="220">
        <f t="shared" si="0"/>
        <v>68.628917852551311</v>
      </c>
      <c r="G31" s="218">
        <f t="shared" si="8"/>
        <v>1.03</v>
      </c>
      <c r="H31" s="347"/>
      <c r="I31" s="220">
        <f t="shared" si="4"/>
        <v>69.658917852551312</v>
      </c>
      <c r="J31" s="220">
        <f t="shared" si="2"/>
        <v>251.41</v>
      </c>
      <c r="K31" s="218">
        <f t="shared" si="9"/>
        <v>0.93</v>
      </c>
      <c r="L31" s="209"/>
      <c r="N31" s="263"/>
    </row>
    <row r="32" spans="2:16">
      <c r="B32" s="229">
        <f t="shared" si="1"/>
        <v>2038</v>
      </c>
      <c r="C32" s="230"/>
      <c r="D32" s="218">
        <f t="shared" si="8"/>
        <v>191.54</v>
      </c>
      <c r="E32" s="218">
        <f t="shared" si="8"/>
        <v>62.2</v>
      </c>
      <c r="F32" s="220">
        <f t="shared" si="0"/>
        <v>70.305226758877509</v>
      </c>
      <c r="G32" s="218">
        <f t="shared" si="8"/>
        <v>1.06</v>
      </c>
      <c r="H32" s="347"/>
      <c r="I32" s="220">
        <f t="shared" si="4"/>
        <v>71.365226758877512</v>
      </c>
      <c r="J32" s="220">
        <f t="shared" si="2"/>
        <v>257.57</v>
      </c>
      <c r="K32" s="218">
        <f t="shared" si="9"/>
        <v>0.95</v>
      </c>
      <c r="L32" s="209"/>
      <c r="N32" s="263"/>
    </row>
    <row r="33" spans="2:14">
      <c r="B33" s="229">
        <f t="shared" si="1"/>
        <v>2039</v>
      </c>
      <c r="C33" s="230"/>
      <c r="D33" s="218">
        <f t="shared" si="8"/>
        <v>196.23</v>
      </c>
      <c r="E33" s="218">
        <f t="shared" si="8"/>
        <v>63.72</v>
      </c>
      <c r="F33" s="220">
        <f t="shared" si="0"/>
        <v>72.025867801569362</v>
      </c>
      <c r="G33" s="218">
        <f t="shared" si="8"/>
        <v>1.0900000000000001</v>
      </c>
      <c r="H33" s="347"/>
      <c r="I33" s="220">
        <f t="shared" si="4"/>
        <v>73.115867801569365</v>
      </c>
      <c r="J33" s="220">
        <f t="shared" si="2"/>
        <v>263.88</v>
      </c>
      <c r="K33" s="218">
        <f t="shared" si="9"/>
        <v>0.97</v>
      </c>
      <c r="L33" s="209"/>
      <c r="N33" s="263"/>
    </row>
    <row r="34" spans="2:14">
      <c r="B34" s="229">
        <f t="shared" si="1"/>
        <v>2040</v>
      </c>
      <c r="C34" s="230"/>
      <c r="D34" s="218">
        <f t="shared" si="8"/>
        <v>201.02</v>
      </c>
      <c r="E34" s="218">
        <f t="shared" si="8"/>
        <v>65.28</v>
      </c>
      <c r="F34" s="220">
        <f t="shared" si="0"/>
        <v>73.785299463581154</v>
      </c>
      <c r="G34" s="218">
        <f t="shared" si="8"/>
        <v>1.1200000000000001</v>
      </c>
      <c r="H34" s="347"/>
      <c r="I34" s="220">
        <f t="shared" si="4"/>
        <v>74.905299463581159</v>
      </c>
      <c r="J34" s="220">
        <f t="shared" si="2"/>
        <v>270.33999999999997</v>
      </c>
      <c r="K34" s="218">
        <f t="shared" si="9"/>
        <v>0.99</v>
      </c>
      <c r="L34" s="209"/>
      <c r="N34" s="263"/>
    </row>
    <row r="35" spans="2:14">
      <c r="B35" s="229">
        <f t="shared" si="1"/>
        <v>2041</v>
      </c>
      <c r="C35" s="230"/>
      <c r="D35" s="218">
        <f t="shared" si="8"/>
        <v>205.95</v>
      </c>
      <c r="E35" s="218">
        <f t="shared" si="8"/>
        <v>66.88</v>
      </c>
      <c r="F35" s="220">
        <f t="shared" si="0"/>
        <v>75.5946047790043</v>
      </c>
      <c r="G35" s="218">
        <f t="shared" si="8"/>
        <v>1.1499999999999999</v>
      </c>
      <c r="H35" s="347"/>
      <c r="I35" s="220">
        <f t="shared" si="4"/>
        <v>76.744604779004305</v>
      </c>
      <c r="J35" s="220">
        <f t="shared" si="2"/>
        <v>276.98</v>
      </c>
      <c r="K35" s="218">
        <f t="shared" si="9"/>
        <v>1.01</v>
      </c>
      <c r="L35" s="209"/>
      <c r="N35" s="263"/>
    </row>
    <row r="36" spans="2:14">
      <c r="B36" s="229">
        <f t="shared" si="1"/>
        <v>2042</v>
      </c>
      <c r="C36" s="230"/>
      <c r="D36" s="218">
        <f t="shared" si="8"/>
        <v>211.02</v>
      </c>
      <c r="E36" s="218">
        <f t="shared" si="8"/>
        <v>68.53</v>
      </c>
      <c r="F36" s="220">
        <f t="shared" si="0"/>
        <v>77.45655450636167</v>
      </c>
      <c r="G36" s="218">
        <f t="shared" si="8"/>
        <v>1.18</v>
      </c>
      <c r="H36" s="347"/>
      <c r="I36" s="220">
        <f t="shared" si="4"/>
        <v>78.636554506361676</v>
      </c>
      <c r="J36" s="220">
        <f t="shared" si="2"/>
        <v>283.81</v>
      </c>
      <c r="K36" s="218">
        <f t="shared" si="9"/>
        <v>1.03</v>
      </c>
      <c r="L36" s="209"/>
      <c r="N36" s="263"/>
    </row>
    <row r="37" spans="2:14">
      <c r="B37" s="229"/>
      <c r="C37" s="222"/>
      <c r="D37" s="218"/>
      <c r="E37" s="218"/>
      <c r="F37" s="219"/>
      <c r="G37" s="218"/>
      <c r="H37" s="218"/>
      <c r="I37" s="220"/>
      <c r="J37" s="220"/>
      <c r="K37" s="232"/>
    </row>
    <row r="38" spans="2:14">
      <c r="B38" s="216"/>
      <c r="C38" s="222"/>
      <c r="D38" s="218"/>
      <c r="E38" s="218"/>
      <c r="F38" s="219"/>
      <c r="G38" s="218"/>
      <c r="H38" s="218"/>
      <c r="I38" s="220"/>
      <c r="J38" s="220"/>
      <c r="K38" s="232"/>
    </row>
    <row r="39" spans="2:14">
      <c r="B39" s="216"/>
      <c r="C39" s="222"/>
      <c r="D39" s="218"/>
      <c r="E39" s="218"/>
      <c r="F39" s="219"/>
      <c r="G39" s="218"/>
      <c r="H39" s="218"/>
      <c r="I39" s="220"/>
      <c r="J39" s="220"/>
      <c r="K39" s="232"/>
    </row>
    <row r="40" spans="2:14">
      <c r="B40" s="216"/>
      <c r="C40" s="222"/>
      <c r="D40" s="218"/>
      <c r="E40" s="218"/>
      <c r="F40" s="219"/>
      <c r="G40" s="218"/>
      <c r="H40" s="218"/>
      <c r="I40" s="220"/>
      <c r="J40" s="220"/>
      <c r="K40" s="232"/>
    </row>
    <row r="42" spans="2:14" ht="14.25">
      <c r="B42" s="233" t="s">
        <v>31</v>
      </c>
      <c r="C42" s="234"/>
      <c r="D42" s="234"/>
      <c r="E42" s="234"/>
      <c r="F42" s="234"/>
      <c r="G42" s="234"/>
      <c r="H42" s="234"/>
    </row>
    <row r="44" spans="2:14">
      <c r="B44" s="207" t="s">
        <v>112</v>
      </c>
      <c r="C44" s="235" t="s">
        <v>113</v>
      </c>
      <c r="D44" s="236" t="str">
        <f>'Table 3 200 MW (Wyo) 2033'!E68</f>
        <v xml:space="preserve">Plant Costs  - 2017 IRP - Table 6.1 &amp; 6.2 </v>
      </c>
    </row>
    <row r="45" spans="2:14">
      <c r="C45" s="235" t="str">
        <f>C7</f>
        <v>(a)</v>
      </c>
      <c r="D45" s="207" t="s">
        <v>114</v>
      </c>
    </row>
    <row r="46" spans="2:14">
      <c r="C46" s="235" t="str">
        <f>D7</f>
        <v>(b)</v>
      </c>
      <c r="D46" s="220" t="str">
        <f>"= "&amp;C7&amp;" x "&amp;C62</f>
        <v>= (a) x 0.0706748586244695</v>
      </c>
    </row>
    <row r="47" spans="2:14">
      <c r="C47" s="235" t="str">
        <f>F7</f>
        <v>(d)</v>
      </c>
      <c r="D47" s="220" t="str">
        <f>"= ("&amp;$D$7&amp;" + "&amp;$E$7&amp;") /  (8.76 x "&amp;TEXT(C63,"0.0%")&amp;")"</f>
        <v>= ((b) + (c)) /  (8.76 x 41.2%)</v>
      </c>
    </row>
    <row r="48" spans="2:14">
      <c r="C48" s="235" t="str">
        <f>I7</f>
        <v>(g)</v>
      </c>
      <c r="D48" s="220" t="str">
        <f>"= "&amp;$F$7&amp;" + "&amp;$H$7</f>
        <v>= (d) + (f)</v>
      </c>
    </row>
    <row r="49" spans="2:23">
      <c r="C49" s="235" t="str">
        <f>K7</f>
        <v>(h)</v>
      </c>
      <c r="D49" s="110" t="str">
        <f>D44</f>
        <v xml:space="preserve">Plant Costs  - 2017 IRP - Table 6.1 &amp; 6.2 </v>
      </c>
    </row>
    <row r="50" spans="2:23">
      <c r="C50" s="235"/>
      <c r="D50" s="220"/>
    </row>
    <row r="51" spans="2:23" ht="13.5" thickBot="1"/>
    <row r="52" spans="2:23" ht="13.5" thickBot="1">
      <c r="C52" s="58" t="str">
        <f>B2&amp;" - "&amp;B3</f>
        <v>2017 IRP Wyoming Wind Resource - 41% Capacity Factor</v>
      </c>
      <c r="D52" s="237"/>
      <c r="E52" s="237"/>
      <c r="F52" s="237"/>
      <c r="G52" s="237"/>
      <c r="H52" s="237"/>
      <c r="I52" s="238"/>
      <c r="J52" s="238"/>
      <c r="K52" s="239"/>
    </row>
    <row r="53" spans="2:23" ht="13.5" thickBot="1">
      <c r="C53" s="240" t="s">
        <v>115</v>
      </c>
      <c r="D53" s="241" t="s">
        <v>116</v>
      </c>
      <c r="E53" s="241"/>
      <c r="F53" s="241"/>
      <c r="G53" s="241"/>
      <c r="H53" s="242"/>
      <c r="I53" s="238"/>
      <c r="J53" s="238"/>
      <c r="K53" s="239"/>
    </row>
    <row r="55" spans="2:23">
      <c r="B55" s="110" t="s">
        <v>103</v>
      </c>
      <c r="C55" s="243">
        <v>1637</v>
      </c>
      <c r="D55" s="207" t="s">
        <v>114</v>
      </c>
      <c r="H55" s="207" t="s">
        <v>9</v>
      </c>
      <c r="J55" s="207" t="s">
        <v>149</v>
      </c>
    </row>
    <row r="56" spans="2:23">
      <c r="B56" s="110" t="s">
        <v>103</v>
      </c>
      <c r="C56" s="244">
        <v>37.565582271006477</v>
      </c>
      <c r="D56" s="207" t="s">
        <v>117</v>
      </c>
      <c r="H56" s="207" t="s">
        <v>9</v>
      </c>
    </row>
    <row r="57" spans="2:23">
      <c r="B57" s="110" t="s">
        <v>103</v>
      </c>
      <c r="C57" s="249">
        <v>0.57299999999999995</v>
      </c>
      <c r="D57" s="207" t="s">
        <v>122</v>
      </c>
      <c r="H57" s="207" t="s">
        <v>119</v>
      </c>
    </row>
    <row r="58" spans="2:23">
      <c r="B58" s="110" t="s">
        <v>103</v>
      </c>
      <c r="C58" s="244">
        <v>0.65</v>
      </c>
      <c r="D58" s="207" t="s">
        <v>118</v>
      </c>
      <c r="H58" s="207" t="s">
        <v>119</v>
      </c>
      <c r="K58" s="209"/>
      <c r="L58" s="340"/>
      <c r="M58" s="68"/>
      <c r="N58" s="264"/>
      <c r="O58" s="68"/>
      <c r="P58" s="68"/>
      <c r="Q58" s="209"/>
      <c r="R58" s="209"/>
      <c r="S58" s="209"/>
      <c r="T58" s="209"/>
      <c r="U58" s="209"/>
      <c r="V58" s="209"/>
      <c r="W58" s="209"/>
    </row>
    <row r="59" spans="2:23">
      <c r="B59" s="110" t="s">
        <v>103</v>
      </c>
      <c r="C59" s="257">
        <v>-19.984206030717658</v>
      </c>
      <c r="D59" s="207" t="s">
        <v>120</v>
      </c>
      <c r="H59" s="207" t="s">
        <v>119</v>
      </c>
      <c r="K59" s="341"/>
      <c r="L59" s="341"/>
      <c r="M59" s="248"/>
      <c r="O59" s="246"/>
      <c r="P59" s="209"/>
      <c r="Q59" s="209"/>
      <c r="R59" s="209"/>
      <c r="S59" s="209"/>
      <c r="T59" s="209"/>
      <c r="U59" s="209"/>
      <c r="V59" s="209"/>
      <c r="W59" s="209"/>
    </row>
    <row r="60" spans="2:23">
      <c r="K60" s="341"/>
      <c r="L60" s="341"/>
      <c r="M60" s="341"/>
      <c r="N60" s="265"/>
      <c r="O60" s="246"/>
      <c r="P60" s="209"/>
      <c r="Q60" s="209"/>
      <c r="R60" s="209"/>
      <c r="S60" s="209"/>
      <c r="T60" s="209"/>
      <c r="U60" s="209"/>
      <c r="V60" s="209"/>
      <c r="W60" s="209"/>
    </row>
    <row r="61" spans="2:23">
      <c r="C61" s="251"/>
      <c r="K61" s="341"/>
      <c r="L61" s="341"/>
      <c r="M61" s="341"/>
      <c r="N61" s="265"/>
      <c r="O61" s="341"/>
      <c r="R61" s="209"/>
      <c r="S61" s="209"/>
      <c r="T61" s="209"/>
      <c r="U61" s="209"/>
      <c r="V61" s="209"/>
      <c r="W61" s="209"/>
    </row>
    <row r="62" spans="2:23">
      <c r="C62" s="252">
        <v>7.0674858624469455E-2</v>
      </c>
      <c r="D62" s="207" t="s">
        <v>54</v>
      </c>
      <c r="K62" s="113"/>
      <c r="L62" s="254"/>
      <c r="M62" s="254"/>
      <c r="O62" s="255"/>
    </row>
    <row r="63" spans="2:23">
      <c r="C63" s="256">
        <v>0.41199999999999998</v>
      </c>
      <c r="D63" s="207" t="s">
        <v>55</v>
      </c>
      <c r="J63" s="207" t="s">
        <v>149</v>
      </c>
    </row>
    <row r="64" spans="2:23" ht="13.5" thickBot="1">
      <c r="D64" s="250"/>
    </row>
    <row r="65" spans="3:14" ht="13.5" thickBot="1">
      <c r="C65" s="54" t="str">
        <f>"Company Official Inflation Forecast Dated "&amp;TEXT('Table 4'!$G$5,"mmmm dd, yyyy")</f>
        <v>Company Official Inflation Forecast Dated March 31, 2017</v>
      </c>
      <c r="D65" s="237"/>
      <c r="E65" s="237"/>
      <c r="F65" s="237"/>
      <c r="G65" s="237"/>
      <c r="H65" s="237"/>
      <c r="I65" s="237"/>
      <c r="J65" s="237"/>
      <c r="K65" s="239"/>
    </row>
    <row r="66" spans="3:14">
      <c r="C66" s="135">
        <v>2017</v>
      </c>
      <c r="D66" s="57">
        <v>2.2092462442320437E-2</v>
      </c>
      <c r="E66" s="110"/>
      <c r="F66" s="135">
        <f>C74+1</f>
        <v>2026</v>
      </c>
      <c r="G66" s="57">
        <v>2.2944058791238842E-2</v>
      </c>
      <c r="H66" s="110"/>
      <c r="I66" s="135">
        <f>F74+1</f>
        <v>2035</v>
      </c>
      <c r="J66" s="135"/>
      <c r="K66" s="57">
        <v>2.4174683944208519E-2</v>
      </c>
    </row>
    <row r="67" spans="3:14">
      <c r="C67" s="135">
        <f t="shared" ref="C67:C74" si="10">C66+1</f>
        <v>2018</v>
      </c>
      <c r="D67" s="57">
        <v>2.1684070430924685E-2</v>
      </c>
      <c r="E67" s="110"/>
      <c r="F67" s="135">
        <f t="shared" ref="F67:F74" si="11">F66+1</f>
        <v>2027</v>
      </c>
      <c r="G67" s="57">
        <v>2.3164081218836952E-2</v>
      </c>
      <c r="H67" s="110"/>
      <c r="I67" s="135">
        <f t="shared" ref="I67:I74" si="12">I66+1</f>
        <v>2036</v>
      </c>
      <c r="J67" s="135"/>
      <c r="K67" s="57">
        <v>2.4311492116604327E-2</v>
      </c>
    </row>
    <row r="68" spans="3:14">
      <c r="C68" s="135">
        <f t="shared" si="10"/>
        <v>2019</v>
      </c>
      <c r="D68" s="57">
        <v>2.0023445288848141E-2</v>
      </c>
      <c r="E68" s="110"/>
      <c r="F68" s="135">
        <f t="shared" si="11"/>
        <v>2028</v>
      </c>
      <c r="G68" s="57">
        <v>2.3269517424980624E-2</v>
      </c>
      <c r="H68" s="110"/>
      <c r="I68" s="135">
        <f t="shared" si="12"/>
        <v>2037</v>
      </c>
      <c r="J68" s="135"/>
      <c r="K68" s="57">
        <v>2.4277391473133791E-2</v>
      </c>
    </row>
    <row r="69" spans="3:14">
      <c r="C69" s="135">
        <f t="shared" si="10"/>
        <v>2020</v>
      </c>
      <c r="D69" s="57">
        <v>2.1423649370385656E-2</v>
      </c>
      <c r="E69" s="110"/>
      <c r="F69" s="135">
        <f t="shared" si="11"/>
        <v>2029</v>
      </c>
      <c r="G69" s="57">
        <v>2.3660062349176059E-2</v>
      </c>
      <c r="H69" s="110"/>
      <c r="I69" s="135">
        <f t="shared" si="12"/>
        <v>2038</v>
      </c>
      <c r="J69" s="135"/>
      <c r="K69" s="57">
        <v>2.4418737348747444E-2</v>
      </c>
    </row>
    <row r="70" spans="3:14">
      <c r="C70" s="135">
        <f t="shared" si="10"/>
        <v>2021</v>
      </c>
      <c r="D70" s="57">
        <v>2.2444603435442634E-2</v>
      </c>
      <c r="E70" s="110"/>
      <c r="F70" s="135">
        <f t="shared" si="11"/>
        <v>2030</v>
      </c>
      <c r="G70" s="57">
        <v>2.3797996946838929E-2</v>
      </c>
      <c r="H70" s="110"/>
      <c r="I70" s="135">
        <f t="shared" si="12"/>
        <v>2039</v>
      </c>
      <c r="J70" s="135"/>
      <c r="K70" s="57">
        <v>2.4490791911648602E-2</v>
      </c>
    </row>
    <row r="71" spans="3:14">
      <c r="C71" s="135">
        <f t="shared" si="10"/>
        <v>2022</v>
      </c>
      <c r="D71" s="57">
        <v>2.2559296067847567E-2</v>
      </c>
      <c r="E71" s="110"/>
      <c r="F71" s="135">
        <f t="shared" si="11"/>
        <v>2031</v>
      </c>
      <c r="G71" s="57">
        <v>2.4014000123530499E-2</v>
      </c>
      <c r="H71" s="110"/>
      <c r="I71" s="135">
        <f t="shared" si="12"/>
        <v>2040</v>
      </c>
      <c r="J71" s="135"/>
      <c r="K71" s="57">
        <v>2.442458536688985E-2</v>
      </c>
    </row>
    <row r="72" spans="3:14" s="209" customFormat="1">
      <c r="C72" s="135">
        <f t="shared" si="10"/>
        <v>2023</v>
      </c>
      <c r="D72" s="57">
        <v>2.3031082544693549E-2</v>
      </c>
      <c r="E72" s="112"/>
      <c r="F72" s="135">
        <f t="shared" si="11"/>
        <v>2032</v>
      </c>
      <c r="G72" s="57">
        <v>2.4075090077113837E-2</v>
      </c>
      <c r="H72" s="112"/>
      <c r="I72" s="135">
        <f t="shared" si="12"/>
        <v>2041</v>
      </c>
      <c r="J72" s="135"/>
      <c r="K72" s="57">
        <v>2.4530694634797623E-2</v>
      </c>
      <c r="N72" s="265"/>
    </row>
    <row r="73" spans="3:14" s="209" customFormat="1">
      <c r="C73" s="135">
        <f t="shared" si="10"/>
        <v>2024</v>
      </c>
      <c r="D73" s="57">
        <v>2.3134274986934988E-2</v>
      </c>
      <c r="E73" s="112"/>
      <c r="F73" s="135">
        <f t="shared" si="11"/>
        <v>2033</v>
      </c>
      <c r="G73" s="57">
        <v>2.4191075903759129E-2</v>
      </c>
      <c r="H73" s="112"/>
      <c r="I73" s="135">
        <f t="shared" si="12"/>
        <v>2042</v>
      </c>
      <c r="J73" s="135"/>
      <c r="K73" s="57">
        <v>2.4630996146588036E-2</v>
      </c>
      <c r="N73" s="265"/>
    </row>
    <row r="74" spans="3:14" s="209" customFormat="1">
      <c r="C74" s="135">
        <f t="shared" si="10"/>
        <v>2025</v>
      </c>
      <c r="D74" s="57">
        <v>2.3159080336675242E-2</v>
      </c>
      <c r="E74" s="112"/>
      <c r="F74" s="135">
        <f t="shared" si="11"/>
        <v>2034</v>
      </c>
      <c r="G74" s="57">
        <v>2.4219456505286896E-2</v>
      </c>
      <c r="H74" s="112"/>
      <c r="I74" s="135">
        <f t="shared" si="12"/>
        <v>2043</v>
      </c>
      <c r="J74" s="135"/>
      <c r="K74" s="57">
        <v>2.4704209858992465E-2</v>
      </c>
      <c r="N74" s="265"/>
    </row>
    <row r="75" spans="3:14" s="209" customFormat="1">
      <c r="N75" s="265"/>
    </row>
    <row r="76" spans="3:14" s="209" customFormat="1">
      <c r="N76" s="265"/>
    </row>
    <row r="93" spans="3:4">
      <c r="C93" s="246"/>
      <c r="D93" s="250"/>
    </row>
    <row r="94" spans="3:4">
      <c r="C94" s="246"/>
      <c r="D94" s="250"/>
    </row>
    <row r="95" spans="3:4">
      <c r="C95" s="246"/>
      <c r="D95" s="250"/>
    </row>
    <row r="96" spans="3:4">
      <c r="C96" s="246"/>
      <c r="D96" s="250"/>
    </row>
    <row r="97" spans="3:4">
      <c r="C97" s="246"/>
      <c r="D97" s="250"/>
    </row>
    <row r="98" spans="3:4">
      <c r="C98" s="246"/>
      <c r="D98" s="250"/>
    </row>
    <row r="99" spans="3:4">
      <c r="C99" s="246"/>
      <c r="D99" s="250"/>
    </row>
    <row r="100" spans="3:4">
      <c r="C100" s="246"/>
      <c r="D100" s="250"/>
    </row>
    <row r="101" spans="3:4">
      <c r="C101" s="246"/>
      <c r="D101" s="250"/>
    </row>
    <row r="102" spans="3:4">
      <c r="C102" s="246"/>
      <c r="D102" s="250"/>
    </row>
  </sheetData>
  <printOptions horizontalCentered="1"/>
  <pageMargins left="0.8" right="0.3" top="0.4" bottom="0.4" header="0.5" footer="0.2"/>
  <pageSetup scale="56" orientation="landscape" r:id="rId1"/>
  <headerFooter alignWithMargins="0"/>
  <rowBreaks count="1" manualBreakCount="1">
    <brk id="51"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102"/>
  <sheetViews>
    <sheetView zoomScaleNormal="100" workbookViewId="0">
      <selection activeCell="B2" sqref="B2"/>
    </sheetView>
  </sheetViews>
  <sheetFormatPr defaultColWidth="9.33203125" defaultRowHeight="12.75"/>
  <cols>
    <col min="1" max="1" width="1.5" style="207" customWidth="1"/>
    <col min="2" max="2" width="10.83203125" style="207" customWidth="1"/>
    <col min="3" max="3" width="14.1640625" style="207" customWidth="1"/>
    <col min="4" max="4" width="12.33203125" style="207" customWidth="1"/>
    <col min="5" max="5" width="9.1640625" style="207" customWidth="1"/>
    <col min="6" max="6" width="9.83203125" style="207" bestFit="1" customWidth="1"/>
    <col min="7" max="7" width="9.83203125" style="207" customWidth="1"/>
    <col min="8" max="8" width="10.5" style="207" customWidth="1"/>
    <col min="9" max="10" width="12.5" style="207" customWidth="1"/>
    <col min="11" max="11" width="11.6640625" style="207" customWidth="1"/>
    <col min="12" max="15" width="9.33203125" style="207"/>
    <col min="16" max="16" width="0" style="207" hidden="1" customWidth="1"/>
    <col min="17" max="16384" width="9.33203125" style="207"/>
  </cols>
  <sheetData>
    <row r="1" spans="2:18" ht="15.75">
      <c r="B1" s="205" t="s">
        <v>85</v>
      </c>
      <c r="C1" s="206"/>
      <c r="D1" s="206"/>
      <c r="E1" s="206"/>
      <c r="F1" s="206"/>
      <c r="G1" s="206"/>
      <c r="H1" s="206"/>
      <c r="I1" s="206"/>
      <c r="J1" s="206"/>
    </row>
    <row r="2" spans="2:18" ht="15.75">
      <c r="B2" s="205" t="s">
        <v>176</v>
      </c>
      <c r="C2" s="206"/>
      <c r="D2" s="206"/>
      <c r="E2" s="206"/>
      <c r="F2" s="206"/>
      <c r="G2" s="206"/>
      <c r="H2" s="206"/>
      <c r="I2" s="206"/>
      <c r="J2" s="206"/>
    </row>
    <row r="3" spans="2:18" ht="15.75">
      <c r="B3" s="205" t="str">
        <f>TEXT($C$63,"0%")&amp;" Capacity Factor"</f>
        <v>43% Capacity Factor</v>
      </c>
      <c r="C3" s="206"/>
      <c r="D3" s="206"/>
      <c r="E3" s="206"/>
      <c r="F3" s="206"/>
      <c r="G3" s="206"/>
      <c r="H3" s="206"/>
      <c r="I3" s="206"/>
      <c r="J3" s="206"/>
    </row>
    <row r="4" spans="2:18">
      <c r="B4" s="208"/>
      <c r="C4" s="208"/>
      <c r="D4" s="208"/>
      <c r="E4" s="208"/>
      <c r="F4" s="208"/>
      <c r="G4" s="208"/>
      <c r="H4" s="208"/>
      <c r="I4" s="209"/>
      <c r="J4" s="209"/>
      <c r="K4" s="209"/>
    </row>
    <row r="5" spans="2:18" ht="51.75" customHeight="1">
      <c r="B5" s="210" t="s">
        <v>0</v>
      </c>
      <c r="C5" s="211" t="s">
        <v>10</v>
      </c>
      <c r="D5" s="211" t="s">
        <v>11</v>
      </c>
      <c r="E5" s="211" t="s">
        <v>12</v>
      </c>
      <c r="F5" s="211" t="s">
        <v>109</v>
      </c>
      <c r="G5" s="19" t="s">
        <v>13</v>
      </c>
      <c r="H5" s="211" t="s">
        <v>110</v>
      </c>
      <c r="I5" s="211" t="s">
        <v>134</v>
      </c>
      <c r="J5" s="19" t="s">
        <v>73</v>
      </c>
      <c r="K5" s="211" t="s">
        <v>111</v>
      </c>
      <c r="P5" s="211" t="s">
        <v>110</v>
      </c>
    </row>
    <row r="6" spans="2:18" ht="24" customHeight="1">
      <c r="B6" s="212"/>
      <c r="C6" s="213" t="s">
        <v>8</v>
      </c>
      <c r="D6" s="214" t="s">
        <v>9</v>
      </c>
      <c r="E6" s="214" t="s">
        <v>9</v>
      </c>
      <c r="F6" s="213" t="s">
        <v>39</v>
      </c>
      <c r="G6" s="22" t="s">
        <v>39</v>
      </c>
      <c r="H6" s="213" t="s">
        <v>39</v>
      </c>
      <c r="I6" s="213" t="s">
        <v>39</v>
      </c>
      <c r="J6" s="23" t="s">
        <v>9</v>
      </c>
      <c r="K6" s="213" t="s">
        <v>39</v>
      </c>
    </row>
    <row r="7" spans="2:18">
      <c r="C7" s="215" t="s">
        <v>1</v>
      </c>
      <c r="D7" s="215" t="s">
        <v>2</v>
      </c>
      <c r="E7" s="215" t="s">
        <v>3</v>
      </c>
      <c r="F7" s="215" t="s">
        <v>4</v>
      </c>
      <c r="G7" s="215" t="s">
        <v>5</v>
      </c>
      <c r="H7" s="215" t="s">
        <v>7</v>
      </c>
      <c r="I7" s="215" t="s">
        <v>28</v>
      </c>
      <c r="J7" s="215" t="s">
        <v>29</v>
      </c>
      <c r="K7" s="215" t="s">
        <v>30</v>
      </c>
    </row>
    <row r="8" spans="2:18" ht="6" customHeight="1">
      <c r="K8" s="209"/>
    </row>
    <row r="9" spans="2:18" ht="15.75">
      <c r="B9" s="60" t="str">
        <f>C52</f>
        <v>2017 IRP Wyoming DJ Wind Resource - 43% Capacity Factor</v>
      </c>
      <c r="C9" s="209"/>
      <c r="E9" s="209"/>
      <c r="F9" s="209"/>
      <c r="G9" s="209"/>
      <c r="H9" s="209"/>
      <c r="I9" s="209"/>
      <c r="J9" s="209"/>
      <c r="K9" s="209"/>
    </row>
    <row r="10" spans="2:18">
      <c r="B10" s="216">
        <v>2016</v>
      </c>
      <c r="C10" s="217">
        <f>C55</f>
        <v>1737.2476650701883</v>
      </c>
      <c r="D10" s="218">
        <f>C10*$C$62</f>
        <v>122.77973312452522</v>
      </c>
      <c r="E10" s="218">
        <f>C56</f>
        <v>37.565582271006477</v>
      </c>
      <c r="F10" s="219">
        <f t="shared" ref="F10:F36" si="0">(D10+E10)/(8.76*$C$63)</f>
        <v>42.568045926391555</v>
      </c>
      <c r="G10" s="219">
        <f>C58</f>
        <v>0.65</v>
      </c>
      <c r="H10" s="266">
        <f>C59</f>
        <v>0</v>
      </c>
      <c r="I10" s="220">
        <f t="shared" ref="I10:I36" si="1">F10+H10+G10</f>
        <v>43.218045926391554</v>
      </c>
      <c r="J10" s="220">
        <f>ROUND(I10*$C$63*8.76,2)</f>
        <v>162.79</v>
      </c>
      <c r="K10" s="218">
        <f>$C$57</f>
        <v>0.57299999999999995</v>
      </c>
      <c r="N10" s="221"/>
      <c r="P10" s="259">
        <f>$C$59</f>
        <v>0</v>
      </c>
    </row>
    <row r="11" spans="2:18">
      <c r="B11" s="216">
        <f t="shared" ref="B11:B36" si="2">B10+1</f>
        <v>2017</v>
      </c>
      <c r="C11" s="222"/>
      <c r="D11" s="218">
        <f>ROUND(D10*(1+$D66),2)</f>
        <v>125.49</v>
      </c>
      <c r="E11" s="218">
        <f>ROUND(E10*(1+$D66),2)</f>
        <v>38.4</v>
      </c>
      <c r="F11" s="219">
        <f t="shared" si="0"/>
        <v>43.509079324625674</v>
      </c>
      <c r="G11" s="218">
        <f>ROUND(G10*(1+$D66),2)</f>
        <v>0.66</v>
      </c>
      <c r="H11" s="218">
        <f>ROUND(H10*(1+$D66),2)</f>
        <v>0</v>
      </c>
      <c r="I11" s="220">
        <f t="shared" si="1"/>
        <v>44.16907932462567</v>
      </c>
      <c r="J11" s="220">
        <f t="shared" ref="J11:J36" si="3">ROUND(I11*$C$63*8.76,2)</f>
        <v>166.38</v>
      </c>
      <c r="K11" s="218">
        <f>ROUND(K10*(1+$D66),2)</f>
        <v>0.59</v>
      </c>
      <c r="N11" s="221"/>
      <c r="P11" s="259">
        <f>ROUND(P10*(1+$D66),2)</f>
        <v>0</v>
      </c>
    </row>
    <row r="12" spans="2:18">
      <c r="B12" s="229">
        <f t="shared" si="2"/>
        <v>2018</v>
      </c>
      <c r="C12" s="230"/>
      <c r="D12" s="218">
        <f t="shared" ref="D12:E19" si="4">ROUND(D11*(1+$D67),2)</f>
        <v>128.21</v>
      </c>
      <c r="E12" s="218">
        <f t="shared" si="4"/>
        <v>39.229999999999997</v>
      </c>
      <c r="F12" s="220">
        <f t="shared" si="0"/>
        <v>44.451523839864073</v>
      </c>
      <c r="G12" s="218">
        <f t="shared" ref="G12:G19" si="5">ROUND(G11*(1+$D67),2)</f>
        <v>0.67</v>
      </c>
      <c r="H12" s="231">
        <f t="shared" ref="H12" si="6">ROUND(H11*(1+$D67),2)</f>
        <v>0</v>
      </c>
      <c r="I12" s="220">
        <f t="shared" si="1"/>
        <v>45.121523839864075</v>
      </c>
      <c r="J12" s="220">
        <f t="shared" si="3"/>
        <v>169.96</v>
      </c>
      <c r="K12" s="218">
        <f t="shared" ref="K12:K19" si="7">ROUND(K11*(1+$D67),2)</f>
        <v>0.6</v>
      </c>
      <c r="L12" s="209"/>
      <c r="N12" s="221"/>
      <c r="P12" s="259">
        <f t="shared" ref="P12:P19" si="8">ROUND(P11*(1+$D67),2)</f>
        <v>0</v>
      </c>
    </row>
    <row r="13" spans="2:18">
      <c r="B13" s="229">
        <f t="shared" si="2"/>
        <v>2019</v>
      </c>
      <c r="C13" s="230"/>
      <c r="D13" s="218">
        <f t="shared" si="4"/>
        <v>130.78</v>
      </c>
      <c r="E13" s="218">
        <f t="shared" si="4"/>
        <v>40.020000000000003</v>
      </c>
      <c r="F13" s="220">
        <f t="shared" si="0"/>
        <v>45.343527662737607</v>
      </c>
      <c r="G13" s="218">
        <f t="shared" si="5"/>
        <v>0.68</v>
      </c>
      <c r="H13" s="231">
        <f t="shared" ref="H13" si="9">ROUND(H12*(1+$D68),2)</f>
        <v>0</v>
      </c>
      <c r="I13" s="220">
        <f t="shared" si="1"/>
        <v>46.023527662737607</v>
      </c>
      <c r="J13" s="220">
        <f t="shared" si="3"/>
        <v>173.36</v>
      </c>
      <c r="K13" s="218">
        <f t="shared" si="7"/>
        <v>0.61</v>
      </c>
      <c r="L13" s="209"/>
      <c r="N13" s="221"/>
      <c r="P13" s="259">
        <f t="shared" si="8"/>
        <v>0</v>
      </c>
    </row>
    <row r="14" spans="2:18">
      <c r="B14" s="229">
        <f t="shared" si="2"/>
        <v>2020</v>
      </c>
      <c r="C14" s="230"/>
      <c r="D14" s="218">
        <f t="shared" si="4"/>
        <v>133.58000000000001</v>
      </c>
      <c r="E14" s="218">
        <f t="shared" si="4"/>
        <v>40.880000000000003</v>
      </c>
      <c r="F14" s="220">
        <f t="shared" si="0"/>
        <v>46.315174684081981</v>
      </c>
      <c r="G14" s="218">
        <f t="shared" si="5"/>
        <v>0.69</v>
      </c>
      <c r="H14" s="231">
        <f t="shared" ref="H14" si="10">ROUND(H13*(1+$D69),2)</f>
        <v>0</v>
      </c>
      <c r="I14" s="220">
        <f t="shared" si="1"/>
        <v>47.005174684081979</v>
      </c>
      <c r="J14" s="220">
        <f t="shared" si="3"/>
        <v>177.06</v>
      </c>
      <c r="K14" s="218">
        <f t="shared" si="7"/>
        <v>0.62</v>
      </c>
      <c r="L14" s="209"/>
      <c r="N14" s="221"/>
      <c r="O14" s="226"/>
      <c r="P14" s="259">
        <f t="shared" si="8"/>
        <v>0</v>
      </c>
      <c r="Q14" s="227"/>
      <c r="R14" s="228"/>
    </row>
    <row r="15" spans="2:18">
      <c r="B15" s="229">
        <f t="shared" si="2"/>
        <v>2021</v>
      </c>
      <c r="C15" s="230"/>
      <c r="D15" s="218">
        <f t="shared" si="4"/>
        <v>136.58000000000001</v>
      </c>
      <c r="E15" s="218">
        <f t="shared" si="4"/>
        <v>41.8</v>
      </c>
      <c r="F15" s="220">
        <f t="shared" si="0"/>
        <v>47.355845810767761</v>
      </c>
      <c r="G15" s="218">
        <f t="shared" si="5"/>
        <v>0.71</v>
      </c>
      <c r="H15" s="231">
        <f t="shared" ref="H15" si="11">ROUND(H14*(1+$D70),2)</f>
        <v>0</v>
      </c>
      <c r="I15" s="220">
        <f t="shared" si="1"/>
        <v>48.065845810767762</v>
      </c>
      <c r="J15" s="220">
        <f t="shared" si="3"/>
        <v>181.05</v>
      </c>
      <c r="K15" s="218">
        <f t="shared" si="7"/>
        <v>0.63</v>
      </c>
      <c r="L15" s="209"/>
      <c r="N15" s="227"/>
      <c r="O15" s="227"/>
      <c r="P15" s="259">
        <f t="shared" si="8"/>
        <v>0</v>
      </c>
      <c r="Q15" s="227"/>
      <c r="R15" s="228"/>
    </row>
    <row r="16" spans="2:18">
      <c r="B16" s="229">
        <f t="shared" si="2"/>
        <v>2022</v>
      </c>
      <c r="C16" s="230"/>
      <c r="D16" s="218">
        <f t="shared" si="4"/>
        <v>139.66</v>
      </c>
      <c r="E16" s="218">
        <f t="shared" si="4"/>
        <v>42.74</v>
      </c>
      <c r="F16" s="220">
        <f t="shared" si="0"/>
        <v>48.423064670277164</v>
      </c>
      <c r="G16" s="218">
        <f t="shared" si="5"/>
        <v>0.73</v>
      </c>
      <c r="H16" s="231">
        <f t="shared" ref="H16" si="12">ROUND(H15*(1+$D71),2)</f>
        <v>0</v>
      </c>
      <c r="I16" s="220">
        <f t="shared" si="1"/>
        <v>49.153064670277161</v>
      </c>
      <c r="J16" s="220">
        <f t="shared" si="3"/>
        <v>185.15</v>
      </c>
      <c r="K16" s="218">
        <f t="shared" si="7"/>
        <v>0.64</v>
      </c>
      <c r="L16" s="209"/>
      <c r="N16" s="221"/>
      <c r="P16" s="259">
        <f t="shared" si="8"/>
        <v>0</v>
      </c>
    </row>
    <row r="17" spans="2:17">
      <c r="B17" s="229">
        <f t="shared" si="2"/>
        <v>2023</v>
      </c>
      <c r="C17" s="230"/>
      <c r="D17" s="218">
        <f t="shared" si="4"/>
        <v>142.88</v>
      </c>
      <c r="E17" s="218">
        <f t="shared" si="4"/>
        <v>43.72</v>
      </c>
      <c r="F17" s="220">
        <f t="shared" si="0"/>
        <v>49.538069448869066</v>
      </c>
      <c r="G17" s="218">
        <f t="shared" si="5"/>
        <v>0.75</v>
      </c>
      <c r="H17" s="231">
        <f t="shared" ref="H17" si="13">ROUND(H16*(1+$D72),2)</f>
        <v>0</v>
      </c>
      <c r="I17" s="220">
        <f t="shared" si="1"/>
        <v>50.288069448869066</v>
      </c>
      <c r="J17" s="220">
        <f t="shared" si="3"/>
        <v>189.43</v>
      </c>
      <c r="K17" s="218">
        <f t="shared" si="7"/>
        <v>0.65</v>
      </c>
      <c r="L17" s="209"/>
      <c r="N17" s="221"/>
      <c r="O17" s="226"/>
      <c r="P17" s="259">
        <f t="shared" si="8"/>
        <v>0</v>
      </c>
    </row>
    <row r="18" spans="2:17">
      <c r="B18" s="229">
        <f t="shared" si="2"/>
        <v>2024</v>
      </c>
      <c r="C18" s="230"/>
      <c r="D18" s="218">
        <f t="shared" si="4"/>
        <v>146.19</v>
      </c>
      <c r="E18" s="218">
        <f t="shared" si="4"/>
        <v>44.73</v>
      </c>
      <c r="F18" s="220">
        <f t="shared" si="0"/>
        <v>50.68493150684931</v>
      </c>
      <c r="G18" s="218">
        <f t="shared" si="5"/>
        <v>0.77</v>
      </c>
      <c r="H18" s="231">
        <f t="shared" ref="H18" si="14">ROUND(H17*(1+$D73),2)</f>
        <v>0</v>
      </c>
      <c r="I18" s="220">
        <f t="shared" si="1"/>
        <v>51.454931506849313</v>
      </c>
      <c r="J18" s="220">
        <f t="shared" si="3"/>
        <v>193.82</v>
      </c>
      <c r="K18" s="218">
        <f t="shared" si="7"/>
        <v>0.67</v>
      </c>
      <c r="L18" s="209"/>
      <c r="P18" s="259">
        <f t="shared" si="8"/>
        <v>0</v>
      </c>
    </row>
    <row r="19" spans="2:17">
      <c r="B19" s="229">
        <f t="shared" si="2"/>
        <v>2025</v>
      </c>
      <c r="C19" s="230"/>
      <c r="D19" s="218">
        <f t="shared" si="4"/>
        <v>149.58000000000001</v>
      </c>
      <c r="E19" s="218">
        <f t="shared" si="4"/>
        <v>45.77</v>
      </c>
      <c r="F19" s="220">
        <f t="shared" si="0"/>
        <v>51.860996070935549</v>
      </c>
      <c r="G19" s="218">
        <f t="shared" si="5"/>
        <v>0.79</v>
      </c>
      <c r="H19" s="231">
        <f t="shared" ref="H19" si="15">ROUND(H18*(1+$D74),2)</f>
        <v>0</v>
      </c>
      <c r="I19" s="220">
        <f t="shared" si="1"/>
        <v>52.650996070935548</v>
      </c>
      <c r="J19" s="220">
        <f t="shared" si="3"/>
        <v>198.33</v>
      </c>
      <c r="K19" s="218">
        <f t="shared" si="7"/>
        <v>0.69</v>
      </c>
      <c r="L19" s="209"/>
      <c r="P19" s="259">
        <f t="shared" si="8"/>
        <v>0</v>
      </c>
    </row>
    <row r="20" spans="2:17">
      <c r="B20" s="229">
        <f t="shared" si="2"/>
        <v>2026</v>
      </c>
      <c r="C20" s="230"/>
      <c r="D20" s="218">
        <f t="shared" ref="D20:D28" si="16">ROUND(D19*(1+$G66),2)</f>
        <v>153.01</v>
      </c>
      <c r="E20" s="218">
        <f t="shared" ref="E20:E28" si="17">ROUND(E19*(1+$G66),2)</f>
        <v>46.82</v>
      </c>
      <c r="F20" s="220">
        <f t="shared" si="0"/>
        <v>53.050334501433575</v>
      </c>
      <c r="G20" s="218">
        <f t="shared" ref="G20:G28" si="18">ROUND(G19*(1+$G66),2)</f>
        <v>0.81</v>
      </c>
      <c r="H20" s="231">
        <f t="shared" ref="H20:H28" si="19">ROUND(H19*(1+$G66),2)</f>
        <v>0</v>
      </c>
      <c r="I20" s="220">
        <f t="shared" si="1"/>
        <v>53.860334501433577</v>
      </c>
      <c r="J20" s="220">
        <f t="shared" si="3"/>
        <v>202.88</v>
      </c>
      <c r="K20" s="218">
        <f t="shared" ref="K20:K28" si="20">ROUND(K19*(1+$G66),2)</f>
        <v>0.71</v>
      </c>
      <c r="L20" s="209"/>
      <c r="P20" s="259">
        <f t="shared" ref="P20:P28" si="21">ROUND(P19*(1+$G66),2)</f>
        <v>0</v>
      </c>
      <c r="Q20" s="260"/>
    </row>
    <row r="21" spans="2:17">
      <c r="B21" s="229">
        <f t="shared" si="2"/>
        <v>2027</v>
      </c>
      <c r="C21" s="230"/>
      <c r="D21" s="218">
        <f t="shared" si="16"/>
        <v>156.55000000000001</v>
      </c>
      <c r="E21" s="218">
        <f t="shared" si="17"/>
        <v>47.9</v>
      </c>
      <c r="F21" s="220">
        <f t="shared" si="0"/>
        <v>54.27683975788468</v>
      </c>
      <c r="G21" s="218">
        <f t="shared" si="18"/>
        <v>0.83</v>
      </c>
      <c r="H21" s="231">
        <f t="shared" si="19"/>
        <v>0</v>
      </c>
      <c r="I21" s="220">
        <f t="shared" si="1"/>
        <v>55.106839757884678</v>
      </c>
      <c r="J21" s="220">
        <f t="shared" si="3"/>
        <v>207.58</v>
      </c>
      <c r="K21" s="218">
        <f t="shared" si="20"/>
        <v>0.73</v>
      </c>
      <c r="L21" s="209"/>
      <c r="P21" s="259">
        <f t="shared" si="21"/>
        <v>0</v>
      </c>
    </row>
    <row r="22" spans="2:17">
      <c r="B22" s="229">
        <f t="shared" si="2"/>
        <v>2028</v>
      </c>
      <c r="C22" s="230"/>
      <c r="D22" s="218">
        <f t="shared" si="16"/>
        <v>160.19</v>
      </c>
      <c r="E22" s="218">
        <f t="shared" si="17"/>
        <v>49.01</v>
      </c>
      <c r="F22" s="220">
        <f t="shared" si="0"/>
        <v>55.537857067006478</v>
      </c>
      <c r="G22" s="218">
        <f t="shared" si="18"/>
        <v>0.85</v>
      </c>
      <c r="H22" s="231">
        <f t="shared" si="19"/>
        <v>0</v>
      </c>
      <c r="I22" s="220">
        <f t="shared" si="1"/>
        <v>56.387857067006479</v>
      </c>
      <c r="J22" s="220">
        <f t="shared" si="3"/>
        <v>212.4</v>
      </c>
      <c r="K22" s="218">
        <f t="shared" si="20"/>
        <v>0.75</v>
      </c>
      <c r="L22" s="209"/>
      <c r="P22" s="259">
        <f t="shared" si="21"/>
        <v>0</v>
      </c>
    </row>
    <row r="23" spans="2:17">
      <c r="B23" s="229">
        <f t="shared" si="2"/>
        <v>2029</v>
      </c>
      <c r="C23" s="230"/>
      <c r="D23" s="218">
        <f t="shared" si="16"/>
        <v>163.98</v>
      </c>
      <c r="E23" s="218">
        <f t="shared" si="17"/>
        <v>50.17</v>
      </c>
      <c r="F23" s="220">
        <f t="shared" si="0"/>
        <v>56.851969841775507</v>
      </c>
      <c r="G23" s="218">
        <f t="shared" si="18"/>
        <v>0.87</v>
      </c>
      <c r="H23" s="231">
        <f t="shared" si="19"/>
        <v>0</v>
      </c>
      <c r="I23" s="220">
        <f t="shared" si="1"/>
        <v>57.721969841775504</v>
      </c>
      <c r="J23" s="220">
        <f t="shared" si="3"/>
        <v>217.43</v>
      </c>
      <c r="K23" s="218">
        <f t="shared" si="20"/>
        <v>0.77</v>
      </c>
      <c r="L23" s="209"/>
      <c r="P23" s="259">
        <f t="shared" si="21"/>
        <v>0</v>
      </c>
    </row>
    <row r="24" spans="2:17">
      <c r="B24" s="229">
        <f t="shared" si="2"/>
        <v>2030</v>
      </c>
      <c r="C24" s="223"/>
      <c r="D24" s="224">
        <f t="shared" si="16"/>
        <v>167.88</v>
      </c>
      <c r="E24" s="224">
        <f t="shared" si="17"/>
        <v>51.36</v>
      </c>
      <c r="F24" s="225">
        <f t="shared" si="0"/>
        <v>58.203249442497615</v>
      </c>
      <c r="G24" s="224">
        <f t="shared" si="18"/>
        <v>0.89</v>
      </c>
      <c r="H24" s="224">
        <f t="shared" si="19"/>
        <v>0</v>
      </c>
      <c r="I24" s="225">
        <f t="shared" si="1"/>
        <v>59.093249442497616</v>
      </c>
      <c r="J24" s="225">
        <f t="shared" si="3"/>
        <v>222.59</v>
      </c>
      <c r="K24" s="224">
        <f t="shared" si="20"/>
        <v>0.79</v>
      </c>
      <c r="L24" s="209"/>
      <c r="P24" s="259">
        <f t="shared" si="21"/>
        <v>0</v>
      </c>
    </row>
    <row r="25" spans="2:17">
      <c r="B25" s="229">
        <f t="shared" si="2"/>
        <v>2031</v>
      </c>
      <c r="C25" s="230"/>
      <c r="D25" s="218">
        <f t="shared" si="16"/>
        <v>171.91</v>
      </c>
      <c r="E25" s="218">
        <f t="shared" si="17"/>
        <v>52.59</v>
      </c>
      <c r="F25" s="220">
        <f t="shared" si="0"/>
        <v>59.599660189019858</v>
      </c>
      <c r="G25" s="218">
        <f t="shared" si="18"/>
        <v>0.91</v>
      </c>
      <c r="H25" s="231">
        <f t="shared" si="19"/>
        <v>0</v>
      </c>
      <c r="I25" s="220">
        <f t="shared" si="1"/>
        <v>60.509660189019854</v>
      </c>
      <c r="J25" s="220">
        <f t="shared" si="3"/>
        <v>227.93</v>
      </c>
      <c r="K25" s="218">
        <f t="shared" si="20"/>
        <v>0.81</v>
      </c>
      <c r="L25" s="209"/>
      <c r="P25" s="259">
        <f t="shared" si="21"/>
        <v>0</v>
      </c>
    </row>
    <row r="26" spans="2:17">
      <c r="B26" s="229">
        <f t="shared" si="2"/>
        <v>2032</v>
      </c>
      <c r="C26" s="230"/>
      <c r="D26" s="218">
        <f t="shared" si="16"/>
        <v>176.05</v>
      </c>
      <c r="E26" s="218">
        <f t="shared" si="17"/>
        <v>53.86</v>
      </c>
      <c r="F26" s="220">
        <f t="shared" si="0"/>
        <v>61.035892534777538</v>
      </c>
      <c r="G26" s="218">
        <f t="shared" si="18"/>
        <v>0.93</v>
      </c>
      <c r="H26" s="231">
        <f t="shared" si="19"/>
        <v>0</v>
      </c>
      <c r="I26" s="220">
        <f t="shared" si="1"/>
        <v>61.965892534777538</v>
      </c>
      <c r="J26" s="220">
        <f t="shared" si="3"/>
        <v>233.41</v>
      </c>
      <c r="K26" s="218">
        <f t="shared" si="20"/>
        <v>0.83</v>
      </c>
      <c r="L26" s="209"/>
      <c r="P26" s="259">
        <f t="shared" si="21"/>
        <v>0</v>
      </c>
    </row>
    <row r="27" spans="2:17">
      <c r="B27" s="229">
        <f t="shared" si="2"/>
        <v>2033</v>
      </c>
      <c r="C27" s="230"/>
      <c r="D27" s="218">
        <f t="shared" si="16"/>
        <v>180.31</v>
      </c>
      <c r="E27" s="218">
        <f t="shared" si="17"/>
        <v>55.16</v>
      </c>
      <c r="F27" s="220">
        <f t="shared" si="0"/>
        <v>62.511946479770629</v>
      </c>
      <c r="G27" s="218">
        <f t="shared" si="18"/>
        <v>0.95</v>
      </c>
      <c r="H27" s="231">
        <f t="shared" si="19"/>
        <v>0</v>
      </c>
      <c r="I27" s="220">
        <f t="shared" si="1"/>
        <v>63.461946479770631</v>
      </c>
      <c r="J27" s="220">
        <f t="shared" si="3"/>
        <v>239.05</v>
      </c>
      <c r="K27" s="218">
        <f t="shared" si="20"/>
        <v>0.85</v>
      </c>
      <c r="L27" s="209"/>
      <c r="P27" s="259">
        <f t="shared" si="21"/>
        <v>0</v>
      </c>
    </row>
    <row r="28" spans="2:17">
      <c r="B28" s="229">
        <f t="shared" si="2"/>
        <v>2034</v>
      </c>
      <c r="C28" s="230"/>
      <c r="D28" s="218">
        <f t="shared" si="16"/>
        <v>184.68</v>
      </c>
      <c r="E28" s="218">
        <f t="shared" si="17"/>
        <v>56.5</v>
      </c>
      <c r="F28" s="220">
        <f t="shared" si="0"/>
        <v>64.02782202399915</v>
      </c>
      <c r="G28" s="218">
        <f t="shared" si="18"/>
        <v>0.97</v>
      </c>
      <c r="H28" s="231">
        <f t="shared" si="19"/>
        <v>0</v>
      </c>
      <c r="I28" s="220">
        <f t="shared" si="1"/>
        <v>64.997822023999149</v>
      </c>
      <c r="J28" s="220">
        <f t="shared" si="3"/>
        <v>244.83</v>
      </c>
      <c r="K28" s="218">
        <f t="shared" si="20"/>
        <v>0.87</v>
      </c>
      <c r="L28" s="209"/>
      <c r="P28" s="259">
        <f t="shared" si="21"/>
        <v>0</v>
      </c>
    </row>
    <row r="29" spans="2:17">
      <c r="B29" s="229">
        <f t="shared" si="2"/>
        <v>2035</v>
      </c>
      <c r="C29" s="230"/>
      <c r="D29" s="218">
        <f t="shared" ref="D29:E36" si="22">ROUND(D28*(1+$K66),2)</f>
        <v>189.14</v>
      </c>
      <c r="E29" s="218">
        <f t="shared" si="22"/>
        <v>57.87</v>
      </c>
      <c r="F29" s="220">
        <f t="shared" si="0"/>
        <v>65.575554847616019</v>
      </c>
      <c r="G29" s="218">
        <f>ROUND(G28*(1+$K66),2)</f>
        <v>0.99</v>
      </c>
      <c r="H29" s="231">
        <f>ROUND(H28*(1+$K66),2)</f>
        <v>0</v>
      </c>
      <c r="I29" s="220">
        <f t="shared" si="1"/>
        <v>66.565554847616013</v>
      </c>
      <c r="J29" s="220">
        <f t="shared" si="3"/>
        <v>250.74</v>
      </c>
      <c r="K29" s="218">
        <f>ROUND(K28*(1+$K66),2)</f>
        <v>0.89</v>
      </c>
      <c r="L29" s="209"/>
      <c r="P29" s="259">
        <f>ROUND(P28*(1+$K66),2)</f>
        <v>0</v>
      </c>
    </row>
    <row r="30" spans="2:17">
      <c r="B30" s="229">
        <f t="shared" si="2"/>
        <v>2036</v>
      </c>
      <c r="C30" s="230"/>
      <c r="D30" s="218">
        <f t="shared" si="22"/>
        <v>193.74</v>
      </c>
      <c r="E30" s="218">
        <f t="shared" si="22"/>
        <v>59.28</v>
      </c>
      <c r="F30" s="220">
        <f t="shared" si="0"/>
        <v>67.171073590315387</v>
      </c>
      <c r="G30" s="218">
        <f t="shared" ref="G30:G36" si="23">ROUND(G29*(1+$K67),2)</f>
        <v>1.01</v>
      </c>
      <c r="H30" s="231">
        <f t="shared" ref="H30" si="24">ROUND(H29*(1+$K67),2)</f>
        <v>0</v>
      </c>
      <c r="I30" s="220">
        <f t="shared" si="1"/>
        <v>68.181073590315393</v>
      </c>
      <c r="J30" s="220">
        <f t="shared" si="3"/>
        <v>256.82</v>
      </c>
      <c r="K30" s="218">
        <f t="shared" ref="K30:K36" si="25">ROUND(K29*(1+$K67),2)</f>
        <v>0.91</v>
      </c>
      <c r="L30" s="209"/>
      <c r="P30" s="259">
        <f t="shared" ref="P30:P36" si="26">ROUND(P29*(1+$K67),2)</f>
        <v>0</v>
      </c>
    </row>
    <row r="31" spans="2:17">
      <c r="B31" s="229">
        <f t="shared" si="2"/>
        <v>2037</v>
      </c>
      <c r="C31" s="230"/>
      <c r="D31" s="218">
        <f t="shared" si="22"/>
        <v>198.44</v>
      </c>
      <c r="E31" s="218">
        <f t="shared" si="22"/>
        <v>60.72</v>
      </c>
      <c r="F31" s="220">
        <f t="shared" si="0"/>
        <v>68.801104385685449</v>
      </c>
      <c r="G31" s="218">
        <f t="shared" si="23"/>
        <v>1.03</v>
      </c>
      <c r="H31" s="231">
        <f t="shared" ref="H31" si="27">ROUND(H30*(1+$K68),2)</f>
        <v>0</v>
      </c>
      <c r="I31" s="220">
        <f t="shared" si="1"/>
        <v>69.83110438568545</v>
      </c>
      <c r="J31" s="220">
        <f t="shared" si="3"/>
        <v>263.04000000000002</v>
      </c>
      <c r="K31" s="218">
        <f t="shared" si="25"/>
        <v>0.93</v>
      </c>
      <c r="L31" s="209"/>
      <c r="P31" s="259">
        <f t="shared" si="26"/>
        <v>0</v>
      </c>
    </row>
    <row r="32" spans="2:17">
      <c r="B32" s="229">
        <f t="shared" si="2"/>
        <v>2038</v>
      </c>
      <c r="C32" s="230"/>
      <c r="D32" s="218">
        <f t="shared" si="22"/>
        <v>203.29</v>
      </c>
      <c r="E32" s="218">
        <f t="shared" si="22"/>
        <v>62.2</v>
      </c>
      <c r="F32" s="220">
        <f t="shared" si="0"/>
        <v>70.481575873420411</v>
      </c>
      <c r="G32" s="218">
        <f t="shared" si="23"/>
        <v>1.06</v>
      </c>
      <c r="H32" s="231">
        <f t="shared" ref="H32" si="28">ROUND(H31*(1+$K69),2)</f>
        <v>0</v>
      </c>
      <c r="I32" s="220">
        <f t="shared" si="1"/>
        <v>71.541575873420413</v>
      </c>
      <c r="J32" s="220">
        <f t="shared" si="3"/>
        <v>269.48</v>
      </c>
      <c r="K32" s="218">
        <f t="shared" si="25"/>
        <v>0.95</v>
      </c>
      <c r="L32" s="209"/>
      <c r="P32" s="259">
        <f t="shared" si="26"/>
        <v>0</v>
      </c>
    </row>
    <row r="33" spans="2:16">
      <c r="B33" s="229">
        <f t="shared" si="2"/>
        <v>2039</v>
      </c>
      <c r="C33" s="230"/>
      <c r="D33" s="218">
        <f t="shared" si="22"/>
        <v>208.27</v>
      </c>
      <c r="E33" s="218">
        <f t="shared" si="22"/>
        <v>63.72</v>
      </c>
      <c r="F33" s="220">
        <f t="shared" si="0"/>
        <v>72.207178506955515</v>
      </c>
      <c r="G33" s="218">
        <f t="shared" si="23"/>
        <v>1.0900000000000001</v>
      </c>
      <c r="H33" s="231">
        <f t="shared" ref="H33" si="29">ROUND(H32*(1+$K70),2)</f>
        <v>0</v>
      </c>
      <c r="I33" s="220">
        <f t="shared" si="1"/>
        <v>73.297178506955518</v>
      </c>
      <c r="J33" s="220">
        <f t="shared" si="3"/>
        <v>276.10000000000002</v>
      </c>
      <c r="K33" s="218">
        <f t="shared" si="25"/>
        <v>0.97</v>
      </c>
      <c r="L33" s="209"/>
      <c r="P33" s="259">
        <f t="shared" si="26"/>
        <v>0</v>
      </c>
    </row>
    <row r="34" spans="2:16">
      <c r="B34" s="229">
        <f t="shared" si="2"/>
        <v>2040</v>
      </c>
      <c r="C34" s="230"/>
      <c r="D34" s="218">
        <f t="shared" si="22"/>
        <v>213.36</v>
      </c>
      <c r="E34" s="218">
        <f t="shared" si="22"/>
        <v>65.28</v>
      </c>
      <c r="F34" s="220">
        <f t="shared" si="0"/>
        <v>73.972602739726028</v>
      </c>
      <c r="G34" s="218">
        <f t="shared" si="23"/>
        <v>1.1200000000000001</v>
      </c>
      <c r="H34" s="231">
        <f t="shared" ref="H34" si="30">ROUND(H33*(1+$K71),2)</f>
        <v>0</v>
      </c>
      <c r="I34" s="220">
        <f t="shared" si="1"/>
        <v>75.092602739726033</v>
      </c>
      <c r="J34" s="220">
        <f t="shared" si="3"/>
        <v>282.86</v>
      </c>
      <c r="K34" s="218">
        <f t="shared" si="25"/>
        <v>0.99</v>
      </c>
      <c r="L34" s="209"/>
      <c r="P34" s="259">
        <f t="shared" si="26"/>
        <v>0</v>
      </c>
    </row>
    <row r="35" spans="2:16">
      <c r="B35" s="229">
        <f t="shared" si="2"/>
        <v>2041</v>
      </c>
      <c r="C35" s="230"/>
      <c r="D35" s="218">
        <f t="shared" si="22"/>
        <v>218.59</v>
      </c>
      <c r="E35" s="218">
        <f t="shared" si="22"/>
        <v>66.88</v>
      </c>
      <c r="F35" s="220">
        <f t="shared" si="0"/>
        <v>75.78581289157907</v>
      </c>
      <c r="G35" s="218">
        <f t="shared" si="23"/>
        <v>1.1499999999999999</v>
      </c>
      <c r="H35" s="231">
        <f t="shared" ref="H35" si="31">ROUND(H34*(1+$K72),2)</f>
        <v>0</v>
      </c>
      <c r="I35" s="220">
        <f t="shared" si="1"/>
        <v>76.935812891579076</v>
      </c>
      <c r="J35" s="220">
        <f t="shared" si="3"/>
        <v>289.8</v>
      </c>
      <c r="K35" s="218">
        <f t="shared" si="25"/>
        <v>1.01</v>
      </c>
      <c r="L35" s="209"/>
      <c r="P35" s="259">
        <f t="shared" si="26"/>
        <v>0</v>
      </c>
    </row>
    <row r="36" spans="2:16">
      <c r="B36" s="229">
        <f t="shared" si="2"/>
        <v>2042</v>
      </c>
      <c r="C36" s="230"/>
      <c r="D36" s="218">
        <f t="shared" si="22"/>
        <v>223.97</v>
      </c>
      <c r="E36" s="218">
        <f t="shared" si="22"/>
        <v>68.53</v>
      </c>
      <c r="F36" s="220">
        <f t="shared" si="0"/>
        <v>77.65211850907933</v>
      </c>
      <c r="G36" s="218">
        <f t="shared" si="23"/>
        <v>1.18</v>
      </c>
      <c r="H36" s="231">
        <f t="shared" ref="H36" si="32">ROUND(H35*(1+$K73),2)</f>
        <v>0</v>
      </c>
      <c r="I36" s="220">
        <f t="shared" si="1"/>
        <v>78.832118509079336</v>
      </c>
      <c r="J36" s="220">
        <f t="shared" si="3"/>
        <v>296.94</v>
      </c>
      <c r="K36" s="218">
        <f t="shared" si="25"/>
        <v>1.03</v>
      </c>
      <c r="L36" s="209"/>
      <c r="P36" s="259">
        <f t="shared" si="26"/>
        <v>0</v>
      </c>
    </row>
    <row r="37" spans="2:16">
      <c r="B37" s="229"/>
      <c r="C37" s="222"/>
      <c r="D37" s="218"/>
      <c r="E37" s="218"/>
      <c r="F37" s="219"/>
      <c r="G37" s="218"/>
      <c r="H37" s="218"/>
      <c r="I37" s="220"/>
      <c r="J37" s="220"/>
      <c r="K37" s="232"/>
    </row>
    <row r="38" spans="2:16">
      <c r="B38" s="216"/>
      <c r="C38" s="222"/>
      <c r="D38" s="218"/>
      <c r="E38" s="218"/>
      <c r="F38" s="219"/>
      <c r="G38" s="218"/>
      <c r="H38" s="218"/>
      <c r="I38" s="220"/>
      <c r="J38" s="220"/>
      <c r="K38" s="232"/>
    </row>
    <row r="39" spans="2:16">
      <c r="B39" s="216"/>
      <c r="C39" s="222"/>
      <c r="D39" s="218"/>
      <c r="E39" s="218"/>
      <c r="F39" s="219"/>
      <c r="G39" s="218"/>
      <c r="H39" s="218"/>
      <c r="I39" s="220"/>
      <c r="J39" s="220"/>
      <c r="K39" s="232"/>
    </row>
    <row r="40" spans="2:16">
      <c r="B40" s="216"/>
      <c r="C40" s="222"/>
      <c r="D40" s="218"/>
      <c r="E40" s="218"/>
      <c r="F40" s="219"/>
      <c r="G40" s="218"/>
      <c r="H40" s="218"/>
      <c r="I40" s="220"/>
      <c r="J40" s="220"/>
      <c r="K40" s="232"/>
    </row>
    <row r="42" spans="2:16" ht="14.25">
      <c r="B42" s="233" t="s">
        <v>31</v>
      </c>
      <c r="C42" s="234"/>
      <c r="D42" s="234"/>
      <c r="E42" s="234"/>
      <c r="F42" s="234"/>
      <c r="G42" s="234"/>
      <c r="H42" s="234"/>
    </row>
    <row r="44" spans="2:16">
      <c r="B44" s="207" t="s">
        <v>112</v>
      </c>
      <c r="C44" s="235" t="s">
        <v>113</v>
      </c>
      <c r="D44" s="236" t="str">
        <f>'Table 3 200 MW (Wyo) 2033'!E68</f>
        <v xml:space="preserve">Plant Costs  - 2017 IRP - Table 6.1 &amp; 6.2 </v>
      </c>
    </row>
    <row r="45" spans="2:16">
      <c r="C45" s="235" t="str">
        <f>C7</f>
        <v>(a)</v>
      </c>
      <c r="D45" s="207" t="s">
        <v>114</v>
      </c>
    </row>
    <row r="46" spans="2:16">
      <c r="C46" s="235" t="str">
        <f>D7</f>
        <v>(b)</v>
      </c>
      <c r="D46" s="220" t="str">
        <f>"= "&amp;C7&amp;" x "&amp;C62</f>
        <v>= (a) x 0.0706748586244695</v>
      </c>
    </row>
    <row r="47" spans="2:16">
      <c r="C47" s="235" t="str">
        <f>F7</f>
        <v>(d)</v>
      </c>
      <c r="D47" s="220" t="str">
        <f>"= ("&amp;$D$7&amp;" + "&amp;$E$7&amp;") /  (8.76 x "&amp;TEXT(C63,"0.0%")&amp;")"</f>
        <v>= ((b) + (c)) /  (8.76 x 43.0%)</v>
      </c>
    </row>
    <row r="48" spans="2:16">
      <c r="C48" s="235" t="str">
        <f>I7</f>
        <v>(g)</v>
      </c>
      <c r="D48" s="220" t="str">
        <f>"= "&amp;$F$7&amp;" + "&amp;$H$7</f>
        <v>= (d) + (f)</v>
      </c>
    </row>
    <row r="49" spans="2:24">
      <c r="C49" s="235" t="str">
        <f>K7</f>
        <v>(i)</v>
      </c>
      <c r="D49" s="110" t="str">
        <f>D44</f>
        <v xml:space="preserve">Plant Costs  - 2017 IRP - Table 6.1 &amp; 6.2 </v>
      </c>
    </row>
    <row r="50" spans="2:24">
      <c r="C50" s="235"/>
      <c r="D50" s="220"/>
    </row>
    <row r="51" spans="2:24" ht="13.5" thickBot="1"/>
    <row r="52" spans="2:24" ht="13.5" thickBot="1">
      <c r="C52" s="58" t="str">
        <f>B2&amp;" - "&amp;B3</f>
        <v>2017 IRP Wyoming DJ Wind Resource - 43% Capacity Factor</v>
      </c>
      <c r="D52" s="237"/>
      <c r="E52" s="237"/>
      <c r="F52" s="237"/>
      <c r="G52" s="237"/>
      <c r="H52" s="237"/>
      <c r="I52" s="238"/>
      <c r="J52" s="238"/>
      <c r="K52" s="239"/>
    </row>
    <row r="53" spans="2:24" ht="13.5" thickBot="1">
      <c r="C53" s="240" t="s">
        <v>115</v>
      </c>
      <c r="D53" s="241" t="s">
        <v>116</v>
      </c>
      <c r="E53" s="241"/>
      <c r="F53" s="241"/>
      <c r="G53" s="241"/>
      <c r="H53" s="242"/>
      <c r="I53" s="238"/>
      <c r="J53" s="238"/>
      <c r="K53" s="239"/>
    </row>
    <row r="55" spans="2:24">
      <c r="B55" s="110" t="s">
        <v>103</v>
      </c>
      <c r="C55" s="243">
        <v>1737.2476650701883</v>
      </c>
      <c r="D55" s="207" t="s">
        <v>114</v>
      </c>
      <c r="H55" s="207" t="s">
        <v>9</v>
      </c>
    </row>
    <row r="56" spans="2:24">
      <c r="B56" s="110" t="s">
        <v>103</v>
      </c>
      <c r="C56" s="244">
        <v>37.565582271006477</v>
      </c>
      <c r="D56" s="207" t="s">
        <v>117</v>
      </c>
      <c r="H56" s="207" t="s">
        <v>9</v>
      </c>
    </row>
    <row r="57" spans="2:24">
      <c r="B57" s="110" t="s">
        <v>103</v>
      </c>
      <c r="C57" s="249">
        <v>0.57299999999999995</v>
      </c>
      <c r="D57" s="207" t="s">
        <v>122</v>
      </c>
      <c r="H57" s="207" t="s">
        <v>119</v>
      </c>
    </row>
    <row r="58" spans="2:24">
      <c r="B58" s="110" t="s">
        <v>103</v>
      </c>
      <c r="C58" s="244">
        <v>0.65</v>
      </c>
      <c r="D58" s="207" t="s">
        <v>118</v>
      </c>
      <c r="H58" s="207" t="s">
        <v>119</v>
      </c>
      <c r="K58" s="209"/>
      <c r="L58" s="245"/>
      <c r="M58" s="68"/>
      <c r="N58" s="246"/>
      <c r="O58" s="68"/>
      <c r="P58" s="246"/>
      <c r="Q58" s="68"/>
      <c r="R58" s="209"/>
      <c r="S58" s="209"/>
      <c r="T58" s="209"/>
      <c r="U58" s="209"/>
      <c r="V58" s="209"/>
      <c r="W58" s="209"/>
      <c r="X58" s="209"/>
    </row>
    <row r="59" spans="2:24">
      <c r="B59" s="110" t="s">
        <v>103</v>
      </c>
      <c r="C59" s="257"/>
      <c r="D59" s="207" t="s">
        <v>120</v>
      </c>
      <c r="H59" s="207" t="s">
        <v>119</v>
      </c>
      <c r="K59" s="247"/>
      <c r="L59" s="247"/>
      <c r="M59" s="248"/>
      <c r="N59" s="249"/>
      <c r="O59" s="246"/>
      <c r="P59" s="250"/>
      <c r="Q59" s="209"/>
      <c r="R59" s="209"/>
      <c r="S59" s="209"/>
      <c r="T59" s="209"/>
      <c r="U59" s="209"/>
      <c r="V59" s="209"/>
      <c r="W59" s="209"/>
      <c r="X59" s="209"/>
    </row>
    <row r="60" spans="2:24">
      <c r="K60" s="247"/>
      <c r="L60" s="247"/>
      <c r="M60" s="247"/>
      <c r="N60" s="209"/>
      <c r="O60" s="246"/>
      <c r="P60" s="250"/>
      <c r="Q60" s="209"/>
      <c r="R60" s="209"/>
      <c r="S60" s="209"/>
      <c r="T60" s="209"/>
      <c r="U60" s="209"/>
      <c r="V60" s="209"/>
      <c r="W60" s="209"/>
      <c r="X60" s="209"/>
    </row>
    <row r="61" spans="2:24">
      <c r="C61" s="251"/>
      <c r="K61" s="247"/>
      <c r="L61" s="247"/>
      <c r="M61" s="247"/>
      <c r="N61" s="209"/>
      <c r="O61" s="247"/>
      <c r="P61" s="250"/>
      <c r="S61" s="209"/>
      <c r="T61" s="209"/>
      <c r="U61" s="209"/>
      <c r="V61" s="209"/>
      <c r="W61" s="209"/>
      <c r="X61" s="209"/>
    </row>
    <row r="62" spans="2:24">
      <c r="C62" s="252">
        <v>7.0674858624469455E-2</v>
      </c>
      <c r="D62" s="207" t="s">
        <v>54</v>
      </c>
      <c r="K62" s="253"/>
      <c r="L62" s="254"/>
      <c r="M62" s="254"/>
      <c r="O62" s="255"/>
    </row>
    <row r="63" spans="2:24">
      <c r="C63" s="256">
        <v>0.43</v>
      </c>
      <c r="D63" s="207" t="s">
        <v>55</v>
      </c>
    </row>
    <row r="64" spans="2:24" ht="13.5" thickBot="1">
      <c r="D64" s="250"/>
    </row>
    <row r="65" spans="3:11" ht="13.5" thickBot="1">
      <c r="C65" s="54" t="str">
        <f>"Company Official Inflation Forecast Dated "&amp;TEXT('Table 4'!$G$5,"mmmm dd, yyyy")</f>
        <v>Company Official Inflation Forecast Dated March 31, 2017</v>
      </c>
      <c r="D65" s="237"/>
      <c r="E65" s="237"/>
      <c r="F65" s="237"/>
      <c r="G65" s="237"/>
      <c r="H65" s="237"/>
      <c r="I65" s="237"/>
      <c r="J65" s="237"/>
      <c r="K65" s="239"/>
    </row>
    <row r="66" spans="3:11">
      <c r="C66" s="135">
        <v>2017</v>
      </c>
      <c r="D66" s="57">
        <v>2.2092462442320437E-2</v>
      </c>
      <c r="E66" s="110"/>
      <c r="F66" s="135">
        <f>C74+1</f>
        <v>2026</v>
      </c>
      <c r="G66" s="57">
        <v>2.2944058791238842E-2</v>
      </c>
      <c r="H66" s="110"/>
      <c r="I66" s="135">
        <f>F74+1</f>
        <v>2035</v>
      </c>
      <c r="J66" s="135"/>
      <c r="K66" s="57">
        <v>2.4174683944208519E-2</v>
      </c>
    </row>
    <row r="67" spans="3:11">
      <c r="C67" s="135">
        <f t="shared" ref="C67:C74" si="33">C66+1</f>
        <v>2018</v>
      </c>
      <c r="D67" s="57">
        <v>2.1684070430924685E-2</v>
      </c>
      <c r="E67" s="110"/>
      <c r="F67" s="135">
        <f t="shared" ref="F67:F74" si="34">F66+1</f>
        <v>2027</v>
      </c>
      <c r="G67" s="57">
        <v>2.3164081218836952E-2</v>
      </c>
      <c r="H67" s="110"/>
      <c r="I67" s="135">
        <f t="shared" ref="I67:I74" si="35">I66+1</f>
        <v>2036</v>
      </c>
      <c r="J67" s="135"/>
      <c r="K67" s="57">
        <v>2.4311492116604327E-2</v>
      </c>
    </row>
    <row r="68" spans="3:11">
      <c r="C68" s="135">
        <f t="shared" si="33"/>
        <v>2019</v>
      </c>
      <c r="D68" s="57">
        <v>2.0023445288848141E-2</v>
      </c>
      <c r="E68" s="110"/>
      <c r="F68" s="135">
        <f t="shared" si="34"/>
        <v>2028</v>
      </c>
      <c r="G68" s="57">
        <v>2.3269517424980624E-2</v>
      </c>
      <c r="H68" s="110"/>
      <c r="I68" s="135">
        <f t="shared" si="35"/>
        <v>2037</v>
      </c>
      <c r="J68" s="135"/>
      <c r="K68" s="57">
        <v>2.4277391473133791E-2</v>
      </c>
    </row>
    <row r="69" spans="3:11">
      <c r="C69" s="135">
        <f t="shared" si="33"/>
        <v>2020</v>
      </c>
      <c r="D69" s="57">
        <v>2.1423649370385656E-2</v>
      </c>
      <c r="E69" s="110"/>
      <c r="F69" s="135">
        <f t="shared" si="34"/>
        <v>2029</v>
      </c>
      <c r="G69" s="57">
        <v>2.3660062349176059E-2</v>
      </c>
      <c r="H69" s="110"/>
      <c r="I69" s="135">
        <f t="shared" si="35"/>
        <v>2038</v>
      </c>
      <c r="J69" s="135"/>
      <c r="K69" s="57">
        <v>2.4418737348747444E-2</v>
      </c>
    </row>
    <row r="70" spans="3:11">
      <c r="C70" s="135">
        <f t="shared" si="33"/>
        <v>2021</v>
      </c>
      <c r="D70" s="57">
        <v>2.2444603435442634E-2</v>
      </c>
      <c r="E70" s="110"/>
      <c r="F70" s="135">
        <f t="shared" si="34"/>
        <v>2030</v>
      </c>
      <c r="G70" s="57">
        <v>2.3797996946838929E-2</v>
      </c>
      <c r="H70" s="110"/>
      <c r="I70" s="135">
        <f t="shared" si="35"/>
        <v>2039</v>
      </c>
      <c r="J70" s="135"/>
      <c r="K70" s="57">
        <v>2.4490791911648602E-2</v>
      </c>
    </row>
    <row r="71" spans="3:11">
      <c r="C71" s="135">
        <f t="shared" si="33"/>
        <v>2022</v>
      </c>
      <c r="D71" s="57">
        <v>2.2559296067847567E-2</v>
      </c>
      <c r="E71" s="110"/>
      <c r="F71" s="135">
        <f t="shared" si="34"/>
        <v>2031</v>
      </c>
      <c r="G71" s="57">
        <v>2.4014000123530499E-2</v>
      </c>
      <c r="H71" s="110"/>
      <c r="I71" s="135">
        <f t="shared" si="35"/>
        <v>2040</v>
      </c>
      <c r="J71" s="135"/>
      <c r="K71" s="57">
        <v>2.442458536688985E-2</v>
      </c>
    </row>
    <row r="72" spans="3:11" s="209" customFormat="1">
      <c r="C72" s="135">
        <f t="shared" si="33"/>
        <v>2023</v>
      </c>
      <c r="D72" s="57">
        <v>2.3031082544693549E-2</v>
      </c>
      <c r="E72" s="112"/>
      <c r="F72" s="135">
        <f t="shared" si="34"/>
        <v>2032</v>
      </c>
      <c r="G72" s="57">
        <v>2.4075090077113837E-2</v>
      </c>
      <c r="H72" s="112"/>
      <c r="I72" s="135">
        <f t="shared" si="35"/>
        <v>2041</v>
      </c>
      <c r="J72" s="135"/>
      <c r="K72" s="57">
        <v>2.4530694634797623E-2</v>
      </c>
    </row>
    <row r="73" spans="3:11" s="209" customFormat="1">
      <c r="C73" s="135">
        <f t="shared" si="33"/>
        <v>2024</v>
      </c>
      <c r="D73" s="57">
        <v>2.3134274986934988E-2</v>
      </c>
      <c r="E73" s="112"/>
      <c r="F73" s="135">
        <f t="shared" si="34"/>
        <v>2033</v>
      </c>
      <c r="G73" s="57">
        <v>2.4191075903759129E-2</v>
      </c>
      <c r="H73" s="112"/>
      <c r="I73" s="135">
        <f t="shared" si="35"/>
        <v>2042</v>
      </c>
      <c r="J73" s="135"/>
      <c r="K73" s="57">
        <v>2.4630996146588036E-2</v>
      </c>
    </row>
    <row r="74" spans="3:11" s="209" customFormat="1">
      <c r="C74" s="135">
        <f t="shared" si="33"/>
        <v>2025</v>
      </c>
      <c r="D74" s="57">
        <v>2.3159080336675242E-2</v>
      </c>
      <c r="E74" s="112"/>
      <c r="F74" s="135">
        <f t="shared" si="34"/>
        <v>2034</v>
      </c>
      <c r="G74" s="57">
        <v>2.4219456505286896E-2</v>
      </c>
      <c r="H74" s="112"/>
      <c r="I74" s="135">
        <f t="shared" si="35"/>
        <v>2043</v>
      </c>
      <c r="J74" s="135"/>
      <c r="K74" s="57">
        <v>2.4704209858992465E-2</v>
      </c>
    </row>
    <row r="75" spans="3:11" s="209" customFormat="1"/>
    <row r="76" spans="3:11" s="209" customFormat="1"/>
    <row r="93" spans="3:4">
      <c r="C93" s="246"/>
      <c r="D93" s="250"/>
    </row>
    <row r="94" spans="3:4">
      <c r="C94" s="246"/>
      <c r="D94" s="250"/>
    </row>
    <row r="95" spans="3:4">
      <c r="C95" s="246"/>
      <c r="D95" s="250"/>
    </row>
    <row r="96" spans="3:4">
      <c r="C96" s="246"/>
      <c r="D96" s="250"/>
    </row>
    <row r="97" spans="3:4">
      <c r="C97" s="246"/>
      <c r="D97" s="250"/>
    </row>
    <row r="98" spans="3:4">
      <c r="C98" s="246"/>
      <c r="D98" s="250"/>
    </row>
    <row r="99" spans="3:4">
      <c r="C99" s="246"/>
      <c r="D99" s="250"/>
    </row>
    <row r="100" spans="3:4">
      <c r="C100" s="246"/>
      <c r="D100" s="250"/>
    </row>
    <row r="101" spans="3:4">
      <c r="C101" s="246"/>
      <c r="D101" s="250"/>
    </row>
    <row r="102" spans="3:4">
      <c r="C102" s="246"/>
      <c r="D102" s="250"/>
    </row>
  </sheetData>
  <printOptions horizontalCentered="1"/>
  <pageMargins left="0.8" right="0.3" top="0.4" bottom="0.4" header="0.5" footer="0.2"/>
  <pageSetup scale="56" orientation="landscape" r:id="rId1"/>
  <headerFooter alignWithMargins="0"/>
  <rowBreaks count="1" manualBreakCount="1">
    <brk id="5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102"/>
  <sheetViews>
    <sheetView zoomScaleNormal="100" workbookViewId="0">
      <selection activeCell="B2" sqref="B2"/>
    </sheetView>
  </sheetViews>
  <sheetFormatPr defaultColWidth="9.33203125" defaultRowHeight="12.75"/>
  <cols>
    <col min="1" max="1" width="1.5" style="207" customWidth="1"/>
    <col min="2" max="2" width="10.83203125" style="207" customWidth="1"/>
    <col min="3" max="3" width="14.1640625" style="207" customWidth="1"/>
    <col min="4" max="4" width="12.33203125" style="207" customWidth="1"/>
    <col min="5" max="5" width="9.1640625" style="207" customWidth="1"/>
    <col min="6" max="6" width="9.83203125" style="207" bestFit="1" customWidth="1"/>
    <col min="7" max="7" width="9.83203125" style="207" customWidth="1"/>
    <col min="8" max="8" width="10.5" style="207" customWidth="1"/>
    <col min="9" max="10" width="12.5" style="207" customWidth="1"/>
    <col min="11" max="11" width="11.6640625" style="207" customWidth="1"/>
    <col min="12" max="15" width="9.33203125" style="207"/>
    <col min="16" max="16" width="9.33203125" style="207" customWidth="1"/>
    <col min="17" max="16384" width="9.33203125" style="207"/>
  </cols>
  <sheetData>
    <row r="1" spans="2:18" ht="15.75">
      <c r="B1" s="205" t="s">
        <v>85</v>
      </c>
      <c r="C1" s="206"/>
      <c r="D1" s="206"/>
      <c r="E1" s="206"/>
      <c r="F1" s="206"/>
      <c r="G1" s="206"/>
      <c r="H1" s="206"/>
      <c r="I1" s="206"/>
      <c r="J1" s="206"/>
    </row>
    <row r="2" spans="2:18" ht="15.75">
      <c r="B2" s="205" t="s">
        <v>177</v>
      </c>
      <c r="C2" s="206"/>
      <c r="D2" s="206"/>
      <c r="E2" s="206"/>
      <c r="F2" s="206"/>
      <c r="G2" s="206"/>
      <c r="H2" s="206"/>
      <c r="I2" s="206"/>
      <c r="J2" s="206"/>
    </row>
    <row r="3" spans="2:18" ht="15.75">
      <c r="B3" s="205" t="str">
        <f>TEXT($C$63,"0%")&amp;" Capacity Factor"</f>
        <v>31% Capacity Factor</v>
      </c>
      <c r="C3" s="206"/>
      <c r="D3" s="206"/>
      <c r="E3" s="206"/>
      <c r="F3" s="206"/>
      <c r="G3" s="206"/>
      <c r="H3" s="206"/>
      <c r="I3" s="206"/>
      <c r="J3" s="206"/>
    </row>
    <row r="4" spans="2:18">
      <c r="B4" s="208"/>
      <c r="C4" s="208"/>
      <c r="D4" s="208"/>
      <c r="E4" s="208"/>
      <c r="F4" s="208"/>
      <c r="G4" s="208"/>
      <c r="H4" s="208"/>
      <c r="I4" s="209"/>
      <c r="J4" s="209"/>
      <c r="K4" s="209"/>
      <c r="P4" s="209"/>
    </row>
    <row r="5" spans="2:18" ht="51.75" customHeight="1">
      <c r="B5" s="210" t="s">
        <v>0</v>
      </c>
      <c r="C5" s="211" t="s">
        <v>10</v>
      </c>
      <c r="D5" s="211" t="s">
        <v>11</v>
      </c>
      <c r="E5" s="211" t="s">
        <v>12</v>
      </c>
      <c r="F5" s="211" t="s">
        <v>109</v>
      </c>
      <c r="G5" s="19" t="s">
        <v>13</v>
      </c>
      <c r="H5" s="211" t="s">
        <v>110</v>
      </c>
      <c r="I5" s="19" t="s">
        <v>73</v>
      </c>
      <c r="J5" s="19" t="s">
        <v>73</v>
      </c>
      <c r="K5" s="211" t="s">
        <v>111</v>
      </c>
      <c r="P5" s="269"/>
    </row>
    <row r="6" spans="2:18" ht="24" customHeight="1">
      <c r="B6" s="212"/>
      <c r="C6" s="213" t="s">
        <v>8</v>
      </c>
      <c r="D6" s="214" t="s">
        <v>9</v>
      </c>
      <c r="E6" s="214" t="s">
        <v>9</v>
      </c>
      <c r="F6" s="213" t="s">
        <v>39</v>
      </c>
      <c r="G6" s="22" t="s">
        <v>39</v>
      </c>
      <c r="H6" s="213" t="s">
        <v>39</v>
      </c>
      <c r="I6" s="213" t="s">
        <v>39</v>
      </c>
      <c r="J6" s="23" t="s">
        <v>9</v>
      </c>
      <c r="K6" s="213" t="s">
        <v>39</v>
      </c>
    </row>
    <row r="7" spans="2:18">
      <c r="C7" s="215" t="s">
        <v>1</v>
      </c>
      <c r="D7" s="215" t="s">
        <v>2</v>
      </c>
      <c r="E7" s="215" t="s">
        <v>3</v>
      </c>
      <c r="F7" s="215" t="s">
        <v>4</v>
      </c>
      <c r="G7" s="215" t="s">
        <v>5</v>
      </c>
      <c r="H7" s="215" t="s">
        <v>7</v>
      </c>
      <c r="I7" s="215" t="s">
        <v>28</v>
      </c>
      <c r="J7" s="215" t="s">
        <v>29</v>
      </c>
      <c r="K7" s="215" t="s">
        <v>29</v>
      </c>
    </row>
    <row r="8" spans="2:18" ht="6" customHeight="1">
      <c r="K8" s="209"/>
    </row>
    <row r="9" spans="2:18" ht="15.75">
      <c r="B9" s="60" t="str">
        <f>C52</f>
        <v>2017 IRP Utah Solar Resource - 31% Capacity Factor</v>
      </c>
      <c r="C9" s="209"/>
      <c r="E9" s="209"/>
      <c r="F9" s="209"/>
      <c r="G9" s="209"/>
      <c r="H9" s="209"/>
      <c r="I9" s="209"/>
      <c r="J9" s="209"/>
      <c r="K9" s="209"/>
    </row>
    <row r="10" spans="2:18">
      <c r="B10" s="216">
        <v>2016</v>
      </c>
      <c r="C10" s="217">
        <f>C55</f>
        <v>1822.4072122157659</v>
      </c>
      <c r="D10" s="218">
        <f>C10*$C$62</f>
        <v>140.61107266637151</v>
      </c>
      <c r="E10" s="218">
        <f>C56</f>
        <v>19.693557659779859</v>
      </c>
      <c r="F10" s="219">
        <f t="shared" ref="F10:F33" si="0">(D10+E10)/(8.76*$C$63)</f>
        <v>58.84120686185063</v>
      </c>
      <c r="G10" s="219">
        <f>C58</f>
        <v>0</v>
      </c>
      <c r="H10" s="218">
        <f>C59</f>
        <v>-2.446131410134015</v>
      </c>
      <c r="I10" s="220">
        <f t="shared" ref="I10:I36" si="1">F10+H10+G10</f>
        <v>56.395075451716615</v>
      </c>
      <c r="J10" s="220">
        <f>ROUND(I10*$C$63*8.76,2)</f>
        <v>153.63999999999999</v>
      </c>
      <c r="K10" s="218">
        <f>$C$57</f>
        <v>0.60299999999999998</v>
      </c>
      <c r="N10" s="221"/>
      <c r="P10" s="259"/>
    </row>
    <row r="11" spans="2:18">
      <c r="B11" s="216">
        <f t="shared" ref="B11:B36" si="2">B10+1</f>
        <v>2017</v>
      </c>
      <c r="C11" s="222"/>
      <c r="D11" s="218">
        <f>ROUND(D10*(1+$D66),2)</f>
        <v>143.72</v>
      </c>
      <c r="E11" s="218">
        <f>ROUND(E10*(1+$D66),2)</f>
        <v>20.13</v>
      </c>
      <c r="F11" s="219">
        <f t="shared" si="0"/>
        <v>60.142565593387069</v>
      </c>
      <c r="G11" s="218">
        <f>ROUND(G10*(1+$D66),2)</f>
        <v>0</v>
      </c>
      <c r="H11" s="218">
        <f>ROUND(H10*(1+$D66),2)</f>
        <v>-2.5</v>
      </c>
      <c r="I11" s="220">
        <f t="shared" si="1"/>
        <v>57.642565593387069</v>
      </c>
      <c r="J11" s="220">
        <f t="shared" ref="J11:J36" si="3">ROUND(I11*$C$63*8.76,2)</f>
        <v>157.04</v>
      </c>
      <c r="K11" s="218">
        <f t="shared" ref="K11:K19" si="4">ROUND(K10*(1+$D66),2)</f>
        <v>0.62</v>
      </c>
      <c r="N11" s="221"/>
      <c r="P11" s="259"/>
    </row>
    <row r="12" spans="2:18">
      <c r="B12" s="229">
        <f t="shared" si="2"/>
        <v>2018</v>
      </c>
      <c r="C12" s="230"/>
      <c r="D12" s="218">
        <f t="shared" ref="D12:G19" si="5">ROUND(D11*(1+$D67),2)</f>
        <v>146.84</v>
      </c>
      <c r="E12" s="218">
        <f t="shared" si="5"/>
        <v>20.57</v>
      </c>
      <c r="F12" s="220">
        <f t="shared" si="0"/>
        <v>61.449294513206773</v>
      </c>
      <c r="G12" s="218">
        <f t="shared" si="5"/>
        <v>0</v>
      </c>
      <c r="H12" s="231">
        <f t="shared" ref="H12" si="6">ROUND(H11*(1+$D67),2)</f>
        <v>-2.5499999999999998</v>
      </c>
      <c r="I12" s="220">
        <f t="shared" si="1"/>
        <v>58.899294513206776</v>
      </c>
      <c r="J12" s="220">
        <f t="shared" si="3"/>
        <v>160.46</v>
      </c>
      <c r="K12" s="218">
        <f t="shared" si="4"/>
        <v>0.63</v>
      </c>
      <c r="L12" s="209"/>
      <c r="N12" s="221"/>
      <c r="P12" s="259"/>
    </row>
    <row r="13" spans="2:18">
      <c r="B13" s="229">
        <f t="shared" si="2"/>
        <v>2019</v>
      </c>
      <c r="C13" s="230"/>
      <c r="D13" s="218">
        <f t="shared" si="5"/>
        <v>149.78</v>
      </c>
      <c r="E13" s="218">
        <f t="shared" si="5"/>
        <v>20.98</v>
      </c>
      <c r="F13" s="220">
        <f t="shared" si="0"/>
        <v>62.678941109104521</v>
      </c>
      <c r="G13" s="218">
        <f t="shared" si="5"/>
        <v>0</v>
      </c>
      <c r="H13" s="231">
        <f t="shared" ref="H13" si="7">ROUND(H12*(1+$D68),2)</f>
        <v>-2.6</v>
      </c>
      <c r="I13" s="220">
        <f t="shared" si="1"/>
        <v>60.07894110910452</v>
      </c>
      <c r="J13" s="220">
        <f t="shared" si="3"/>
        <v>163.68</v>
      </c>
      <c r="K13" s="218">
        <f t="shared" si="4"/>
        <v>0.64</v>
      </c>
      <c r="L13" s="209"/>
      <c r="N13" s="221"/>
      <c r="P13" s="259"/>
    </row>
    <row r="14" spans="2:18">
      <c r="B14" s="229">
        <f t="shared" si="2"/>
        <v>2020</v>
      </c>
      <c r="C14" s="230"/>
      <c r="D14" s="218">
        <f t="shared" si="5"/>
        <v>152.99</v>
      </c>
      <c r="E14" s="218">
        <f t="shared" si="5"/>
        <v>21.43</v>
      </c>
      <c r="F14" s="220">
        <f t="shared" si="0"/>
        <v>64.022375897458488</v>
      </c>
      <c r="G14" s="218">
        <f t="shared" si="5"/>
        <v>0</v>
      </c>
      <c r="H14" s="231">
        <f t="shared" ref="H14" si="8">ROUND(H13*(1+$D69),2)</f>
        <v>-2.66</v>
      </c>
      <c r="I14" s="220">
        <f t="shared" si="1"/>
        <v>61.362375897458492</v>
      </c>
      <c r="J14" s="220">
        <f t="shared" si="3"/>
        <v>167.17</v>
      </c>
      <c r="K14" s="218">
        <f t="shared" si="4"/>
        <v>0.65</v>
      </c>
      <c r="L14" s="209"/>
      <c r="N14" s="221"/>
      <c r="O14" s="226"/>
      <c r="P14" s="259"/>
      <c r="Q14" s="227"/>
      <c r="R14" s="228"/>
    </row>
    <row r="15" spans="2:18">
      <c r="B15" s="229">
        <f t="shared" si="2"/>
        <v>2021</v>
      </c>
      <c r="C15" s="230"/>
      <c r="D15" s="218">
        <f t="shared" si="5"/>
        <v>156.41999999999999</v>
      </c>
      <c r="E15" s="218">
        <f t="shared" si="5"/>
        <v>21.91</v>
      </c>
      <c r="F15" s="220">
        <f t="shared" si="0"/>
        <v>65.457575357148102</v>
      </c>
      <c r="G15" s="218">
        <f t="shared" si="5"/>
        <v>0</v>
      </c>
      <c r="H15" s="231">
        <f t="shared" ref="H15" si="9">ROUND(H14*(1+$D70),2)</f>
        <v>-2.72</v>
      </c>
      <c r="I15" s="220">
        <f t="shared" si="1"/>
        <v>62.737575357148103</v>
      </c>
      <c r="J15" s="220">
        <f t="shared" si="3"/>
        <v>170.92</v>
      </c>
      <c r="K15" s="218">
        <f t="shared" si="4"/>
        <v>0.66</v>
      </c>
      <c r="L15" s="209"/>
      <c r="N15" s="227"/>
      <c r="O15" s="227"/>
      <c r="P15" s="259"/>
      <c r="Q15" s="227"/>
      <c r="R15" s="228"/>
    </row>
    <row r="16" spans="2:18">
      <c r="B16" s="229">
        <f t="shared" si="2"/>
        <v>2022</v>
      </c>
      <c r="C16" s="230"/>
      <c r="D16" s="218">
        <f t="shared" si="5"/>
        <v>159.94999999999999</v>
      </c>
      <c r="E16" s="218">
        <f t="shared" si="5"/>
        <v>22.4</v>
      </c>
      <c r="F16" s="220">
        <f t="shared" si="0"/>
        <v>66.933151272225402</v>
      </c>
      <c r="G16" s="218">
        <f t="shared" si="5"/>
        <v>0</v>
      </c>
      <c r="H16" s="231">
        <f t="shared" ref="H16" si="10">ROUND(H15*(1+$D71),2)</f>
        <v>-2.78</v>
      </c>
      <c r="I16" s="220">
        <f t="shared" si="1"/>
        <v>64.153151272225401</v>
      </c>
      <c r="J16" s="220">
        <f t="shared" si="3"/>
        <v>174.78</v>
      </c>
      <c r="K16" s="218">
        <f t="shared" si="4"/>
        <v>0.67</v>
      </c>
      <c r="L16" s="209"/>
      <c r="N16" s="221"/>
      <c r="P16" s="259"/>
    </row>
    <row r="17" spans="2:17">
      <c r="B17" s="229">
        <f t="shared" si="2"/>
        <v>2023</v>
      </c>
      <c r="C17" s="230"/>
      <c r="D17" s="218">
        <f t="shared" si="5"/>
        <v>163.63</v>
      </c>
      <c r="E17" s="218">
        <f t="shared" si="5"/>
        <v>22.92</v>
      </c>
      <c r="F17" s="220">
        <f t="shared" si="0"/>
        <v>68.474797750664379</v>
      </c>
      <c r="G17" s="218">
        <f t="shared" si="5"/>
        <v>0</v>
      </c>
      <c r="H17" s="231">
        <f t="shared" ref="H17" si="11">ROUND(H16*(1+$D72),2)</f>
        <v>-2.84</v>
      </c>
      <c r="I17" s="220">
        <f t="shared" si="1"/>
        <v>65.634797750664376</v>
      </c>
      <c r="J17" s="220">
        <f t="shared" si="3"/>
        <v>178.81</v>
      </c>
      <c r="K17" s="218">
        <f t="shared" si="4"/>
        <v>0.69</v>
      </c>
      <c r="L17" s="209"/>
      <c r="N17" s="221"/>
      <c r="O17" s="226"/>
      <c r="P17" s="259"/>
    </row>
    <row r="18" spans="2:17">
      <c r="B18" s="229">
        <f t="shared" si="2"/>
        <v>2024</v>
      </c>
      <c r="C18" s="230"/>
      <c r="D18" s="218">
        <f t="shared" si="5"/>
        <v>167.42</v>
      </c>
      <c r="E18" s="218">
        <f t="shared" si="5"/>
        <v>23.45</v>
      </c>
      <c r="F18" s="220">
        <f t="shared" si="0"/>
        <v>70.060491271344461</v>
      </c>
      <c r="G18" s="218">
        <f t="shared" si="5"/>
        <v>0</v>
      </c>
      <c r="H18" s="231">
        <f t="shared" ref="H18" si="12">ROUND(H17*(1+$D73),2)</f>
        <v>-2.91</v>
      </c>
      <c r="I18" s="220">
        <f t="shared" si="1"/>
        <v>67.150491271344464</v>
      </c>
      <c r="J18" s="220">
        <f t="shared" si="3"/>
        <v>182.94</v>
      </c>
      <c r="K18" s="218">
        <f t="shared" si="4"/>
        <v>0.71</v>
      </c>
      <c r="L18" s="209"/>
      <c r="P18" s="259"/>
    </row>
    <row r="19" spans="2:17">
      <c r="B19" s="229">
        <f t="shared" si="2"/>
        <v>2025</v>
      </c>
      <c r="C19" s="230"/>
      <c r="D19" s="218">
        <f t="shared" si="5"/>
        <v>171.3</v>
      </c>
      <c r="E19" s="218">
        <f t="shared" si="5"/>
        <v>23.99</v>
      </c>
      <c r="F19" s="220">
        <f t="shared" si="0"/>
        <v>71.682890660558826</v>
      </c>
      <c r="G19" s="218">
        <f t="shared" si="5"/>
        <v>0</v>
      </c>
      <c r="H19" s="231">
        <f t="shared" ref="H19" si="13">ROUND(H18*(1+$D74),2)</f>
        <v>-2.98</v>
      </c>
      <c r="I19" s="220">
        <f t="shared" si="1"/>
        <v>68.702890660558822</v>
      </c>
      <c r="J19" s="220">
        <f t="shared" si="3"/>
        <v>187.17</v>
      </c>
      <c r="K19" s="218">
        <f t="shared" si="4"/>
        <v>0.73</v>
      </c>
      <c r="L19" s="209"/>
      <c r="P19" s="259"/>
    </row>
    <row r="20" spans="2:17">
      <c r="B20" s="229">
        <f t="shared" si="2"/>
        <v>2026</v>
      </c>
      <c r="C20" s="230"/>
      <c r="D20" s="218">
        <f>ROUND(D19*(1+$G66),2)</f>
        <v>175.23</v>
      </c>
      <c r="E20" s="218">
        <f>ROUND(E19*(1+$G66),2)</f>
        <v>24.54</v>
      </c>
      <c r="F20" s="220">
        <f t="shared" si="0"/>
        <v>73.327313570893708</v>
      </c>
      <c r="G20" s="218">
        <f>ROUND(G19*(1+$G66),2)</f>
        <v>0</v>
      </c>
      <c r="H20" s="231">
        <f>ROUND(H19*(1+$G66),2)</f>
        <v>-3.05</v>
      </c>
      <c r="I20" s="220">
        <f t="shared" si="1"/>
        <v>70.27731357089371</v>
      </c>
      <c r="J20" s="220">
        <f t="shared" si="3"/>
        <v>191.46</v>
      </c>
      <c r="K20" s="218">
        <f t="shared" ref="K20:K28" si="14">ROUND(K19*(1+$G66),2)</f>
        <v>0.75</v>
      </c>
      <c r="L20" s="209"/>
      <c r="P20" s="259"/>
      <c r="Q20" s="260"/>
    </row>
    <row r="21" spans="2:17">
      <c r="B21" s="229">
        <f t="shared" si="2"/>
        <v>2027</v>
      </c>
      <c r="C21" s="230"/>
      <c r="D21" s="218">
        <f t="shared" ref="D21:G28" si="15">ROUND(D20*(1+$G67),2)</f>
        <v>179.29</v>
      </c>
      <c r="E21" s="218">
        <f t="shared" si="15"/>
        <v>25.11</v>
      </c>
      <c r="F21" s="220">
        <f t="shared" si="0"/>
        <v>75.026795284030001</v>
      </c>
      <c r="G21" s="218">
        <f t="shared" si="15"/>
        <v>0</v>
      </c>
      <c r="H21" s="231">
        <f t="shared" ref="H21" si="16">ROUND(H20*(1+$G67),2)</f>
        <v>-3.12</v>
      </c>
      <c r="I21" s="220">
        <f t="shared" si="1"/>
        <v>71.906795284029997</v>
      </c>
      <c r="J21" s="220">
        <f t="shared" si="3"/>
        <v>195.9</v>
      </c>
      <c r="K21" s="218">
        <f t="shared" si="14"/>
        <v>0.77</v>
      </c>
      <c r="L21" s="209"/>
      <c r="P21" s="259"/>
    </row>
    <row r="22" spans="2:17">
      <c r="B22" s="229">
        <f t="shared" si="2"/>
        <v>2028</v>
      </c>
      <c r="C22" s="230"/>
      <c r="D22" s="218">
        <f t="shared" si="15"/>
        <v>183.46</v>
      </c>
      <c r="E22" s="218">
        <f t="shared" si="15"/>
        <v>25.69</v>
      </c>
      <c r="F22" s="220">
        <f t="shared" si="0"/>
        <v>76.770324039407427</v>
      </c>
      <c r="G22" s="218">
        <f t="shared" si="15"/>
        <v>0</v>
      </c>
      <c r="H22" s="231">
        <f t="shared" ref="H22" si="17">ROUND(H21*(1+$G68),2)</f>
        <v>-3.19</v>
      </c>
      <c r="I22" s="220">
        <f t="shared" si="1"/>
        <v>73.580324039407429</v>
      </c>
      <c r="J22" s="220">
        <f t="shared" si="3"/>
        <v>200.46</v>
      </c>
      <c r="K22" s="218">
        <f t="shared" si="14"/>
        <v>0.79</v>
      </c>
      <c r="L22" s="209"/>
      <c r="P22" s="259"/>
    </row>
    <row r="23" spans="2:17">
      <c r="B23" s="229">
        <f t="shared" si="2"/>
        <v>2029</v>
      </c>
      <c r="C23" s="230"/>
      <c r="D23" s="218">
        <f t="shared" si="15"/>
        <v>187.8</v>
      </c>
      <c r="E23" s="218">
        <f t="shared" si="15"/>
        <v>26.3</v>
      </c>
      <c r="F23" s="220">
        <f t="shared" si="0"/>
        <v>78.587264531853364</v>
      </c>
      <c r="G23" s="218">
        <f t="shared" si="15"/>
        <v>0</v>
      </c>
      <c r="H23" s="231">
        <f t="shared" ref="H23" si="18">ROUND(H22*(1+$G69),2)</f>
        <v>-3.27</v>
      </c>
      <c r="I23" s="220">
        <f t="shared" si="1"/>
        <v>75.317264531853368</v>
      </c>
      <c r="J23" s="220">
        <f t="shared" si="3"/>
        <v>205.19</v>
      </c>
      <c r="K23" s="218">
        <f t="shared" si="14"/>
        <v>0.81</v>
      </c>
      <c r="L23" s="209"/>
      <c r="P23" s="259"/>
    </row>
    <row r="24" spans="2:17">
      <c r="B24" s="229">
        <f t="shared" si="2"/>
        <v>2030</v>
      </c>
      <c r="C24" s="223"/>
      <c r="D24" s="224">
        <f t="shared" si="15"/>
        <v>192.27</v>
      </c>
      <c r="E24" s="224">
        <f t="shared" si="15"/>
        <v>26.93</v>
      </c>
      <c r="F24" s="225">
        <f t="shared" si="0"/>
        <v>80.459263827100685</v>
      </c>
      <c r="G24" s="224">
        <f t="shared" si="15"/>
        <v>0</v>
      </c>
      <c r="H24" s="224">
        <f t="shared" ref="H24" si="19">ROUND(H23*(1+$G70),2)</f>
        <v>-3.35</v>
      </c>
      <c r="I24" s="225">
        <f t="shared" si="1"/>
        <v>77.10926382710069</v>
      </c>
      <c r="J24" s="225">
        <f t="shared" si="3"/>
        <v>210.07</v>
      </c>
      <c r="K24" s="224">
        <f t="shared" si="14"/>
        <v>0.83</v>
      </c>
      <c r="L24" s="209"/>
      <c r="P24" s="259"/>
    </row>
    <row r="25" spans="2:17">
      <c r="B25" s="229">
        <f t="shared" si="2"/>
        <v>2031</v>
      </c>
      <c r="C25" s="230"/>
      <c r="D25" s="218">
        <f t="shared" si="15"/>
        <v>196.89</v>
      </c>
      <c r="E25" s="218">
        <f t="shared" si="15"/>
        <v>27.58</v>
      </c>
      <c r="F25" s="220">
        <f t="shared" si="0"/>
        <v>82.393663098856237</v>
      </c>
      <c r="G25" s="218">
        <f t="shared" si="15"/>
        <v>0</v>
      </c>
      <c r="H25" s="231">
        <f t="shared" ref="H25" si="20">ROUND(H24*(1+$G71),2)</f>
        <v>-3.43</v>
      </c>
      <c r="I25" s="220">
        <f t="shared" si="1"/>
        <v>78.96366309885623</v>
      </c>
      <c r="J25" s="220">
        <f t="shared" si="3"/>
        <v>215.13</v>
      </c>
      <c r="K25" s="218">
        <f t="shared" si="14"/>
        <v>0.85</v>
      </c>
      <c r="L25" s="209"/>
      <c r="P25" s="259"/>
    </row>
    <row r="26" spans="2:17">
      <c r="B26" s="229">
        <f t="shared" si="2"/>
        <v>2032</v>
      </c>
      <c r="C26" s="230"/>
      <c r="D26" s="218">
        <f t="shared" si="15"/>
        <v>201.63</v>
      </c>
      <c r="E26" s="218">
        <f t="shared" si="15"/>
        <v>28.24</v>
      </c>
      <c r="F26" s="220">
        <f t="shared" si="0"/>
        <v>84.375779999706353</v>
      </c>
      <c r="G26" s="218">
        <f t="shared" si="15"/>
        <v>0</v>
      </c>
      <c r="H26" s="231">
        <f t="shared" ref="H26" si="21">ROUND(H25*(1+$G72),2)</f>
        <v>-3.51</v>
      </c>
      <c r="I26" s="220">
        <f t="shared" si="1"/>
        <v>80.865779999706348</v>
      </c>
      <c r="J26" s="220">
        <f t="shared" si="3"/>
        <v>220.31</v>
      </c>
      <c r="K26" s="218">
        <f t="shared" si="14"/>
        <v>0.87</v>
      </c>
      <c r="L26" s="209"/>
      <c r="P26" s="259"/>
    </row>
    <row r="27" spans="2:17">
      <c r="B27" s="229">
        <f t="shared" si="2"/>
        <v>2033</v>
      </c>
      <c r="C27" s="230"/>
      <c r="D27" s="218">
        <f t="shared" si="15"/>
        <v>206.51</v>
      </c>
      <c r="E27" s="218">
        <f t="shared" si="15"/>
        <v>28.92</v>
      </c>
      <c r="F27" s="220">
        <f t="shared" si="0"/>
        <v>86.416626290211283</v>
      </c>
      <c r="G27" s="218">
        <f t="shared" si="15"/>
        <v>0</v>
      </c>
      <c r="H27" s="231">
        <f t="shared" ref="H27" si="22">ROUND(H26*(1+$G73),2)</f>
        <v>-3.59</v>
      </c>
      <c r="I27" s="220">
        <f t="shared" si="1"/>
        <v>82.82662629021128</v>
      </c>
      <c r="J27" s="220">
        <f t="shared" si="3"/>
        <v>225.65</v>
      </c>
      <c r="K27" s="218">
        <f t="shared" si="14"/>
        <v>0.89</v>
      </c>
      <c r="L27" s="209"/>
      <c r="P27" s="259"/>
    </row>
    <row r="28" spans="2:17">
      <c r="B28" s="229">
        <f t="shared" si="2"/>
        <v>2034</v>
      </c>
      <c r="C28" s="230"/>
      <c r="D28" s="218">
        <f t="shared" si="15"/>
        <v>211.51</v>
      </c>
      <c r="E28" s="218">
        <f t="shared" si="15"/>
        <v>29.62</v>
      </c>
      <c r="F28" s="220">
        <f t="shared" si="0"/>
        <v>88.508860796664166</v>
      </c>
      <c r="G28" s="218">
        <f t="shared" si="15"/>
        <v>0</v>
      </c>
      <c r="H28" s="231">
        <f t="shared" ref="H28" si="23">ROUND(H27*(1+$G74),2)</f>
        <v>-3.68</v>
      </c>
      <c r="I28" s="220">
        <f t="shared" si="1"/>
        <v>84.828860796664159</v>
      </c>
      <c r="J28" s="220">
        <f t="shared" si="3"/>
        <v>231.1</v>
      </c>
      <c r="K28" s="218">
        <f t="shared" si="14"/>
        <v>0.91</v>
      </c>
      <c r="L28" s="209"/>
      <c r="P28" s="259"/>
    </row>
    <row r="29" spans="2:17">
      <c r="B29" s="229">
        <f t="shared" si="2"/>
        <v>2035</v>
      </c>
      <c r="C29" s="230"/>
      <c r="D29" s="218">
        <f t="shared" ref="D29:E36" si="24">ROUND(D28*(1+$K66),2)</f>
        <v>216.62</v>
      </c>
      <c r="E29" s="218">
        <f t="shared" si="24"/>
        <v>30.34</v>
      </c>
      <c r="F29" s="220">
        <f t="shared" si="0"/>
        <v>90.648812932211612</v>
      </c>
      <c r="G29" s="218">
        <f t="shared" ref="G29:H36" si="25">ROUND(G28*(1+$K66),2)</f>
        <v>0</v>
      </c>
      <c r="H29" s="231">
        <f t="shared" si="25"/>
        <v>-3.77</v>
      </c>
      <c r="I29" s="220">
        <f t="shared" si="1"/>
        <v>86.878812932211616</v>
      </c>
      <c r="J29" s="220">
        <f t="shared" si="3"/>
        <v>236.69</v>
      </c>
      <c r="K29" s="218">
        <f t="shared" ref="K29:K36" si="26">ROUND(K28*(1+$K66),2)</f>
        <v>0.93</v>
      </c>
      <c r="L29" s="209"/>
      <c r="P29" s="259"/>
    </row>
    <row r="30" spans="2:17">
      <c r="B30" s="229">
        <f t="shared" si="2"/>
        <v>2036</v>
      </c>
      <c r="C30" s="230"/>
      <c r="D30" s="218">
        <f t="shared" si="24"/>
        <v>221.89</v>
      </c>
      <c r="E30" s="218">
        <f t="shared" si="24"/>
        <v>31.08</v>
      </c>
      <c r="F30" s="220">
        <f t="shared" si="0"/>
        <v>92.854835631120693</v>
      </c>
      <c r="G30" s="218">
        <f t="shared" si="25"/>
        <v>0</v>
      </c>
      <c r="H30" s="231">
        <f t="shared" si="25"/>
        <v>-3.86</v>
      </c>
      <c r="I30" s="220">
        <f t="shared" si="1"/>
        <v>88.994835631120694</v>
      </c>
      <c r="J30" s="220">
        <f t="shared" si="3"/>
        <v>242.45</v>
      </c>
      <c r="K30" s="218">
        <f t="shared" si="26"/>
        <v>0.95</v>
      </c>
      <c r="L30" s="209"/>
      <c r="P30" s="259"/>
    </row>
    <row r="31" spans="2:17">
      <c r="B31" s="229">
        <f t="shared" si="2"/>
        <v>2037</v>
      </c>
      <c r="C31" s="230"/>
      <c r="D31" s="218">
        <f t="shared" si="24"/>
        <v>227.28</v>
      </c>
      <c r="E31" s="218">
        <f t="shared" si="24"/>
        <v>31.83</v>
      </c>
      <c r="F31" s="220">
        <f t="shared" si="0"/>
        <v>95.108575959124352</v>
      </c>
      <c r="G31" s="218">
        <f t="shared" si="25"/>
        <v>0</v>
      </c>
      <c r="H31" s="231">
        <f t="shared" si="25"/>
        <v>-3.95</v>
      </c>
      <c r="I31" s="220">
        <f t="shared" si="1"/>
        <v>91.158575959124349</v>
      </c>
      <c r="J31" s="220">
        <f t="shared" si="3"/>
        <v>248.35</v>
      </c>
      <c r="K31" s="218">
        <f t="shared" si="26"/>
        <v>0.97</v>
      </c>
      <c r="L31" s="209"/>
      <c r="P31" s="259"/>
    </row>
    <row r="32" spans="2:17">
      <c r="B32" s="229">
        <f t="shared" si="2"/>
        <v>2038</v>
      </c>
      <c r="C32" s="230"/>
      <c r="D32" s="218">
        <f t="shared" si="24"/>
        <v>232.83</v>
      </c>
      <c r="E32" s="218">
        <f t="shared" si="24"/>
        <v>32.61</v>
      </c>
      <c r="F32" s="220">
        <f t="shared" si="0"/>
        <v>97.43205743734309</v>
      </c>
      <c r="G32" s="218">
        <f t="shared" si="25"/>
        <v>0</v>
      </c>
      <c r="H32" s="231">
        <f t="shared" si="25"/>
        <v>-4.05</v>
      </c>
      <c r="I32" s="220">
        <f t="shared" si="1"/>
        <v>93.382057437343093</v>
      </c>
      <c r="J32" s="220">
        <f t="shared" si="3"/>
        <v>254.41</v>
      </c>
      <c r="K32" s="218">
        <f t="shared" si="26"/>
        <v>0.99</v>
      </c>
      <c r="L32" s="209"/>
      <c r="P32" s="259"/>
    </row>
    <row r="33" spans="2:16">
      <c r="B33" s="229">
        <f t="shared" si="2"/>
        <v>2039</v>
      </c>
      <c r="C33" s="230"/>
      <c r="D33" s="218">
        <f t="shared" si="24"/>
        <v>238.53</v>
      </c>
      <c r="E33" s="218">
        <f t="shared" si="24"/>
        <v>33.409999999999997</v>
      </c>
      <c r="F33" s="220">
        <f t="shared" si="0"/>
        <v>99.81793889207006</v>
      </c>
      <c r="G33" s="218">
        <f t="shared" si="25"/>
        <v>0</v>
      </c>
      <c r="H33" s="231">
        <f t="shared" si="25"/>
        <v>-4.1500000000000004</v>
      </c>
      <c r="I33" s="220">
        <f t="shared" si="1"/>
        <v>95.667938892070055</v>
      </c>
      <c r="J33" s="220">
        <f t="shared" si="3"/>
        <v>260.63</v>
      </c>
      <c r="K33" s="218">
        <f t="shared" si="26"/>
        <v>1.01</v>
      </c>
      <c r="L33" s="209"/>
      <c r="P33" s="259"/>
    </row>
    <row r="34" spans="2:16">
      <c r="B34" s="229">
        <f t="shared" si="2"/>
        <v>2040</v>
      </c>
      <c r="C34" s="230"/>
      <c r="D34" s="218">
        <f t="shared" si="24"/>
        <v>244.36</v>
      </c>
      <c r="E34" s="218">
        <f t="shared" si="24"/>
        <v>34.229999999999997</v>
      </c>
      <c r="F34" s="220">
        <f t="shared" ref="F34:F36" si="27">(D34+E34)/(8.76*$C$63)</f>
        <v>102.25887914959846</v>
      </c>
      <c r="G34" s="218">
        <f t="shared" si="25"/>
        <v>0</v>
      </c>
      <c r="H34" s="231">
        <f t="shared" si="25"/>
        <v>-4.25</v>
      </c>
      <c r="I34" s="220">
        <f t="shared" si="1"/>
        <v>98.008879149598457</v>
      </c>
      <c r="J34" s="220">
        <f t="shared" si="3"/>
        <v>267.01</v>
      </c>
      <c r="K34" s="218">
        <f t="shared" si="26"/>
        <v>1.03</v>
      </c>
      <c r="L34" s="209"/>
      <c r="P34" s="259"/>
    </row>
    <row r="35" spans="2:16">
      <c r="B35" s="229">
        <f t="shared" si="2"/>
        <v>2041</v>
      </c>
      <c r="C35" s="230"/>
      <c r="D35" s="218">
        <f t="shared" si="24"/>
        <v>250.35</v>
      </c>
      <c r="E35" s="218">
        <f t="shared" si="24"/>
        <v>35.07</v>
      </c>
      <c r="F35" s="220">
        <f t="shared" si="27"/>
        <v>104.76588997048849</v>
      </c>
      <c r="G35" s="218">
        <f t="shared" si="25"/>
        <v>0</v>
      </c>
      <c r="H35" s="231">
        <f t="shared" si="25"/>
        <v>-4.3499999999999996</v>
      </c>
      <c r="I35" s="220">
        <f t="shared" si="1"/>
        <v>100.41588997048849</v>
      </c>
      <c r="J35" s="220">
        <f t="shared" si="3"/>
        <v>273.57</v>
      </c>
      <c r="K35" s="218">
        <f t="shared" si="26"/>
        <v>1.06</v>
      </c>
      <c r="L35" s="209"/>
      <c r="P35" s="259"/>
    </row>
    <row r="36" spans="2:16">
      <c r="B36" s="229">
        <f t="shared" si="2"/>
        <v>2042</v>
      </c>
      <c r="C36" s="230"/>
      <c r="D36" s="218">
        <f t="shared" si="24"/>
        <v>256.52</v>
      </c>
      <c r="E36" s="218">
        <f t="shared" si="24"/>
        <v>35.93</v>
      </c>
      <c r="F36" s="220">
        <f t="shared" si="27"/>
        <v>107.34631252844704</v>
      </c>
      <c r="G36" s="218">
        <f t="shared" si="25"/>
        <v>0</v>
      </c>
      <c r="H36" s="231">
        <f t="shared" si="25"/>
        <v>-4.46</v>
      </c>
      <c r="I36" s="220">
        <f t="shared" si="1"/>
        <v>102.88631252844705</v>
      </c>
      <c r="J36" s="220">
        <f t="shared" si="3"/>
        <v>280.3</v>
      </c>
      <c r="K36" s="218">
        <f t="shared" si="26"/>
        <v>1.0900000000000001</v>
      </c>
      <c r="L36" s="209"/>
      <c r="P36" s="259"/>
    </row>
    <row r="37" spans="2:16">
      <c r="B37" s="229"/>
      <c r="C37" s="222"/>
      <c r="D37" s="218"/>
      <c r="E37" s="218"/>
      <c r="F37" s="219"/>
      <c r="G37" s="218"/>
      <c r="H37" s="218"/>
      <c r="I37" s="220"/>
      <c r="J37" s="220"/>
      <c r="K37" s="232"/>
    </row>
    <row r="38" spans="2:16">
      <c r="B38" s="216"/>
      <c r="C38" s="222"/>
      <c r="D38" s="218"/>
      <c r="E38" s="218"/>
      <c r="F38" s="219"/>
      <c r="G38" s="218"/>
      <c r="H38" s="218"/>
      <c r="I38" s="220"/>
      <c r="J38" s="220"/>
      <c r="K38" s="232"/>
    </row>
    <row r="39" spans="2:16">
      <c r="B39" s="216"/>
      <c r="C39" s="222"/>
      <c r="D39" s="218"/>
      <c r="E39" s="218"/>
      <c r="F39" s="219"/>
      <c r="G39" s="218"/>
      <c r="H39" s="218"/>
      <c r="I39" s="220"/>
      <c r="J39" s="220"/>
      <c r="K39" s="232"/>
    </row>
    <row r="40" spans="2:16">
      <c r="B40" s="216"/>
      <c r="C40" s="222"/>
      <c r="D40" s="218"/>
      <c r="E40" s="218"/>
      <c r="F40" s="219"/>
      <c r="G40" s="218"/>
      <c r="H40" s="218"/>
      <c r="I40" s="220"/>
      <c r="J40" s="220"/>
      <c r="K40" s="232"/>
    </row>
    <row r="42" spans="2:16" ht="14.25">
      <c r="B42" s="233" t="s">
        <v>31</v>
      </c>
      <c r="C42" s="234"/>
      <c r="D42" s="234"/>
      <c r="E42" s="234"/>
      <c r="F42" s="234"/>
      <c r="G42" s="234"/>
      <c r="H42" s="234"/>
    </row>
    <row r="44" spans="2:16">
      <c r="B44" s="207" t="s">
        <v>112</v>
      </c>
      <c r="C44" s="235" t="s">
        <v>113</v>
      </c>
      <c r="D44" s="236" t="str">
        <f>'Table 3 200 MW (Wyo) 2033'!E68</f>
        <v xml:space="preserve">Plant Costs  - 2017 IRP - Table 6.1 &amp; 6.2 </v>
      </c>
    </row>
    <row r="45" spans="2:16">
      <c r="C45" s="235" t="str">
        <f>C7</f>
        <v>(a)</v>
      </c>
      <c r="D45" s="207" t="s">
        <v>114</v>
      </c>
    </row>
    <row r="46" spans="2:16">
      <c r="C46" s="235" t="str">
        <f>D7</f>
        <v>(b)</v>
      </c>
      <c r="D46" s="220" t="str">
        <f>"= "&amp;C7&amp;" x "&amp;C62</f>
        <v>= (a) x 0.0771567801772526</v>
      </c>
    </row>
    <row r="47" spans="2:16">
      <c r="C47" s="235" t="str">
        <f>F7</f>
        <v>(d)</v>
      </c>
      <c r="D47" s="220" t="str">
        <f>"= ("&amp;$D$7&amp;" + "&amp;$E$7&amp;") /  (8.76 x "&amp;TEXT(C63,"0.0%")&amp;")"</f>
        <v>= ((b) + (c)) /  (8.76 x 31.1%)</v>
      </c>
    </row>
    <row r="48" spans="2:16">
      <c r="C48" s="235" t="str">
        <f>I7</f>
        <v>(g)</v>
      </c>
      <c r="D48" s="220" t="str">
        <f>"= "&amp;$F$7&amp;" + "&amp;$H$7</f>
        <v>= (d) + (f)</v>
      </c>
    </row>
    <row r="49" spans="2:24">
      <c r="C49" s="235" t="str">
        <f>K7</f>
        <v>(h)</v>
      </c>
      <c r="D49" s="110" t="str">
        <f>D44</f>
        <v xml:space="preserve">Plant Costs  - 2017 IRP - Table 6.1 &amp; 6.2 </v>
      </c>
    </row>
    <row r="50" spans="2:24">
      <c r="C50" s="235"/>
      <c r="D50" s="220"/>
    </row>
    <row r="51" spans="2:24" ht="13.5" thickBot="1"/>
    <row r="52" spans="2:24" ht="13.5" thickBot="1">
      <c r="C52" s="58" t="str">
        <f>B2&amp;" - "&amp;B3</f>
        <v>2017 IRP Utah Solar Resource - 31% Capacity Factor</v>
      </c>
      <c r="D52" s="237"/>
      <c r="E52" s="237"/>
      <c r="F52" s="237"/>
      <c r="G52" s="237"/>
      <c r="H52" s="237"/>
      <c r="I52" s="238"/>
      <c r="J52" s="238"/>
      <c r="K52" s="239"/>
    </row>
    <row r="53" spans="2:24" ht="13.5" thickBot="1">
      <c r="C53" s="240" t="s">
        <v>115</v>
      </c>
      <c r="D53" s="241" t="s">
        <v>116</v>
      </c>
      <c r="E53" s="241"/>
      <c r="F53" s="241"/>
      <c r="G53" s="241"/>
      <c r="H53" s="242"/>
      <c r="I53" s="238"/>
      <c r="J53" s="238"/>
      <c r="K53" s="239"/>
    </row>
    <row r="55" spans="2:24">
      <c r="B55" s="110" t="s">
        <v>103</v>
      </c>
      <c r="C55" s="243">
        <v>1822.4072122157659</v>
      </c>
      <c r="D55" s="207" t="s">
        <v>114</v>
      </c>
      <c r="H55" s="207" t="s">
        <v>9</v>
      </c>
    </row>
    <row r="56" spans="2:24">
      <c r="B56" s="110" t="s">
        <v>103</v>
      </c>
      <c r="C56" s="244">
        <v>19.693557659779859</v>
      </c>
      <c r="D56" s="207" t="s">
        <v>117</v>
      </c>
      <c r="H56" s="207" t="s">
        <v>9</v>
      </c>
    </row>
    <row r="57" spans="2:24">
      <c r="B57" s="110" t="s">
        <v>103</v>
      </c>
      <c r="C57" s="249">
        <v>0.60299999999999998</v>
      </c>
      <c r="D57" s="207" t="s">
        <v>122</v>
      </c>
      <c r="H57" s="207" t="s">
        <v>119</v>
      </c>
    </row>
    <row r="58" spans="2:24">
      <c r="B58" s="110" t="s">
        <v>103</v>
      </c>
      <c r="C58" s="244">
        <v>0</v>
      </c>
      <c r="D58" s="207" t="s">
        <v>118</v>
      </c>
      <c r="H58" s="207" t="s">
        <v>119</v>
      </c>
      <c r="K58" s="209"/>
      <c r="L58" s="245"/>
      <c r="M58" s="68"/>
      <c r="N58" s="246" t="s">
        <v>125</v>
      </c>
      <c r="O58" s="68" t="s">
        <v>124</v>
      </c>
      <c r="P58" s="248" t="s">
        <v>126</v>
      </c>
      <c r="Q58" s="68"/>
      <c r="S58" s="209"/>
      <c r="T58" s="209"/>
      <c r="U58" s="209"/>
      <c r="V58" s="209"/>
      <c r="W58" s="209"/>
      <c r="X58" s="209"/>
    </row>
    <row r="59" spans="2:24">
      <c r="B59" s="110" t="s">
        <v>103</v>
      </c>
      <c r="C59" s="257">
        <f>P63</f>
        <v>-2.446131410134015</v>
      </c>
      <c r="D59" s="207" t="s">
        <v>120</v>
      </c>
      <c r="H59" s="207" t="s">
        <v>119</v>
      </c>
      <c r="K59" s="247"/>
      <c r="L59" s="247"/>
      <c r="M59" s="248"/>
      <c r="N59" s="341">
        <f>C55</f>
        <v>1822.4072122157659</v>
      </c>
      <c r="O59" s="342">
        <v>6.910504691716815E-2</v>
      </c>
      <c r="P59" s="261">
        <f>O59*N59/8760/$C$63*1000-O60*N60/8760/$C$63*1000</f>
        <v>-5.386049113925985</v>
      </c>
      <c r="Q59" s="268"/>
      <c r="R59" s="249"/>
      <c r="S59" s="209"/>
      <c r="T59" s="209"/>
      <c r="U59" s="209"/>
      <c r="V59" s="209"/>
      <c r="W59" s="209"/>
      <c r="X59" s="209"/>
    </row>
    <row r="60" spans="2:24">
      <c r="K60" s="247"/>
      <c r="L60" s="247"/>
      <c r="M60" s="341"/>
      <c r="N60" s="341">
        <f>N59</f>
        <v>1822.4072122157659</v>
      </c>
      <c r="O60" s="342">
        <v>7.7156780177252568E-2</v>
      </c>
      <c r="P60" s="209"/>
      <c r="Q60" s="268"/>
      <c r="R60" s="209"/>
      <c r="S60" s="209"/>
      <c r="T60" s="209"/>
      <c r="U60" s="209"/>
      <c r="V60" s="209"/>
      <c r="W60" s="209"/>
      <c r="X60" s="209"/>
    </row>
    <row r="61" spans="2:24">
      <c r="C61" s="251"/>
      <c r="K61" s="247"/>
      <c r="L61" s="247"/>
      <c r="M61" s="341"/>
      <c r="N61" s="254"/>
      <c r="O61" s="254"/>
      <c r="S61" s="209"/>
      <c r="T61" s="209"/>
      <c r="U61" s="209"/>
      <c r="V61" s="209"/>
      <c r="W61" s="209"/>
      <c r="X61" s="209"/>
    </row>
    <row r="62" spans="2:24">
      <c r="C62" s="252">
        <v>7.7156780177252568E-2</v>
      </c>
      <c r="D62" s="207" t="s">
        <v>54</v>
      </c>
      <c r="K62" s="253"/>
      <c r="L62" s="254"/>
      <c r="M62" s="254"/>
      <c r="N62" s="246" t="s">
        <v>125</v>
      </c>
      <c r="O62" s="68" t="s">
        <v>124</v>
      </c>
      <c r="P62" s="248" t="s">
        <v>127</v>
      </c>
    </row>
    <row r="63" spans="2:24">
      <c r="C63" s="258">
        <v>0.311</v>
      </c>
      <c r="D63" s="207" t="s">
        <v>55</v>
      </c>
      <c r="N63" s="341">
        <f>N59</f>
        <v>1822.4072122157659</v>
      </c>
      <c r="O63" s="342">
        <v>7.3499999999999996E-2</v>
      </c>
      <c r="P63" s="261">
        <f>O63*N63/8760/$C$63*1000-O64*N64/8760/$C$63*1000</f>
        <v>-2.446131410134015</v>
      </c>
    </row>
    <row r="64" spans="2:24" ht="13.5" thickBot="1">
      <c r="D64" s="250"/>
      <c r="N64" s="341">
        <f>N59</f>
        <v>1822.4072122157659</v>
      </c>
      <c r="O64" s="342">
        <v>7.7156780177252568E-2</v>
      </c>
      <c r="P64" s="209"/>
    </row>
    <row r="65" spans="3:11" ht="13.5" thickBot="1">
      <c r="C65" s="54" t="str">
        <f>"Company Official Inflation Forecast Dated "&amp;TEXT('Table 4'!$G$5,"mmmm dd, yyyy")</f>
        <v>Company Official Inflation Forecast Dated March 31, 2017</v>
      </c>
      <c r="D65" s="237"/>
      <c r="E65" s="237"/>
      <c r="F65" s="237"/>
      <c r="G65" s="237"/>
      <c r="H65" s="237"/>
      <c r="I65" s="237"/>
      <c r="J65" s="237"/>
      <c r="K65" s="239"/>
    </row>
    <row r="66" spans="3:11">
      <c r="C66" s="135">
        <v>2017</v>
      </c>
      <c r="D66" s="57">
        <v>2.2092462442320437E-2</v>
      </c>
      <c r="E66" s="110"/>
      <c r="F66" s="135">
        <f>C74+1</f>
        <v>2026</v>
      </c>
      <c r="G66" s="57">
        <v>2.2944058791238842E-2</v>
      </c>
      <c r="H66" s="110"/>
      <c r="I66" s="135">
        <f>F74+1</f>
        <v>2035</v>
      </c>
      <c r="J66" s="135"/>
      <c r="K66" s="57">
        <v>2.4174683944208519E-2</v>
      </c>
    </row>
    <row r="67" spans="3:11">
      <c r="C67" s="135">
        <f t="shared" ref="C67:C74" si="28">C66+1</f>
        <v>2018</v>
      </c>
      <c r="D67" s="57">
        <v>2.1684070430924685E-2</v>
      </c>
      <c r="E67" s="110"/>
      <c r="F67" s="135">
        <f t="shared" ref="F67:F74" si="29">F66+1</f>
        <v>2027</v>
      </c>
      <c r="G67" s="57">
        <v>2.3164081218836952E-2</v>
      </c>
      <c r="H67" s="110"/>
      <c r="I67" s="135">
        <f t="shared" ref="I67:I74" si="30">I66+1</f>
        <v>2036</v>
      </c>
      <c r="J67" s="135"/>
      <c r="K67" s="57">
        <v>2.4311492116604327E-2</v>
      </c>
    </row>
    <row r="68" spans="3:11">
      <c r="C68" s="135">
        <f t="shared" si="28"/>
        <v>2019</v>
      </c>
      <c r="D68" s="57">
        <v>2.0023445288848141E-2</v>
      </c>
      <c r="E68" s="110"/>
      <c r="F68" s="135">
        <f t="shared" si="29"/>
        <v>2028</v>
      </c>
      <c r="G68" s="57">
        <v>2.3269517424980624E-2</v>
      </c>
      <c r="H68" s="110"/>
      <c r="I68" s="135">
        <f t="shared" si="30"/>
        <v>2037</v>
      </c>
      <c r="J68" s="135"/>
      <c r="K68" s="57">
        <v>2.4277391473133791E-2</v>
      </c>
    </row>
    <row r="69" spans="3:11">
      <c r="C69" s="135">
        <f t="shared" si="28"/>
        <v>2020</v>
      </c>
      <c r="D69" s="57">
        <v>2.1423649370385656E-2</v>
      </c>
      <c r="E69" s="110"/>
      <c r="F69" s="135">
        <f t="shared" si="29"/>
        <v>2029</v>
      </c>
      <c r="G69" s="57">
        <v>2.3660062349176059E-2</v>
      </c>
      <c r="H69" s="110"/>
      <c r="I69" s="135">
        <f t="shared" si="30"/>
        <v>2038</v>
      </c>
      <c r="J69" s="135"/>
      <c r="K69" s="57">
        <v>2.4418737348747444E-2</v>
      </c>
    </row>
    <row r="70" spans="3:11">
      <c r="C70" s="135">
        <f t="shared" si="28"/>
        <v>2021</v>
      </c>
      <c r="D70" s="57">
        <v>2.2444603435442634E-2</v>
      </c>
      <c r="E70" s="110"/>
      <c r="F70" s="135">
        <f t="shared" si="29"/>
        <v>2030</v>
      </c>
      <c r="G70" s="57">
        <v>2.3797996946838929E-2</v>
      </c>
      <c r="H70" s="110"/>
      <c r="I70" s="135">
        <f t="shared" si="30"/>
        <v>2039</v>
      </c>
      <c r="J70" s="135"/>
      <c r="K70" s="57">
        <v>2.4490791911648602E-2</v>
      </c>
    </row>
    <row r="71" spans="3:11">
      <c r="C71" s="135">
        <f t="shared" si="28"/>
        <v>2022</v>
      </c>
      <c r="D71" s="57">
        <v>2.2559296067847567E-2</v>
      </c>
      <c r="E71" s="110"/>
      <c r="F71" s="135">
        <f t="shared" si="29"/>
        <v>2031</v>
      </c>
      <c r="G71" s="57">
        <v>2.4014000123530499E-2</v>
      </c>
      <c r="H71" s="110"/>
      <c r="I71" s="135">
        <f t="shared" si="30"/>
        <v>2040</v>
      </c>
      <c r="J71" s="135"/>
      <c r="K71" s="57">
        <v>2.442458536688985E-2</v>
      </c>
    </row>
    <row r="72" spans="3:11" s="209" customFormat="1">
      <c r="C72" s="135">
        <f t="shared" si="28"/>
        <v>2023</v>
      </c>
      <c r="D72" s="57">
        <v>2.3031082544693549E-2</v>
      </c>
      <c r="E72" s="112"/>
      <c r="F72" s="135">
        <f t="shared" si="29"/>
        <v>2032</v>
      </c>
      <c r="G72" s="57">
        <v>2.4075090077113837E-2</v>
      </c>
      <c r="H72" s="112"/>
      <c r="I72" s="135">
        <f t="shared" si="30"/>
        <v>2041</v>
      </c>
      <c r="J72" s="135"/>
      <c r="K72" s="57">
        <v>2.4530694634797623E-2</v>
      </c>
    </row>
    <row r="73" spans="3:11" s="209" customFormat="1">
      <c r="C73" s="135">
        <f t="shared" si="28"/>
        <v>2024</v>
      </c>
      <c r="D73" s="57">
        <v>2.3134274986934988E-2</v>
      </c>
      <c r="E73" s="112"/>
      <c r="F73" s="135">
        <f t="shared" si="29"/>
        <v>2033</v>
      </c>
      <c r="G73" s="57">
        <v>2.4191075903759129E-2</v>
      </c>
      <c r="H73" s="112"/>
      <c r="I73" s="135">
        <f t="shared" si="30"/>
        <v>2042</v>
      </c>
      <c r="J73" s="135"/>
      <c r="K73" s="57">
        <v>2.4630996146588036E-2</v>
      </c>
    </row>
    <row r="74" spans="3:11" s="209" customFormat="1">
      <c r="C74" s="135">
        <f t="shared" si="28"/>
        <v>2025</v>
      </c>
      <c r="D74" s="57">
        <v>2.3159080336675242E-2</v>
      </c>
      <c r="E74" s="112"/>
      <c r="F74" s="135">
        <f t="shared" si="29"/>
        <v>2034</v>
      </c>
      <c r="G74" s="57">
        <v>2.4219456505286896E-2</v>
      </c>
      <c r="H74" s="112"/>
      <c r="I74" s="135">
        <f t="shared" si="30"/>
        <v>2043</v>
      </c>
      <c r="J74" s="135"/>
      <c r="K74" s="57">
        <v>2.4704209858992465E-2</v>
      </c>
    </row>
    <row r="75" spans="3:11" s="209" customFormat="1"/>
    <row r="76" spans="3:11" s="209" customFormat="1"/>
    <row r="93" spans="3:4">
      <c r="C93" s="246"/>
      <c r="D93" s="250"/>
    </row>
    <row r="94" spans="3:4">
      <c r="C94" s="246"/>
      <c r="D94" s="250"/>
    </row>
    <row r="95" spans="3:4">
      <c r="C95" s="246"/>
      <c r="D95" s="250"/>
    </row>
    <row r="96" spans="3:4">
      <c r="C96" s="246"/>
      <c r="D96" s="250"/>
    </row>
    <row r="97" spans="3:4">
      <c r="C97" s="246"/>
      <c r="D97" s="250"/>
    </row>
    <row r="98" spans="3:4">
      <c r="C98" s="246"/>
      <c r="D98" s="250"/>
    </row>
    <row r="99" spans="3:4">
      <c r="C99" s="246"/>
      <c r="D99" s="250"/>
    </row>
    <row r="100" spans="3:4">
      <c r="C100" s="246"/>
      <c r="D100" s="250"/>
    </row>
    <row r="101" spans="3:4">
      <c r="C101" s="246"/>
      <c r="D101" s="250"/>
    </row>
    <row r="102" spans="3:4">
      <c r="C102" s="246"/>
      <c r="D102" s="250"/>
    </row>
  </sheetData>
  <printOptions horizontalCentered="1"/>
  <pageMargins left="0.8" right="0.3" top="0.4" bottom="0.4" header="0.5" footer="0.2"/>
  <pageSetup scale="56" orientation="landscape" r:id="rId1"/>
  <headerFooter alignWithMargins="0"/>
  <rowBreaks count="1" manualBreakCount="1">
    <brk id="51"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102"/>
  <sheetViews>
    <sheetView zoomScale="80" zoomScaleNormal="80" workbookViewId="0">
      <selection activeCell="B2" sqref="B2"/>
    </sheetView>
  </sheetViews>
  <sheetFormatPr defaultColWidth="9.33203125" defaultRowHeight="12.75"/>
  <cols>
    <col min="1" max="1" width="1.5" style="207" customWidth="1"/>
    <col min="2" max="2" width="10.83203125" style="207" customWidth="1"/>
    <col min="3" max="3" width="14.1640625" style="207" customWidth="1"/>
    <col min="4" max="4" width="12.33203125" style="207" customWidth="1"/>
    <col min="5" max="5" width="9.1640625" style="207" customWidth="1"/>
    <col min="6" max="6" width="12.33203125" style="207" customWidth="1"/>
    <col min="7" max="7" width="9.83203125" style="207" customWidth="1"/>
    <col min="8" max="8" width="10.5" style="207" customWidth="1"/>
    <col min="9" max="10" width="12.5" style="207" customWidth="1"/>
    <col min="11" max="11" width="11.6640625" style="207" customWidth="1"/>
    <col min="12" max="12" width="9.33203125" style="207"/>
    <col min="13" max="13" width="9.6640625" style="207" bestFit="1" customWidth="1"/>
    <col min="14" max="15" width="17" style="207" customWidth="1"/>
    <col min="16" max="16" width="9.33203125" style="207" customWidth="1"/>
    <col min="17" max="16384" width="9.33203125" style="207"/>
  </cols>
  <sheetData>
    <row r="1" spans="2:18" ht="15.75">
      <c r="B1" s="205" t="s">
        <v>85</v>
      </c>
      <c r="C1" s="206"/>
      <c r="D1" s="206"/>
      <c r="E1" s="206"/>
      <c r="F1" s="206"/>
      <c r="G1" s="206"/>
      <c r="H1" s="206"/>
      <c r="I1" s="206"/>
      <c r="J1" s="206"/>
    </row>
    <row r="2" spans="2:18" ht="15.75">
      <c r="B2" s="205" t="s">
        <v>178</v>
      </c>
      <c r="C2" s="206"/>
      <c r="D2" s="206"/>
      <c r="E2" s="206"/>
      <c r="F2" s="206"/>
      <c r="G2" s="206"/>
      <c r="H2" s="206"/>
      <c r="I2" s="206"/>
      <c r="J2" s="206"/>
      <c r="P2" s="209"/>
    </row>
    <row r="3" spans="2:18" ht="15.75">
      <c r="B3" s="205" t="str">
        <f>TEXT($C$63,"0%")&amp;" Capacity Factor"</f>
        <v>25% Capacity Factor</v>
      </c>
      <c r="C3" s="206"/>
      <c r="D3" s="206"/>
      <c r="E3" s="206"/>
      <c r="F3" s="206"/>
      <c r="G3" s="206"/>
      <c r="H3" s="206"/>
      <c r="I3" s="206"/>
      <c r="J3" s="206"/>
      <c r="P3" s="209"/>
    </row>
    <row r="4" spans="2:18">
      <c r="B4" s="208"/>
      <c r="C4" s="208"/>
      <c r="D4" s="208"/>
      <c r="E4" s="208"/>
      <c r="F4" s="208"/>
      <c r="G4" s="208"/>
      <c r="H4" s="208"/>
      <c r="I4" s="209"/>
      <c r="J4" s="209"/>
      <c r="K4" s="209"/>
      <c r="P4" s="209"/>
    </row>
    <row r="5" spans="2:18" ht="51.75" customHeight="1">
      <c r="B5" s="210" t="s">
        <v>0</v>
      </c>
      <c r="C5" s="211" t="s">
        <v>10</v>
      </c>
      <c r="D5" s="211" t="s">
        <v>11</v>
      </c>
      <c r="E5" s="211" t="s">
        <v>12</v>
      </c>
      <c r="F5" s="211" t="s">
        <v>109</v>
      </c>
      <c r="G5" s="19" t="s">
        <v>13</v>
      </c>
      <c r="H5" s="211" t="s">
        <v>110</v>
      </c>
      <c r="I5" s="211" t="s">
        <v>123</v>
      </c>
      <c r="J5" s="19" t="s">
        <v>73</v>
      </c>
      <c r="K5" s="211" t="s">
        <v>111</v>
      </c>
      <c r="P5" s="269"/>
    </row>
    <row r="6" spans="2:18" ht="24" customHeight="1">
      <c r="B6" s="212"/>
      <c r="C6" s="213" t="s">
        <v>8</v>
      </c>
      <c r="D6" s="214" t="s">
        <v>9</v>
      </c>
      <c r="E6" s="214" t="s">
        <v>9</v>
      </c>
      <c r="F6" s="213" t="s">
        <v>39</v>
      </c>
      <c r="G6" s="22" t="s">
        <v>39</v>
      </c>
      <c r="H6" s="213" t="s">
        <v>39</v>
      </c>
      <c r="I6" s="213" t="s">
        <v>39</v>
      </c>
      <c r="J6" s="23" t="s">
        <v>9</v>
      </c>
      <c r="K6" s="213" t="s">
        <v>39</v>
      </c>
      <c r="P6" s="209"/>
    </row>
    <row r="7" spans="2:18">
      <c r="C7" s="215" t="s">
        <v>1</v>
      </c>
      <c r="D7" s="215" t="s">
        <v>2</v>
      </c>
      <c r="E7" s="215" t="s">
        <v>3</v>
      </c>
      <c r="F7" s="215" t="s">
        <v>4</v>
      </c>
      <c r="G7" s="215" t="s">
        <v>5</v>
      </c>
      <c r="H7" s="215" t="s">
        <v>7</v>
      </c>
      <c r="I7" s="215" t="s">
        <v>28</v>
      </c>
      <c r="J7" s="215" t="s">
        <v>29</v>
      </c>
      <c r="K7" s="215" t="s">
        <v>29</v>
      </c>
      <c r="P7" s="209"/>
    </row>
    <row r="8" spans="2:18" ht="6" customHeight="1">
      <c r="K8" s="209"/>
      <c r="P8" s="209"/>
    </row>
    <row r="9" spans="2:18" ht="15.75">
      <c r="B9" s="60" t="str">
        <f>C52</f>
        <v>2017 IRP Yakima Solar Resource - 25% Capacity Factor</v>
      </c>
      <c r="C9" s="209"/>
      <c r="E9" s="209"/>
      <c r="F9" s="209"/>
      <c r="G9" s="209"/>
      <c r="H9" s="209"/>
      <c r="I9" s="209"/>
      <c r="J9" s="209"/>
      <c r="K9" s="209"/>
      <c r="P9" s="209"/>
    </row>
    <row r="10" spans="2:18">
      <c r="B10" s="216">
        <v>2016</v>
      </c>
      <c r="C10" s="217">
        <f>C55</f>
        <v>1761.8947998896474</v>
      </c>
      <c r="D10" s="218">
        <f>C10*$C$62</f>
        <v>135.94212977052993</v>
      </c>
      <c r="E10" s="218">
        <f>C56</f>
        <v>18.739825346529312</v>
      </c>
      <c r="F10" s="219">
        <f t="shared" ref="F10:F36" si="0">(D10+E10)/(8.76*$C$63)</f>
        <v>70.914688487768075</v>
      </c>
      <c r="G10" s="219">
        <f>C58</f>
        <v>0</v>
      </c>
      <c r="H10" s="218">
        <f>C59</f>
        <v>-2.9537611535827537</v>
      </c>
      <c r="I10" s="220">
        <f t="shared" ref="I10:I36" si="1">F10+H10+G10</f>
        <v>67.960927334185328</v>
      </c>
      <c r="J10" s="220">
        <f>ROUND(I10*$C$63*8.76,2)</f>
        <v>148.24</v>
      </c>
      <c r="K10" s="218">
        <f>$C$57</f>
        <v>0.60299999999999998</v>
      </c>
      <c r="N10" s="221"/>
      <c r="P10" s="259"/>
    </row>
    <row r="11" spans="2:18">
      <c r="B11" s="216">
        <f t="shared" ref="B11:B36" si="2">B10+1</f>
        <v>2017</v>
      </c>
      <c r="C11" s="222"/>
      <c r="D11" s="218">
        <f t="shared" ref="D11:D19" si="3">ROUND(D10*(1+$D66),2)</f>
        <v>138.94999999999999</v>
      </c>
      <c r="E11" s="218">
        <f t="shared" ref="E11:E19" si="4">ROUND(E10*(1+$D66),2)</f>
        <v>19.149999999999999</v>
      </c>
      <c r="F11" s="219">
        <f t="shared" si="0"/>
        <v>72.481707652527916</v>
      </c>
      <c r="G11" s="218">
        <f t="shared" ref="G11:G19" si="5">ROUND(G10*(1+$D66),2)</f>
        <v>0</v>
      </c>
      <c r="H11" s="218">
        <f t="shared" ref="H11:H19" si="6">ROUND(H10*(1+$D66),2)</f>
        <v>-3.02</v>
      </c>
      <c r="I11" s="220">
        <f t="shared" si="1"/>
        <v>69.46170765252792</v>
      </c>
      <c r="J11" s="220">
        <f t="shared" ref="J11:J36" si="7">ROUND(I11*$C$63*8.76,2)</f>
        <v>151.51</v>
      </c>
      <c r="K11" s="218">
        <f t="shared" ref="K11:K19" si="8">ROUND(K10*(1+$D66),2)</f>
        <v>0.62</v>
      </c>
      <c r="N11" s="221"/>
      <c r="P11" s="259"/>
    </row>
    <row r="12" spans="2:18">
      <c r="B12" s="229">
        <f t="shared" si="2"/>
        <v>2018</v>
      </c>
      <c r="C12" s="230"/>
      <c r="D12" s="218">
        <f t="shared" si="3"/>
        <v>141.96</v>
      </c>
      <c r="E12" s="218">
        <f t="shared" si="4"/>
        <v>19.57</v>
      </c>
      <c r="F12" s="220">
        <f t="shared" si="0"/>
        <v>74.054207698373403</v>
      </c>
      <c r="G12" s="218">
        <f t="shared" si="5"/>
        <v>0</v>
      </c>
      <c r="H12" s="231">
        <f t="shared" si="6"/>
        <v>-3.09</v>
      </c>
      <c r="I12" s="220">
        <f t="shared" si="1"/>
        <v>70.9642076983734</v>
      </c>
      <c r="J12" s="220">
        <f t="shared" si="7"/>
        <v>154.79</v>
      </c>
      <c r="K12" s="218">
        <f t="shared" si="8"/>
        <v>0.63</v>
      </c>
      <c r="L12" s="209"/>
      <c r="N12" s="221"/>
      <c r="P12" s="259"/>
    </row>
    <row r="13" spans="2:18">
      <c r="B13" s="229">
        <f t="shared" si="2"/>
        <v>2019</v>
      </c>
      <c r="C13" s="230"/>
      <c r="D13" s="218">
        <f t="shared" si="3"/>
        <v>144.80000000000001</v>
      </c>
      <c r="E13" s="218">
        <f t="shared" si="4"/>
        <v>19.96</v>
      </c>
      <c r="F13" s="220">
        <f t="shared" si="0"/>
        <v>75.535016779446565</v>
      </c>
      <c r="G13" s="218">
        <f t="shared" si="5"/>
        <v>0</v>
      </c>
      <c r="H13" s="231">
        <f t="shared" si="6"/>
        <v>-3.15</v>
      </c>
      <c r="I13" s="220">
        <f t="shared" si="1"/>
        <v>72.385016779446559</v>
      </c>
      <c r="J13" s="220">
        <f t="shared" si="7"/>
        <v>157.88999999999999</v>
      </c>
      <c r="K13" s="218">
        <f t="shared" si="8"/>
        <v>0.64</v>
      </c>
      <c r="L13" s="209"/>
      <c r="N13" s="221"/>
      <c r="P13" s="259"/>
    </row>
    <row r="14" spans="2:18">
      <c r="B14" s="229">
        <f t="shared" si="2"/>
        <v>2020</v>
      </c>
      <c r="C14" s="230"/>
      <c r="D14" s="218">
        <f t="shared" si="3"/>
        <v>147.9</v>
      </c>
      <c r="E14" s="218">
        <f t="shared" si="4"/>
        <v>20.39</v>
      </c>
      <c r="F14" s="220">
        <f t="shared" si="0"/>
        <v>77.153362307678222</v>
      </c>
      <c r="G14" s="218">
        <f t="shared" si="5"/>
        <v>0</v>
      </c>
      <c r="H14" s="231">
        <f t="shared" si="6"/>
        <v>-3.22</v>
      </c>
      <c r="I14" s="220">
        <f t="shared" si="1"/>
        <v>73.933362307678223</v>
      </c>
      <c r="J14" s="220">
        <f t="shared" si="7"/>
        <v>161.27000000000001</v>
      </c>
      <c r="K14" s="218">
        <f t="shared" si="8"/>
        <v>0.65</v>
      </c>
      <c r="L14" s="209"/>
      <c r="N14" s="221"/>
      <c r="O14" s="226"/>
      <c r="P14" s="259"/>
      <c r="Q14" s="227"/>
      <c r="R14" s="228"/>
    </row>
    <row r="15" spans="2:18">
      <c r="B15" s="229">
        <f t="shared" si="2"/>
        <v>2021</v>
      </c>
      <c r="C15" s="230"/>
      <c r="D15" s="218">
        <f t="shared" si="3"/>
        <v>151.22</v>
      </c>
      <c r="E15" s="218">
        <f t="shared" si="4"/>
        <v>20.85</v>
      </c>
      <c r="F15" s="220">
        <f t="shared" si="0"/>
        <v>78.886321541875262</v>
      </c>
      <c r="G15" s="218">
        <f t="shared" si="5"/>
        <v>0</v>
      </c>
      <c r="H15" s="231">
        <f t="shared" si="6"/>
        <v>-3.29</v>
      </c>
      <c r="I15" s="220">
        <f t="shared" si="1"/>
        <v>75.596321541875255</v>
      </c>
      <c r="J15" s="220">
        <f t="shared" si="7"/>
        <v>164.89</v>
      </c>
      <c r="K15" s="218">
        <f t="shared" si="8"/>
        <v>0.66</v>
      </c>
      <c r="L15" s="209"/>
      <c r="N15" s="227"/>
      <c r="O15" s="227"/>
      <c r="P15" s="259"/>
      <c r="Q15" s="227"/>
      <c r="R15" s="228"/>
    </row>
    <row r="16" spans="2:18">
      <c r="B16" s="229">
        <f t="shared" si="2"/>
        <v>2022</v>
      </c>
      <c r="C16" s="230"/>
      <c r="D16" s="218">
        <f t="shared" si="3"/>
        <v>154.63</v>
      </c>
      <c r="E16" s="218">
        <f t="shared" si="4"/>
        <v>21.32</v>
      </c>
      <c r="F16" s="220">
        <f t="shared" si="0"/>
        <v>80.665126258458486</v>
      </c>
      <c r="G16" s="218">
        <f t="shared" si="5"/>
        <v>0</v>
      </c>
      <c r="H16" s="231">
        <f t="shared" si="6"/>
        <v>-3.36</v>
      </c>
      <c r="I16" s="220">
        <f t="shared" si="1"/>
        <v>77.305126258458486</v>
      </c>
      <c r="J16" s="220">
        <f t="shared" si="7"/>
        <v>168.62</v>
      </c>
      <c r="K16" s="218">
        <f t="shared" si="8"/>
        <v>0.67</v>
      </c>
      <c r="L16" s="209"/>
      <c r="N16" s="221"/>
      <c r="P16" s="259"/>
    </row>
    <row r="17" spans="2:17">
      <c r="B17" s="229">
        <f t="shared" si="2"/>
        <v>2023</v>
      </c>
      <c r="C17" s="230"/>
      <c r="D17" s="218">
        <f t="shared" si="3"/>
        <v>158.19</v>
      </c>
      <c r="E17" s="218">
        <f t="shared" si="4"/>
        <v>21.81</v>
      </c>
      <c r="F17" s="220">
        <f t="shared" si="0"/>
        <v>82.521868295098201</v>
      </c>
      <c r="G17" s="218">
        <f t="shared" si="5"/>
        <v>0</v>
      </c>
      <c r="H17" s="231">
        <f t="shared" si="6"/>
        <v>-3.44</v>
      </c>
      <c r="I17" s="220">
        <f t="shared" si="1"/>
        <v>79.081868295098204</v>
      </c>
      <c r="J17" s="220">
        <f t="shared" si="7"/>
        <v>172.5</v>
      </c>
      <c r="K17" s="218">
        <f t="shared" si="8"/>
        <v>0.69</v>
      </c>
      <c r="L17" s="209"/>
      <c r="N17" s="221"/>
      <c r="O17" s="226"/>
      <c r="P17" s="259"/>
    </row>
    <row r="18" spans="2:17">
      <c r="B18" s="229">
        <f t="shared" si="2"/>
        <v>2024</v>
      </c>
      <c r="C18" s="230"/>
      <c r="D18" s="218">
        <f t="shared" si="3"/>
        <v>161.85</v>
      </c>
      <c r="E18" s="218">
        <f t="shared" si="4"/>
        <v>22.31</v>
      </c>
      <c r="F18" s="220">
        <f t="shared" si="0"/>
        <v>84.429040362362699</v>
      </c>
      <c r="G18" s="218">
        <f t="shared" si="5"/>
        <v>0</v>
      </c>
      <c r="H18" s="231">
        <f t="shared" si="6"/>
        <v>-3.52</v>
      </c>
      <c r="I18" s="220">
        <f t="shared" si="1"/>
        <v>80.909040362362703</v>
      </c>
      <c r="J18" s="220">
        <f t="shared" si="7"/>
        <v>176.48</v>
      </c>
      <c r="K18" s="218">
        <f t="shared" si="8"/>
        <v>0.71</v>
      </c>
      <c r="L18" s="209"/>
      <c r="P18" s="259"/>
    </row>
    <row r="19" spans="2:17">
      <c r="B19" s="229">
        <f t="shared" si="2"/>
        <v>2025</v>
      </c>
      <c r="C19" s="230"/>
      <c r="D19" s="218">
        <f t="shared" si="3"/>
        <v>165.6</v>
      </c>
      <c r="E19" s="218">
        <f t="shared" si="4"/>
        <v>22.83</v>
      </c>
      <c r="F19" s="220">
        <f t="shared" si="0"/>
        <v>86.386642460251977</v>
      </c>
      <c r="G19" s="218">
        <f t="shared" si="5"/>
        <v>0</v>
      </c>
      <c r="H19" s="231">
        <f t="shared" si="6"/>
        <v>-3.6</v>
      </c>
      <c r="I19" s="220">
        <f t="shared" si="1"/>
        <v>82.786642460251983</v>
      </c>
      <c r="J19" s="220">
        <f t="shared" si="7"/>
        <v>180.58</v>
      </c>
      <c r="K19" s="218">
        <f t="shared" si="8"/>
        <v>0.73</v>
      </c>
      <c r="L19" s="209"/>
      <c r="P19" s="259"/>
    </row>
    <row r="20" spans="2:17">
      <c r="B20" s="229">
        <f t="shared" si="2"/>
        <v>2026</v>
      </c>
      <c r="C20" s="230"/>
      <c r="D20" s="218">
        <f t="shared" ref="D20:D28" si="9">ROUND(D19*(1+$G66),2)</f>
        <v>169.4</v>
      </c>
      <c r="E20" s="218">
        <f t="shared" ref="E20:E28" si="10">ROUND(E19*(1+$G66),2)</f>
        <v>23.35</v>
      </c>
      <c r="F20" s="220">
        <f t="shared" si="0"/>
        <v>88.367167299334326</v>
      </c>
      <c r="G20" s="218">
        <f t="shared" ref="G20:G28" si="11">ROUND(G19*(1+$G66),2)</f>
        <v>0</v>
      </c>
      <c r="H20" s="231">
        <f t="shared" ref="H20:H28" si="12">ROUND(H19*(1+$G66),2)</f>
        <v>-3.68</v>
      </c>
      <c r="I20" s="220">
        <f t="shared" si="1"/>
        <v>84.68716729933432</v>
      </c>
      <c r="J20" s="220">
        <f t="shared" si="7"/>
        <v>184.72</v>
      </c>
      <c r="K20" s="218">
        <f t="shared" ref="K20:K28" si="13">ROUND(K19*(1+$G66),2)</f>
        <v>0.75</v>
      </c>
      <c r="L20" s="209"/>
      <c r="P20" s="259"/>
      <c r="Q20" s="260"/>
    </row>
    <row r="21" spans="2:17">
      <c r="B21" s="229">
        <f t="shared" si="2"/>
        <v>2027</v>
      </c>
      <c r="C21" s="230"/>
      <c r="D21" s="218">
        <f t="shared" si="9"/>
        <v>173.32</v>
      </c>
      <c r="E21" s="218">
        <f t="shared" si="10"/>
        <v>23.89</v>
      </c>
      <c r="F21" s="220">
        <f t="shared" si="0"/>
        <v>90.411875813757305</v>
      </c>
      <c r="G21" s="218">
        <f t="shared" si="11"/>
        <v>0</v>
      </c>
      <c r="H21" s="231">
        <f t="shared" si="12"/>
        <v>-3.77</v>
      </c>
      <c r="I21" s="220">
        <f t="shared" si="1"/>
        <v>86.641875813757309</v>
      </c>
      <c r="J21" s="220">
        <f t="shared" si="7"/>
        <v>188.99</v>
      </c>
      <c r="K21" s="218">
        <f t="shared" si="13"/>
        <v>0.77</v>
      </c>
      <c r="L21" s="209"/>
      <c r="P21" s="259"/>
    </row>
    <row r="22" spans="2:17">
      <c r="B22" s="229">
        <f t="shared" si="2"/>
        <v>2028</v>
      </c>
      <c r="C22" s="230"/>
      <c r="D22" s="224">
        <f t="shared" si="9"/>
        <v>177.35</v>
      </c>
      <c r="E22" s="224">
        <f t="shared" si="10"/>
        <v>24.45</v>
      </c>
      <c r="F22" s="225">
        <f t="shared" si="0"/>
        <v>92.516183455282317</v>
      </c>
      <c r="G22" s="224">
        <f t="shared" si="11"/>
        <v>0</v>
      </c>
      <c r="H22" s="224">
        <f t="shared" si="12"/>
        <v>-3.86</v>
      </c>
      <c r="I22" s="225">
        <f t="shared" si="1"/>
        <v>88.656183455282317</v>
      </c>
      <c r="J22" s="225">
        <f t="shared" si="7"/>
        <v>193.38</v>
      </c>
      <c r="K22" s="224">
        <f t="shared" si="13"/>
        <v>0.79</v>
      </c>
      <c r="L22" s="209"/>
      <c r="P22" s="259"/>
    </row>
    <row r="23" spans="2:17">
      <c r="B23" s="229">
        <f t="shared" si="2"/>
        <v>2029</v>
      </c>
      <c r="C23" s="230"/>
      <c r="D23" s="218">
        <f t="shared" si="9"/>
        <v>181.55</v>
      </c>
      <c r="E23" s="218">
        <f t="shared" si="10"/>
        <v>25.03</v>
      </c>
      <c r="F23" s="220">
        <f t="shared" si="0"/>
        <v>94.707597513341042</v>
      </c>
      <c r="G23" s="218">
        <f t="shared" si="11"/>
        <v>0</v>
      </c>
      <c r="H23" s="231">
        <f t="shared" si="12"/>
        <v>-3.95</v>
      </c>
      <c r="I23" s="220">
        <f t="shared" si="1"/>
        <v>90.75759751334104</v>
      </c>
      <c r="J23" s="220">
        <f t="shared" si="7"/>
        <v>197.96</v>
      </c>
      <c r="K23" s="218">
        <f t="shared" si="13"/>
        <v>0.81</v>
      </c>
      <c r="L23" s="209"/>
      <c r="P23" s="259"/>
    </row>
    <row r="24" spans="2:17">
      <c r="B24" s="229">
        <f t="shared" si="2"/>
        <v>2030</v>
      </c>
      <c r="C24" s="230"/>
      <c r="D24" s="218">
        <f t="shared" si="9"/>
        <v>185.87</v>
      </c>
      <c r="E24" s="218">
        <f t="shared" si="10"/>
        <v>25.63</v>
      </c>
      <c r="F24" s="220">
        <f t="shared" si="0"/>
        <v>96.963195246740398</v>
      </c>
      <c r="G24" s="218">
        <f t="shared" si="11"/>
        <v>0</v>
      </c>
      <c r="H24" s="231">
        <f t="shared" si="12"/>
        <v>-4.04</v>
      </c>
      <c r="I24" s="220">
        <f t="shared" si="1"/>
        <v>92.923195246740391</v>
      </c>
      <c r="J24" s="220">
        <f t="shared" si="7"/>
        <v>202.69</v>
      </c>
      <c r="K24" s="218">
        <f t="shared" si="13"/>
        <v>0.83</v>
      </c>
      <c r="L24" s="209"/>
      <c r="P24" s="259"/>
    </row>
    <row r="25" spans="2:17">
      <c r="B25" s="229">
        <f t="shared" si="2"/>
        <v>2031</v>
      </c>
      <c r="C25" s="230"/>
      <c r="D25" s="218">
        <f t="shared" si="9"/>
        <v>190.33</v>
      </c>
      <c r="E25" s="218">
        <f t="shared" si="10"/>
        <v>26.25</v>
      </c>
      <c r="F25" s="220">
        <f t="shared" si="0"/>
        <v>99.292145751957619</v>
      </c>
      <c r="G25" s="218">
        <f t="shared" si="11"/>
        <v>0</v>
      </c>
      <c r="H25" s="231">
        <f t="shared" si="12"/>
        <v>-4.1399999999999997</v>
      </c>
      <c r="I25" s="220">
        <f t="shared" si="1"/>
        <v>95.152145751957619</v>
      </c>
      <c r="J25" s="220">
        <f t="shared" si="7"/>
        <v>207.55</v>
      </c>
      <c r="K25" s="218">
        <f t="shared" si="13"/>
        <v>0.85</v>
      </c>
      <c r="L25" s="209"/>
      <c r="P25" s="259"/>
    </row>
    <row r="26" spans="2:17">
      <c r="B26" s="229">
        <f t="shared" si="2"/>
        <v>2032</v>
      </c>
      <c r="C26" s="230"/>
      <c r="D26" s="218">
        <f t="shared" si="9"/>
        <v>194.91</v>
      </c>
      <c r="E26" s="218">
        <f t="shared" si="10"/>
        <v>26.88</v>
      </c>
      <c r="F26" s="220">
        <f t="shared" si="0"/>
        <v>101.68069538427683</v>
      </c>
      <c r="G26" s="218">
        <f t="shared" si="11"/>
        <v>0</v>
      </c>
      <c r="H26" s="231">
        <f t="shared" si="12"/>
        <v>-4.24</v>
      </c>
      <c r="I26" s="220">
        <f t="shared" si="1"/>
        <v>97.440695384276836</v>
      </c>
      <c r="J26" s="220">
        <f t="shared" si="7"/>
        <v>212.54</v>
      </c>
      <c r="K26" s="218">
        <f t="shared" si="13"/>
        <v>0.87</v>
      </c>
      <c r="L26" s="209"/>
      <c r="P26" s="259"/>
    </row>
    <row r="27" spans="2:17">
      <c r="B27" s="229">
        <f t="shared" si="2"/>
        <v>2033</v>
      </c>
      <c r="C27" s="230"/>
      <c r="D27" s="218">
        <f t="shared" si="9"/>
        <v>199.63</v>
      </c>
      <c r="E27" s="218">
        <f t="shared" si="10"/>
        <v>27.53</v>
      </c>
      <c r="F27" s="220">
        <f t="shared" si="0"/>
        <v>104.14259778841394</v>
      </c>
      <c r="G27" s="218">
        <f t="shared" si="11"/>
        <v>0</v>
      </c>
      <c r="H27" s="231">
        <f t="shared" si="12"/>
        <v>-4.34</v>
      </c>
      <c r="I27" s="220">
        <f t="shared" si="1"/>
        <v>99.802597788413934</v>
      </c>
      <c r="J27" s="220">
        <f t="shared" si="7"/>
        <v>217.69</v>
      </c>
      <c r="K27" s="218">
        <f t="shared" si="13"/>
        <v>0.89</v>
      </c>
      <c r="L27" s="209"/>
      <c r="P27" s="259"/>
    </row>
    <row r="28" spans="2:17">
      <c r="B28" s="229">
        <f t="shared" si="2"/>
        <v>2034</v>
      </c>
      <c r="C28" s="230"/>
      <c r="D28" s="218">
        <f t="shared" si="9"/>
        <v>204.46</v>
      </c>
      <c r="E28" s="218">
        <f t="shared" si="10"/>
        <v>28.2</v>
      </c>
      <c r="F28" s="220">
        <f t="shared" si="0"/>
        <v>106.66409931965305</v>
      </c>
      <c r="G28" s="218">
        <f t="shared" si="11"/>
        <v>0</v>
      </c>
      <c r="H28" s="231">
        <f t="shared" si="12"/>
        <v>-4.45</v>
      </c>
      <c r="I28" s="220">
        <f t="shared" si="1"/>
        <v>102.21409931965304</v>
      </c>
      <c r="J28" s="220">
        <f t="shared" si="7"/>
        <v>222.95</v>
      </c>
      <c r="K28" s="218">
        <f t="shared" si="13"/>
        <v>0.91</v>
      </c>
      <c r="L28" s="209"/>
      <c r="P28" s="259"/>
    </row>
    <row r="29" spans="2:17">
      <c r="B29" s="229">
        <f t="shared" si="2"/>
        <v>2035</v>
      </c>
      <c r="C29" s="230"/>
      <c r="D29" s="218">
        <f t="shared" ref="D29:E36" si="14">ROUND(D28*(1+$K66),2)</f>
        <v>209.4</v>
      </c>
      <c r="E29" s="218">
        <f t="shared" si="14"/>
        <v>28.88</v>
      </c>
      <c r="F29" s="220">
        <f t="shared" si="0"/>
        <v>109.24061542975556</v>
      </c>
      <c r="G29" s="218">
        <f t="shared" ref="G29:H36" si="15">ROUND(G28*(1+$K66),2)</f>
        <v>0</v>
      </c>
      <c r="H29" s="231">
        <f t="shared" si="15"/>
        <v>-4.5599999999999996</v>
      </c>
      <c r="I29" s="220">
        <f t="shared" si="1"/>
        <v>104.68061542975556</v>
      </c>
      <c r="J29" s="220">
        <f t="shared" si="7"/>
        <v>228.33</v>
      </c>
      <c r="K29" s="218">
        <f>ROUND(K28*(1+$K66),2)</f>
        <v>0.93</v>
      </c>
      <c r="L29" s="209"/>
      <c r="P29" s="259"/>
    </row>
    <row r="30" spans="2:17">
      <c r="B30" s="229">
        <f t="shared" si="2"/>
        <v>2036</v>
      </c>
      <c r="C30" s="230"/>
      <c r="D30" s="218">
        <f t="shared" si="14"/>
        <v>214.49</v>
      </c>
      <c r="E30" s="218">
        <f t="shared" si="14"/>
        <v>29.58</v>
      </c>
      <c r="F30" s="220">
        <f t="shared" si="0"/>
        <v>111.89506885991455</v>
      </c>
      <c r="G30" s="218">
        <f t="shared" si="15"/>
        <v>0</v>
      </c>
      <c r="H30" s="231">
        <f t="shared" si="15"/>
        <v>-4.67</v>
      </c>
      <c r="I30" s="220">
        <f t="shared" si="1"/>
        <v>107.22506885991454</v>
      </c>
      <c r="J30" s="220">
        <f t="shared" si="7"/>
        <v>233.88</v>
      </c>
      <c r="K30" s="218">
        <f t="shared" ref="K30:K36" si="16">ROUND(K29*(1+$K67),2)</f>
        <v>0.95</v>
      </c>
      <c r="L30" s="209"/>
      <c r="P30" s="259"/>
    </row>
    <row r="31" spans="2:17">
      <c r="B31" s="229">
        <f t="shared" si="2"/>
        <v>2037</v>
      </c>
      <c r="C31" s="230"/>
      <c r="D31" s="218">
        <f t="shared" si="14"/>
        <v>219.7</v>
      </c>
      <c r="E31" s="218">
        <f t="shared" si="14"/>
        <v>30.3</v>
      </c>
      <c r="F31" s="220">
        <f t="shared" si="0"/>
        <v>114.61370596541417</v>
      </c>
      <c r="G31" s="218">
        <f t="shared" si="15"/>
        <v>0</v>
      </c>
      <c r="H31" s="231">
        <f t="shared" si="15"/>
        <v>-4.78</v>
      </c>
      <c r="I31" s="220">
        <f t="shared" si="1"/>
        <v>109.83370596541417</v>
      </c>
      <c r="J31" s="220">
        <f t="shared" si="7"/>
        <v>239.57</v>
      </c>
      <c r="K31" s="218">
        <f t="shared" si="16"/>
        <v>0.97</v>
      </c>
      <c r="L31" s="209"/>
      <c r="P31" s="259"/>
    </row>
    <row r="32" spans="2:17">
      <c r="B32" s="229">
        <f t="shared" si="2"/>
        <v>2038</v>
      </c>
      <c r="C32" s="230"/>
      <c r="D32" s="218">
        <f t="shared" si="14"/>
        <v>225.06</v>
      </c>
      <c r="E32" s="218">
        <f t="shared" si="14"/>
        <v>31.04</v>
      </c>
      <c r="F32" s="220">
        <f t="shared" si="0"/>
        <v>117.41028039097029</v>
      </c>
      <c r="G32" s="218">
        <f t="shared" si="15"/>
        <v>0</v>
      </c>
      <c r="H32" s="231">
        <f t="shared" si="15"/>
        <v>-4.9000000000000004</v>
      </c>
      <c r="I32" s="220">
        <f t="shared" si="1"/>
        <v>112.51028039097028</v>
      </c>
      <c r="J32" s="220">
        <f t="shared" si="7"/>
        <v>245.41</v>
      </c>
      <c r="K32" s="218">
        <f t="shared" si="16"/>
        <v>0.99</v>
      </c>
      <c r="L32" s="209"/>
      <c r="P32" s="259"/>
    </row>
    <row r="33" spans="2:16">
      <c r="B33" s="229">
        <f t="shared" si="2"/>
        <v>2039</v>
      </c>
      <c r="C33" s="230"/>
      <c r="D33" s="218">
        <f t="shared" si="14"/>
        <v>230.57</v>
      </c>
      <c r="E33" s="218">
        <f t="shared" si="14"/>
        <v>31.8</v>
      </c>
      <c r="F33" s="220">
        <f t="shared" si="0"/>
        <v>120.28479213658287</v>
      </c>
      <c r="G33" s="218">
        <f t="shared" si="15"/>
        <v>0</v>
      </c>
      <c r="H33" s="231">
        <f t="shared" si="15"/>
        <v>-5.0199999999999996</v>
      </c>
      <c r="I33" s="220">
        <f t="shared" si="1"/>
        <v>115.26479213658287</v>
      </c>
      <c r="J33" s="220">
        <f t="shared" si="7"/>
        <v>251.42</v>
      </c>
      <c r="K33" s="218">
        <f t="shared" si="16"/>
        <v>1.01</v>
      </c>
      <c r="L33" s="209"/>
      <c r="P33" s="259"/>
    </row>
    <row r="34" spans="2:16">
      <c r="B34" s="229">
        <f t="shared" si="2"/>
        <v>2040</v>
      </c>
      <c r="C34" s="230"/>
      <c r="D34" s="218">
        <f t="shared" si="14"/>
        <v>236.2</v>
      </c>
      <c r="E34" s="218">
        <f t="shared" si="14"/>
        <v>32.58</v>
      </c>
      <c r="F34" s="220">
        <f t="shared" si="0"/>
        <v>123.22348755753607</v>
      </c>
      <c r="G34" s="218">
        <f t="shared" si="15"/>
        <v>0</v>
      </c>
      <c r="H34" s="231">
        <f t="shared" si="15"/>
        <v>-5.14</v>
      </c>
      <c r="I34" s="220">
        <f t="shared" si="1"/>
        <v>118.08348755753607</v>
      </c>
      <c r="J34" s="220">
        <f t="shared" si="7"/>
        <v>257.57</v>
      </c>
      <c r="K34" s="218">
        <f t="shared" si="16"/>
        <v>1.03</v>
      </c>
      <c r="L34" s="209"/>
      <c r="P34" s="259"/>
    </row>
    <row r="35" spans="2:16">
      <c r="B35" s="229">
        <f t="shared" si="2"/>
        <v>2041</v>
      </c>
      <c r="C35" s="230"/>
      <c r="D35" s="218">
        <f t="shared" si="14"/>
        <v>241.99</v>
      </c>
      <c r="E35" s="218">
        <f t="shared" si="14"/>
        <v>33.380000000000003</v>
      </c>
      <c r="F35" s="220">
        <f t="shared" si="0"/>
        <v>126.24470484678442</v>
      </c>
      <c r="G35" s="218">
        <f t="shared" si="15"/>
        <v>0</v>
      </c>
      <c r="H35" s="231">
        <f t="shared" si="15"/>
        <v>-5.27</v>
      </c>
      <c r="I35" s="220">
        <f t="shared" si="1"/>
        <v>120.97470484678442</v>
      </c>
      <c r="J35" s="220">
        <f t="shared" si="7"/>
        <v>263.87</v>
      </c>
      <c r="K35" s="218">
        <f t="shared" si="16"/>
        <v>1.06</v>
      </c>
      <c r="L35" s="209"/>
      <c r="P35" s="259"/>
    </row>
    <row r="36" spans="2:16">
      <c r="B36" s="229">
        <f t="shared" si="2"/>
        <v>2042</v>
      </c>
      <c r="C36" s="230"/>
      <c r="D36" s="218">
        <f t="shared" si="14"/>
        <v>247.95</v>
      </c>
      <c r="E36" s="218">
        <f t="shared" si="14"/>
        <v>34.200000000000003</v>
      </c>
      <c r="F36" s="220">
        <f t="shared" si="0"/>
        <v>129.35302855256643</v>
      </c>
      <c r="G36" s="218">
        <f t="shared" si="15"/>
        <v>0</v>
      </c>
      <c r="H36" s="231">
        <f t="shared" si="15"/>
        <v>-5.4</v>
      </c>
      <c r="I36" s="220">
        <f t="shared" si="1"/>
        <v>123.95302855256642</v>
      </c>
      <c r="J36" s="220">
        <f t="shared" si="7"/>
        <v>270.37</v>
      </c>
      <c r="K36" s="218">
        <f t="shared" si="16"/>
        <v>1.0900000000000001</v>
      </c>
      <c r="L36" s="209"/>
      <c r="P36" s="259"/>
    </row>
    <row r="37" spans="2:16">
      <c r="B37" s="229"/>
      <c r="C37" s="222"/>
      <c r="D37" s="218"/>
      <c r="E37" s="218"/>
      <c r="F37" s="219"/>
      <c r="G37" s="218"/>
      <c r="H37" s="218"/>
      <c r="I37" s="220"/>
      <c r="J37" s="220"/>
      <c r="K37" s="232"/>
    </row>
    <row r="38" spans="2:16">
      <c r="B38" s="216"/>
      <c r="C38" s="222"/>
      <c r="D38" s="218"/>
      <c r="E38" s="218"/>
      <c r="F38" s="219"/>
      <c r="G38" s="218"/>
      <c r="H38" s="218"/>
      <c r="I38" s="220"/>
      <c r="J38" s="220"/>
      <c r="K38" s="232"/>
    </row>
    <row r="39" spans="2:16">
      <c r="B39" s="216"/>
      <c r="C39" s="222"/>
      <c r="D39" s="218"/>
      <c r="E39" s="218"/>
      <c r="F39" s="219"/>
      <c r="G39" s="218"/>
      <c r="H39" s="218"/>
      <c r="I39" s="220"/>
      <c r="J39" s="220"/>
      <c r="K39" s="232"/>
    </row>
    <row r="40" spans="2:16">
      <c r="B40" s="216"/>
      <c r="C40" s="222"/>
      <c r="D40" s="218"/>
      <c r="E40" s="218"/>
      <c r="F40" s="219"/>
      <c r="G40" s="218"/>
      <c r="H40" s="218"/>
      <c r="I40" s="220"/>
      <c r="J40" s="220"/>
      <c r="K40" s="232"/>
    </row>
    <row r="42" spans="2:16" ht="14.25">
      <c r="B42" s="233" t="s">
        <v>31</v>
      </c>
      <c r="C42" s="234"/>
      <c r="D42" s="234"/>
      <c r="E42" s="234"/>
      <c r="F42" s="234"/>
      <c r="G42" s="234"/>
      <c r="H42" s="234"/>
    </row>
    <row r="44" spans="2:16">
      <c r="B44" s="207" t="s">
        <v>112</v>
      </c>
      <c r="C44" s="235" t="s">
        <v>113</v>
      </c>
      <c r="D44" s="236" t="str">
        <f>'Table 3 200 MW (Wyo) 2033'!E68</f>
        <v xml:space="preserve">Plant Costs  - 2017 IRP - Table 6.1 &amp; 6.2 </v>
      </c>
    </row>
    <row r="45" spans="2:16">
      <c r="C45" s="235" t="str">
        <f>C7</f>
        <v>(a)</v>
      </c>
      <c r="D45" s="207" t="s">
        <v>114</v>
      </c>
    </row>
    <row r="46" spans="2:16">
      <c r="C46" s="235" t="str">
        <f>D7</f>
        <v>(b)</v>
      </c>
      <c r="D46" s="220" t="str">
        <f>"= "&amp;C7&amp;" x "&amp;C62</f>
        <v>= (a) x 0.0771567801772526</v>
      </c>
    </row>
    <row r="47" spans="2:16">
      <c r="C47" s="235" t="str">
        <f>F7</f>
        <v>(d)</v>
      </c>
      <c r="D47" s="220" t="str">
        <f>"= ("&amp;$D$7&amp;" + "&amp;$E$7&amp;") /  (8.76 x "&amp;TEXT(C63,"0.0%")&amp;")"</f>
        <v>= ((b) + (c)) /  (8.76 x 24.9%)</v>
      </c>
    </row>
    <row r="48" spans="2:16">
      <c r="C48" s="235" t="str">
        <f>I7</f>
        <v>(g)</v>
      </c>
      <c r="D48" s="220" t="str">
        <f>"= "&amp;$F$7&amp;" + "&amp;$H$7</f>
        <v>= (d) + (f)</v>
      </c>
    </row>
    <row r="49" spans="2:24">
      <c r="C49" s="235" t="str">
        <f>K7</f>
        <v>(h)</v>
      </c>
      <c r="D49" s="110" t="str">
        <f>D44</f>
        <v xml:space="preserve">Plant Costs  - 2017 IRP - Table 6.1 &amp; 6.2 </v>
      </c>
    </row>
    <row r="50" spans="2:24">
      <c r="C50" s="235"/>
      <c r="D50" s="220"/>
    </row>
    <row r="51" spans="2:24" ht="13.5" thickBot="1"/>
    <row r="52" spans="2:24" ht="13.5" thickBot="1">
      <c r="C52" s="58" t="str">
        <f>B2&amp;" - "&amp;B3</f>
        <v>2017 IRP Yakima Solar Resource - 25% Capacity Factor</v>
      </c>
      <c r="D52" s="237"/>
      <c r="E52" s="237"/>
      <c r="F52" s="237"/>
      <c r="G52" s="237"/>
      <c r="H52" s="237"/>
      <c r="I52" s="238"/>
      <c r="J52" s="238"/>
      <c r="K52" s="239"/>
    </row>
    <row r="53" spans="2:24" ht="13.5" thickBot="1">
      <c r="C53" s="240" t="s">
        <v>121</v>
      </c>
      <c r="D53" s="241" t="s">
        <v>116</v>
      </c>
      <c r="E53" s="241"/>
      <c r="F53" s="241"/>
      <c r="G53" s="241"/>
      <c r="H53" s="242"/>
      <c r="I53" s="238"/>
      <c r="J53" s="238"/>
      <c r="K53" s="239"/>
    </row>
    <row r="55" spans="2:24">
      <c r="B55" s="110" t="s">
        <v>103</v>
      </c>
      <c r="C55" s="243">
        <v>1761.8947998896474</v>
      </c>
      <c r="D55" s="207" t="s">
        <v>114</v>
      </c>
      <c r="H55" s="207" t="s">
        <v>9</v>
      </c>
    </row>
    <row r="56" spans="2:24">
      <c r="B56" s="110" t="s">
        <v>103</v>
      </c>
      <c r="C56" s="244">
        <v>18.739825346529312</v>
      </c>
      <c r="D56" s="207" t="s">
        <v>117</v>
      </c>
      <c r="H56" s="207" t="s">
        <v>9</v>
      </c>
    </row>
    <row r="57" spans="2:24">
      <c r="B57" s="110" t="s">
        <v>103</v>
      </c>
      <c r="C57" s="249">
        <v>0.60299999999999998</v>
      </c>
      <c r="D57" s="207" t="s">
        <v>122</v>
      </c>
      <c r="H57" s="207" t="s">
        <v>119</v>
      </c>
    </row>
    <row r="58" spans="2:24">
      <c r="B58" s="110" t="s">
        <v>103</v>
      </c>
      <c r="C58" s="244">
        <v>0</v>
      </c>
      <c r="D58" s="207" t="s">
        <v>118</v>
      </c>
      <c r="H58" s="207" t="s">
        <v>119</v>
      </c>
      <c r="K58" s="209"/>
      <c r="L58" s="245"/>
      <c r="M58" s="68"/>
      <c r="N58" s="246" t="s">
        <v>125</v>
      </c>
      <c r="O58" s="68" t="s">
        <v>124</v>
      </c>
      <c r="P58" s="248" t="s">
        <v>126</v>
      </c>
      <c r="Q58" s="68"/>
      <c r="S58" s="209"/>
      <c r="T58" s="209"/>
      <c r="U58" s="209"/>
      <c r="V58" s="209"/>
      <c r="W58" s="209"/>
      <c r="X58" s="209"/>
    </row>
    <row r="59" spans="2:24">
      <c r="B59" s="110" t="s">
        <v>103</v>
      </c>
      <c r="C59" s="257">
        <f>$P$63</f>
        <v>-2.9537611535827537</v>
      </c>
      <c r="D59" s="207" t="s">
        <v>120</v>
      </c>
      <c r="H59" s="207" t="s">
        <v>119</v>
      </c>
      <c r="K59" s="247"/>
      <c r="L59" s="247"/>
      <c r="N59" s="247">
        <f>C55</f>
        <v>1761.8947998896474</v>
      </c>
      <c r="O59" s="267">
        <v>6.910504691716815E-2</v>
      </c>
      <c r="P59" s="261">
        <f>O59*N59/8760/$C$63*1000-O60*N60/8760/$C$63*1000</f>
        <v>-6.5037808590715613</v>
      </c>
      <c r="Q59" s="268"/>
      <c r="R59" s="249"/>
      <c r="S59" s="209"/>
      <c r="T59" s="209"/>
      <c r="U59" s="209"/>
      <c r="V59" s="209"/>
      <c r="W59" s="209"/>
      <c r="X59" s="209"/>
    </row>
    <row r="60" spans="2:24">
      <c r="K60" s="247"/>
      <c r="N60" s="247">
        <f>N59</f>
        <v>1761.8947998896474</v>
      </c>
      <c r="O60" s="267">
        <v>7.7156780177252568E-2</v>
      </c>
      <c r="P60" s="209"/>
      <c r="Q60" s="268"/>
      <c r="R60" s="209"/>
      <c r="S60" s="209"/>
      <c r="T60" s="209"/>
      <c r="U60" s="209"/>
      <c r="V60" s="209"/>
      <c r="W60" s="209"/>
      <c r="X60" s="209"/>
    </row>
    <row r="61" spans="2:24">
      <c r="C61" s="251"/>
      <c r="K61" s="247"/>
      <c r="N61" s="254"/>
      <c r="O61" s="254"/>
      <c r="S61" s="209"/>
      <c r="T61" s="209"/>
      <c r="U61" s="209"/>
      <c r="V61" s="209"/>
      <c r="W61" s="209"/>
      <c r="X61" s="209"/>
    </row>
    <row r="62" spans="2:24">
      <c r="C62" s="252">
        <v>7.7156780177252568E-2</v>
      </c>
      <c r="D62" s="207" t="s">
        <v>54</v>
      </c>
      <c r="K62" s="253"/>
      <c r="N62" s="246" t="s">
        <v>125</v>
      </c>
      <c r="O62" s="68" t="s">
        <v>124</v>
      </c>
      <c r="P62" s="248" t="s">
        <v>127</v>
      </c>
    </row>
    <row r="63" spans="2:24">
      <c r="C63" s="258">
        <v>0.249</v>
      </c>
      <c r="D63" s="207" t="s">
        <v>55</v>
      </c>
      <c r="N63" s="247">
        <f>N59</f>
        <v>1761.8947998896474</v>
      </c>
      <c r="O63" s="267">
        <v>7.3499999999999996E-2</v>
      </c>
      <c r="P63" s="261">
        <f>O63*N63/8760/$C$63*1000-O64*N64/8760/$C$63*1000</f>
        <v>-2.9537611535827537</v>
      </c>
    </row>
    <row r="64" spans="2:24" ht="13.5" thickBot="1">
      <c r="D64" s="250"/>
      <c r="N64" s="247">
        <f>N59</f>
        <v>1761.8947998896474</v>
      </c>
      <c r="O64" s="267">
        <v>7.7156780177252568E-2</v>
      </c>
      <c r="P64" s="209"/>
    </row>
    <row r="65" spans="3:11" ht="13.5" thickBot="1">
      <c r="C65" s="54" t="str">
        <f>"Company Official Inflation Forecast Dated "&amp;TEXT('Table 4'!$G$5,"mmmm dd, yyyy")</f>
        <v>Company Official Inflation Forecast Dated March 31, 2017</v>
      </c>
      <c r="D65" s="237"/>
      <c r="E65" s="237"/>
      <c r="F65" s="237"/>
      <c r="G65" s="237"/>
      <c r="H65" s="237"/>
      <c r="I65" s="237"/>
      <c r="J65" s="237"/>
      <c r="K65" s="239"/>
    </row>
    <row r="66" spans="3:11">
      <c r="C66" s="135">
        <v>2017</v>
      </c>
      <c r="D66" s="57">
        <v>2.2092462442320437E-2</v>
      </c>
      <c r="E66" s="110"/>
      <c r="F66" s="135">
        <f>C74+1</f>
        <v>2026</v>
      </c>
      <c r="G66" s="57">
        <v>2.2944058791238842E-2</v>
      </c>
      <c r="H66" s="110"/>
      <c r="I66" s="135">
        <f>F74+1</f>
        <v>2035</v>
      </c>
      <c r="J66" s="135"/>
      <c r="K66" s="57">
        <v>2.4174683944208519E-2</v>
      </c>
    </row>
    <row r="67" spans="3:11">
      <c r="C67" s="135">
        <f t="shared" ref="C67:C74" si="17">C66+1</f>
        <v>2018</v>
      </c>
      <c r="D67" s="57">
        <v>2.1684070430924685E-2</v>
      </c>
      <c r="E67" s="110"/>
      <c r="F67" s="135">
        <f t="shared" ref="F67:F74" si="18">F66+1</f>
        <v>2027</v>
      </c>
      <c r="G67" s="57">
        <v>2.3164081218836952E-2</v>
      </c>
      <c r="H67" s="110"/>
      <c r="I67" s="135">
        <f t="shared" ref="I67:I74" si="19">I66+1</f>
        <v>2036</v>
      </c>
      <c r="J67" s="135"/>
      <c r="K67" s="57">
        <v>2.4311492116604327E-2</v>
      </c>
    </row>
    <row r="68" spans="3:11">
      <c r="C68" s="135">
        <f t="shared" si="17"/>
        <v>2019</v>
      </c>
      <c r="D68" s="57">
        <v>2.0023445288848141E-2</v>
      </c>
      <c r="E68" s="110"/>
      <c r="F68" s="135">
        <f t="shared" si="18"/>
        <v>2028</v>
      </c>
      <c r="G68" s="57">
        <v>2.3269517424980624E-2</v>
      </c>
      <c r="H68" s="110"/>
      <c r="I68" s="135">
        <f t="shared" si="19"/>
        <v>2037</v>
      </c>
      <c r="J68" s="135"/>
      <c r="K68" s="57">
        <v>2.4277391473133791E-2</v>
      </c>
    </row>
    <row r="69" spans="3:11">
      <c r="C69" s="135">
        <f t="shared" si="17"/>
        <v>2020</v>
      </c>
      <c r="D69" s="57">
        <v>2.1423649370385656E-2</v>
      </c>
      <c r="E69" s="110"/>
      <c r="F69" s="135">
        <f t="shared" si="18"/>
        <v>2029</v>
      </c>
      <c r="G69" s="57">
        <v>2.3660062349176059E-2</v>
      </c>
      <c r="H69" s="110"/>
      <c r="I69" s="135">
        <f t="shared" si="19"/>
        <v>2038</v>
      </c>
      <c r="J69" s="135"/>
      <c r="K69" s="57">
        <v>2.4418737348747444E-2</v>
      </c>
    </row>
    <row r="70" spans="3:11">
      <c r="C70" s="135">
        <f t="shared" si="17"/>
        <v>2021</v>
      </c>
      <c r="D70" s="57">
        <v>2.2444603435442634E-2</v>
      </c>
      <c r="E70" s="110"/>
      <c r="F70" s="135">
        <f t="shared" si="18"/>
        <v>2030</v>
      </c>
      <c r="G70" s="57">
        <v>2.3797996946838929E-2</v>
      </c>
      <c r="H70" s="110"/>
      <c r="I70" s="135">
        <f t="shared" si="19"/>
        <v>2039</v>
      </c>
      <c r="J70" s="135"/>
      <c r="K70" s="57">
        <v>2.4490791911648602E-2</v>
      </c>
    </row>
    <row r="71" spans="3:11">
      <c r="C71" s="135">
        <f t="shared" si="17"/>
        <v>2022</v>
      </c>
      <c r="D71" s="57">
        <v>2.2559296067847567E-2</v>
      </c>
      <c r="E71" s="110"/>
      <c r="F71" s="135">
        <f t="shared" si="18"/>
        <v>2031</v>
      </c>
      <c r="G71" s="57">
        <v>2.4014000123530499E-2</v>
      </c>
      <c r="H71" s="110"/>
      <c r="I71" s="135">
        <f t="shared" si="19"/>
        <v>2040</v>
      </c>
      <c r="J71" s="135"/>
      <c r="K71" s="57">
        <v>2.442458536688985E-2</v>
      </c>
    </row>
    <row r="72" spans="3:11" s="209" customFormat="1">
      <c r="C72" s="135">
        <f t="shared" si="17"/>
        <v>2023</v>
      </c>
      <c r="D72" s="57">
        <v>2.3031082544693549E-2</v>
      </c>
      <c r="E72" s="112"/>
      <c r="F72" s="135">
        <f t="shared" si="18"/>
        <v>2032</v>
      </c>
      <c r="G72" s="57">
        <v>2.4075090077113837E-2</v>
      </c>
      <c r="H72" s="112"/>
      <c r="I72" s="135">
        <f t="shared" si="19"/>
        <v>2041</v>
      </c>
      <c r="J72" s="135"/>
      <c r="K72" s="57">
        <v>2.4530694634797623E-2</v>
      </c>
    </row>
    <row r="73" spans="3:11" s="209" customFormat="1">
      <c r="C73" s="135">
        <f t="shared" si="17"/>
        <v>2024</v>
      </c>
      <c r="D73" s="57">
        <v>2.3134274986934988E-2</v>
      </c>
      <c r="E73" s="112"/>
      <c r="F73" s="135">
        <f t="shared" si="18"/>
        <v>2033</v>
      </c>
      <c r="G73" s="57">
        <v>2.4191075903759129E-2</v>
      </c>
      <c r="H73" s="112"/>
      <c r="I73" s="135">
        <f t="shared" si="19"/>
        <v>2042</v>
      </c>
      <c r="J73" s="135"/>
      <c r="K73" s="57">
        <v>2.4630996146588036E-2</v>
      </c>
    </row>
    <row r="74" spans="3:11" s="209" customFormat="1">
      <c r="C74" s="135">
        <f t="shared" si="17"/>
        <v>2025</v>
      </c>
      <c r="D74" s="57">
        <v>2.3159080336675242E-2</v>
      </c>
      <c r="E74" s="112"/>
      <c r="F74" s="135">
        <f t="shared" si="18"/>
        <v>2034</v>
      </c>
      <c r="G74" s="57">
        <v>2.4219456505286896E-2</v>
      </c>
      <c r="H74" s="112"/>
      <c r="I74" s="135">
        <f t="shared" si="19"/>
        <v>2043</v>
      </c>
      <c r="J74" s="135"/>
      <c r="K74" s="57">
        <v>2.4704209858992465E-2</v>
      </c>
    </row>
    <row r="75" spans="3:11" s="209" customFormat="1"/>
    <row r="76" spans="3:11" s="209" customFormat="1"/>
    <row r="93" spans="3:4">
      <c r="C93" s="246"/>
      <c r="D93" s="250"/>
    </row>
    <row r="94" spans="3:4">
      <c r="C94" s="246"/>
      <c r="D94" s="250"/>
    </row>
    <row r="95" spans="3:4">
      <c r="C95" s="246"/>
      <c r="D95" s="250"/>
    </row>
    <row r="96" spans="3:4">
      <c r="C96" s="246"/>
      <c r="D96" s="250"/>
    </row>
    <row r="97" spans="3:4">
      <c r="C97" s="246"/>
      <c r="D97" s="250"/>
    </row>
    <row r="98" spans="3:4">
      <c r="C98" s="246"/>
      <c r="D98" s="250"/>
    </row>
    <row r="99" spans="3:4">
      <c r="C99" s="246"/>
      <c r="D99" s="250"/>
    </row>
    <row r="100" spans="3:4">
      <c r="C100" s="246"/>
      <c r="D100" s="250"/>
    </row>
    <row r="101" spans="3:4">
      <c r="C101" s="246"/>
      <c r="D101" s="250"/>
    </row>
    <row r="102" spans="3:4">
      <c r="C102" s="246"/>
      <c r="D102" s="250"/>
    </row>
  </sheetData>
  <printOptions horizontalCentered="1"/>
  <pageMargins left="0.8" right="0.3" top="0.4" bottom="0.4" header="0.5" footer="0.2"/>
  <pageSetup scale="56" orientation="landscape" r:id="rId1"/>
  <headerFooter alignWithMargins="0"/>
  <rowBreaks count="1" manualBreakCount="1">
    <brk id="51"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45</vt:i4>
      </vt:variant>
    </vt:vector>
  </HeadingPairs>
  <TitlesOfParts>
    <vt:vector size="60" baseType="lpstr">
      <vt:lpstr>Table 1</vt:lpstr>
      <vt:lpstr>Table 2</vt:lpstr>
      <vt:lpstr>Table 4</vt:lpstr>
      <vt:lpstr>Table 5</vt:lpstr>
      <vt:lpstr>PTC</vt:lpstr>
      <vt:lpstr>Table 3 WY Wind 2021</vt:lpstr>
      <vt:lpstr>Table 3 DJ Wind 2031</vt:lpstr>
      <vt:lpstr>Table 3 UT Solar 2031</vt:lpstr>
      <vt:lpstr>Table 3 Yakima Solar 2028</vt:lpstr>
      <vt:lpstr>Table 3 30 MW Geoth 2029</vt:lpstr>
      <vt:lpstr>Table 3 200 MW (UT N) 2029)</vt:lpstr>
      <vt:lpstr>Table 3 436MW (West M) 2030</vt:lpstr>
      <vt:lpstr>Table 3 477 MW (Wyo) 2033</vt:lpstr>
      <vt:lpstr>Table 3 200 MW (Wyo) 2033</vt:lpstr>
      <vt:lpstr>Table 3 ID Wind 2036</vt:lpstr>
      <vt:lpstr>'Table 2'!_200_SCCT_UtahN</vt:lpstr>
      <vt:lpstr>_200_SCCT_UtahN</vt:lpstr>
      <vt:lpstr>_200_SCCT_WYNE</vt:lpstr>
      <vt:lpstr>'Table 2'!_30_Geo_West</vt:lpstr>
      <vt:lpstr>_30_Geo_West</vt:lpstr>
      <vt:lpstr>'Table 2'!_436_CCCT_WestMain</vt:lpstr>
      <vt:lpstr>_436_CCCT_WestMain</vt:lpstr>
      <vt:lpstr>_477_CCCT_WYNE</vt:lpstr>
      <vt:lpstr>_774_Wind_IDGoshen</vt:lpstr>
      <vt:lpstr>_85_Wind_DJ_2031</vt:lpstr>
      <vt:lpstr>_UtahS_Solar_2031</vt:lpstr>
      <vt:lpstr>_UtahS_Solar_2032</vt:lpstr>
      <vt:lpstr>_UtahS_Solar_2033</vt:lpstr>
      <vt:lpstr>_UtahS_Solar_2034</vt:lpstr>
      <vt:lpstr>_UtahS_Solar_2035</vt:lpstr>
      <vt:lpstr>_UtahS_Solar_2036</vt:lpstr>
      <vt:lpstr>_Yakima_Solar_2028</vt:lpstr>
      <vt:lpstr>_Yakima_Solar_2029</vt:lpstr>
      <vt:lpstr>_Yakima_Solar_2031</vt:lpstr>
      <vt:lpstr>_Yakima_Solar_2032</vt:lpstr>
      <vt:lpstr>_Yakima_Solar_2033</vt:lpstr>
      <vt:lpstr>_Yakima_Solar_2034</vt:lpstr>
      <vt:lpstr>Discount_Rate</vt:lpstr>
      <vt:lpstr>'Table 1'!Print_Area</vt:lpstr>
      <vt:lpstr>'Table 2'!Print_Area</vt:lpstr>
      <vt:lpstr>'Table 3 200 MW (UT N) 2029)'!Print_Area</vt:lpstr>
      <vt:lpstr>'Table 3 200 MW (Wyo) 2033'!Print_Area</vt:lpstr>
      <vt:lpstr>'Table 3 30 MW Geoth 2029'!Print_Area</vt:lpstr>
      <vt:lpstr>'Table 3 436MW (West M) 2030'!Print_Area</vt:lpstr>
      <vt:lpstr>'Table 3 477 MW (Wyo) 2033'!Print_Area</vt:lpstr>
      <vt:lpstr>'Table 3 DJ Wind 2031'!Print_Area</vt:lpstr>
      <vt:lpstr>'Table 3 ID Wind 2036'!Print_Area</vt:lpstr>
      <vt:lpstr>'Table 3 UT Solar 2031'!Print_Area</vt:lpstr>
      <vt:lpstr>'Table 3 WY Wind 2021'!Print_Area</vt:lpstr>
      <vt:lpstr>'Table 3 Yakima Solar 2028'!Print_Area</vt:lpstr>
      <vt:lpstr>'Table 4'!Print_Area</vt:lpstr>
      <vt:lpstr>'Table 5'!Print_Area</vt:lpstr>
      <vt:lpstr>'Table 2'!Print_Titles</vt:lpstr>
      <vt:lpstr>'Table 3 200 MW (UT N) 2029)'!Print_Titles</vt:lpstr>
      <vt:lpstr>'Table 3 200 MW (Wyo) 2033'!Print_Titles</vt:lpstr>
      <vt:lpstr>'Table 3 436MW (West M) 2030'!Print_Titles</vt:lpstr>
      <vt:lpstr>'Table 3 477 MW (Wyo) 2033'!Print_Titles</vt:lpstr>
      <vt:lpstr>Study_Cap_Adj</vt:lpstr>
      <vt:lpstr>Study_CF</vt:lpstr>
      <vt:lpstr>Study_MW</vt:lpstr>
    </vt:vector>
  </TitlesOfParts>
  <Company>PacifiCorp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Melissa Paschal</cp:lastModifiedBy>
  <cp:lastPrinted>2016-12-15T21:28:57Z</cp:lastPrinted>
  <dcterms:created xsi:type="dcterms:W3CDTF">2001-03-19T15:45:46Z</dcterms:created>
  <dcterms:modified xsi:type="dcterms:W3CDTF">2017-08-17T21:39:04Z</dcterms:modified>
</cp:coreProperties>
</file>