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/>
  </bookViews>
  <sheets>
    <sheet name="AFR 19 SA Report" sheetId="10" r:id="rId1"/>
    <sheet name="AFR 19 10K" sheetId="9" r:id="rId2"/>
    <sheet name="Detail" sheetId="6" r:id="rId3"/>
  </sheets>
  <definedNames>
    <definedName name="_xlnm._FilterDatabase" localSheetId="2" hidden="1">Detail!$A$1:$D$288</definedName>
    <definedName name="_xlnm.Print_Area" localSheetId="0">'AFR 19 SA Report'!$A$1:$I$72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0" l="1"/>
  <c r="A68" i="10" l="1"/>
  <c r="A50" i="10"/>
  <c r="A40" i="10"/>
  <c r="A22" i="10"/>
  <c r="A23" i="10"/>
  <c r="A26" i="10" s="1"/>
  <c r="A24" i="10"/>
  <c r="A25" i="10"/>
  <c r="A21" i="10"/>
  <c r="A10" i="10"/>
  <c r="A12" i="10" s="1"/>
  <c r="A11" i="10"/>
  <c r="A9" i="10"/>
  <c r="A51" i="10" l="1"/>
  <c r="A52" i="10"/>
  <c r="A41" i="10"/>
  <c r="A27" i="10"/>
  <c r="A13" i="10"/>
  <c r="A14" i="10" s="1"/>
  <c r="A53" i="10" l="1"/>
  <c r="A43" i="10"/>
  <c r="A44" i="10" s="1"/>
  <c r="A42" i="10"/>
  <c r="A28" i="10"/>
  <c r="A15" i="10"/>
  <c r="A16" i="10"/>
  <c r="A54" i="10" l="1"/>
  <c r="A45" i="10"/>
  <c r="A29" i="10"/>
  <c r="A55" i="10" l="1"/>
  <c r="A30" i="10"/>
  <c r="A56" i="10" l="1"/>
  <c r="A33" i="10"/>
  <c r="A31" i="10"/>
  <c r="A32" i="10" s="1"/>
  <c r="A57" i="10" l="1"/>
  <c r="A58" i="10"/>
  <c r="A34" i="10"/>
  <c r="A59" i="10" l="1"/>
  <c r="A61" i="10" l="1"/>
  <c r="A63" i="10" s="1"/>
  <c r="A62" i="10"/>
  <c r="A60" i="10"/>
  <c r="D61" i="10" l="1"/>
  <c r="E59" i="10" l="1"/>
  <c r="E60" i="10"/>
  <c r="E61" i="10"/>
  <c r="F61" i="10" s="1"/>
  <c r="E62" i="10"/>
  <c r="G63" i="10" l="1"/>
  <c r="F58" i="10"/>
  <c r="H58" i="10" s="1"/>
  <c r="F57" i="10"/>
  <c r="H57" i="10" s="1"/>
  <c r="F56" i="10"/>
  <c r="H56" i="10" s="1"/>
  <c r="F55" i="10"/>
  <c r="H55" i="10" s="1"/>
  <c r="F54" i="10"/>
  <c r="H54" i="10" s="1"/>
  <c r="F53" i="10"/>
  <c r="F52" i="10"/>
  <c r="H52" i="10" s="1"/>
  <c r="F51" i="10"/>
  <c r="G45" i="10"/>
  <c r="F44" i="10"/>
  <c r="H44" i="10" s="1"/>
  <c r="F43" i="10"/>
  <c r="H43" i="10" s="1"/>
  <c r="F42" i="10"/>
  <c r="F41" i="10"/>
  <c r="H41" i="10" s="1"/>
  <c r="F33" i="10"/>
  <c r="E32" i="10"/>
  <c r="F32" i="10" s="1"/>
  <c r="H32" i="10" s="1"/>
  <c r="E31" i="10"/>
  <c r="F31" i="10" s="1"/>
  <c r="H31" i="10" s="1"/>
  <c r="F30" i="10"/>
  <c r="H30" i="10" s="1"/>
  <c r="F29" i="10"/>
  <c r="H29" i="10" s="1"/>
  <c r="E28" i="10"/>
  <c r="F27" i="10"/>
  <c r="H27" i="10" s="1"/>
  <c r="G34" i="10"/>
  <c r="F26" i="10"/>
  <c r="F24" i="10"/>
  <c r="H24" i="10" s="1"/>
  <c r="F23" i="10"/>
  <c r="H23" i="10" s="1"/>
  <c r="F22" i="10"/>
  <c r="G16" i="10"/>
  <c r="F13" i="10"/>
  <c r="H13" i="10" s="1"/>
  <c r="D16" i="10"/>
  <c r="F11" i="10"/>
  <c r="H11" i="10" s="1"/>
  <c r="F10" i="10"/>
  <c r="H53" i="10" l="1"/>
  <c r="G68" i="10"/>
  <c r="H33" i="10"/>
  <c r="D34" i="10"/>
  <c r="E34" i="10"/>
  <c r="H26" i="10"/>
  <c r="D45" i="10"/>
  <c r="F45" i="10"/>
  <c r="H51" i="10"/>
  <c r="D63" i="10"/>
  <c r="H10" i="10"/>
  <c r="F12" i="10"/>
  <c r="H12" i="10" s="1"/>
  <c r="F25" i="10"/>
  <c r="H25" i="10" s="1"/>
  <c r="F28" i="10"/>
  <c r="H28" i="10" s="1"/>
  <c r="H42" i="10"/>
  <c r="H45" i="10" s="1"/>
  <c r="F59" i="10"/>
  <c r="H59" i="10" s="1"/>
  <c r="F60" i="10"/>
  <c r="H60" i="10" s="1"/>
  <c r="H61" i="10"/>
  <c r="F62" i="10"/>
  <c r="H62" i="10" s="1"/>
  <c r="E14" i="10"/>
  <c r="E15" i="10"/>
  <c r="F15" i="10" s="1"/>
  <c r="H15" i="10" s="1"/>
  <c r="H22" i="10"/>
  <c r="F63" i="10" l="1"/>
  <c r="D68" i="10"/>
  <c r="H34" i="10"/>
  <c r="F34" i="10"/>
  <c r="E16" i="10"/>
  <c r="E63" i="10"/>
  <c r="H63" i="10"/>
  <c r="F14" i="10"/>
  <c r="H14" i="10" s="1"/>
  <c r="H16" i="10" s="1"/>
  <c r="H68" i="10" l="1"/>
  <c r="F16" i="10"/>
  <c r="F68" i="10" s="1"/>
  <c r="E68" i="10"/>
  <c r="B96" i="9" l="1"/>
  <c r="B89" i="9"/>
  <c r="B73" i="9"/>
  <c r="B64" i="9"/>
  <c r="B54" i="9"/>
  <c r="B42" i="9"/>
  <c r="B70" i="9"/>
  <c r="B71" i="9"/>
  <c r="B50" i="9"/>
  <c r="B49" i="9"/>
  <c r="B97" i="9" l="1"/>
  <c r="B99" i="9" s="1"/>
  <c r="B90" i="9"/>
  <c r="B92" i="9" s="1"/>
  <c r="B83" i="9"/>
  <c r="B80" i="9"/>
  <c r="B79" i="9"/>
  <c r="B77" i="9"/>
  <c r="B65" i="9"/>
  <c r="B58" i="9"/>
  <c r="B59" i="9"/>
  <c r="B57" i="9"/>
  <c r="B52" i="9"/>
  <c r="B48" i="9"/>
  <c r="B43" i="9"/>
  <c r="B72" i="9" l="1"/>
  <c r="B74" i="9" s="1"/>
  <c r="B84" i="9"/>
  <c r="B53" i="9"/>
  <c r="B55" i="9" s="1"/>
  <c r="B60" i="9" s="1"/>
  <c r="B85" i="9" l="1"/>
</calcChain>
</file>

<file path=xl/sharedStrings.xml><?xml version="1.0" encoding="utf-8"?>
<sst xmlns="http://schemas.openxmlformats.org/spreadsheetml/2006/main" count="1108" uniqueCount="455">
  <si>
    <t>GL Account</t>
  </si>
  <si>
    <t>FERC Account</t>
  </si>
  <si>
    <t>Financial line item</t>
  </si>
  <si>
    <t>301100 Electricity Income - Residential</t>
  </si>
  <si>
    <t>Revenue</t>
  </si>
  <si>
    <t>301200 Electricity Income - Commercial</t>
  </si>
  <si>
    <t>301300 Electricity Income - Industrial</t>
  </si>
  <si>
    <t>301406 Short-Term Firm Wholesale</t>
  </si>
  <si>
    <t>301304 Special Contracts-Situs</t>
  </si>
  <si>
    <t>301450 Electricity Income - Irrigation/Farm</t>
  </si>
  <si>
    <t>505221 Bookout Purchases Netted</t>
  </si>
  <si>
    <t>Expense</t>
  </si>
  <si>
    <t>301170 DSM Revenue - Residential</t>
  </si>
  <si>
    <t>301270 DSM Revenue - Commercial</t>
  </si>
  <si>
    <t>301109 Unbilled Revenue-Residential</t>
  </si>
  <si>
    <t>301405 Firm Sales</t>
  </si>
  <si>
    <t>508001 EIM Exp - FMM IIE: CAISO to Pac</t>
  </si>
  <si>
    <t>302980 Transmisson Point-to-Point Revenue</t>
  </si>
  <si>
    <t>508031 EIM Exp - UIE (Gen): CAISO to Pac</t>
  </si>
  <si>
    <t>301700 Electric Income - Othr Sales to Pub Auth</t>
  </si>
  <si>
    <t>515181 Fuel Exp-Bridger Coal-Profit (418.1)</t>
  </si>
  <si>
    <t>301917 Pre-Merger Firm Wheeling Revenue - UPD</t>
  </si>
  <si>
    <t>301600 Electricity Income - Public St/Hwy Light</t>
  </si>
  <si>
    <t>301370 DSM Revenue - Industrial</t>
  </si>
  <si>
    <t>302901 Use of Facility - Revenue</t>
  </si>
  <si>
    <t>301208 Commercial Revenue Adj-Def NPC Mech</t>
  </si>
  <si>
    <t>301309 Unbilled Revenue-Industrial</t>
  </si>
  <si>
    <t>301108 Residential Revenue Adj-Def NPC Mech</t>
  </si>
  <si>
    <t>352003 CA GHG Allowance Revenues-Amortz</t>
  </si>
  <si>
    <t>301959 Wind-based Ancillary Services/Revenue</t>
  </si>
  <si>
    <t>304101 Bookouts Netted-Gains</t>
  </si>
  <si>
    <t>352001 CA GHG Allowance Revenues</t>
  </si>
  <si>
    <t>301308 Industrial Revenue Adj-Def NPC Mech</t>
  </si>
  <si>
    <t>515110 Coal Billing Price Adjustment - Hunter</t>
  </si>
  <si>
    <t>301916 Pre-Merger Firm Wheeling Revenue - PPD</t>
  </si>
  <si>
    <t>508015 EIM Exp - GHG Em Cost Rev: CAISO to Pac</t>
  </si>
  <si>
    <t>505222 Bookout Purchases Netted-Estimate</t>
  </si>
  <si>
    <t>508021 EIM Exp - UIE (Load): CAISO to Pac</t>
  </si>
  <si>
    <t>301922 Non-Firm Wheeling Revenue</t>
  </si>
  <si>
    <t>301912 Firm Wheeling Revenue</t>
  </si>
  <si>
    <t>508131 EIM Exp-RT Congestion OS: CAISO to Pac</t>
  </si>
  <si>
    <t>546527 CA GHG Retail Obligation - Deferral</t>
  </si>
  <si>
    <t>301820 Forfeited Discount Revenue-Residential</t>
  </si>
  <si>
    <t>301864 Revenue - Joint use of Poles</t>
  </si>
  <si>
    <t>301951 Non-Wheeling System Revenue</t>
  </si>
  <si>
    <t>301945 Renewable Energy Credit Sales</t>
  </si>
  <si>
    <t>506059 Wheeling Expense Estimate</t>
  </si>
  <si>
    <t>301419 Sales for Resale Revenue Estimate</t>
  </si>
  <si>
    <t>301940 Flyash &amp; By-Product Sales</t>
  </si>
  <si>
    <t>508141 EIM Exp-RT Marginal Loss: CAISO to Pac</t>
  </si>
  <si>
    <t>301913 Transmission Tariff True-up</t>
  </si>
  <si>
    <t>301470 DSM Revenue - Irrigation</t>
  </si>
  <si>
    <t>301165 Solar Feed-In Revenue - Residential</t>
  </si>
  <si>
    <t>515270 Natural Gas Swaps-Gain/Loss-Accrual</t>
  </si>
  <si>
    <t>501 Fuel</t>
  </si>
  <si>
    <t>301825 Misc Serv Rev-Acct Svc Charge - CSS</t>
  </si>
  <si>
    <t>301863 MCI Fiber Optic Ground Wire Revenues</t>
  </si>
  <si>
    <t>301969 Ancillary Revenue Sch 3 - Reg&amp;Freq (C&amp;T)</t>
  </si>
  <si>
    <t>301265 Solar Feed-In Revenue - Commercial</t>
  </si>
  <si>
    <t>301885 Rent Revenue - Subleases</t>
  </si>
  <si>
    <t>515121 Contra Fuel Exp-Coal-Deer Creek Amortz</t>
  </si>
  <si>
    <t>301365 Solar Feed-In Revenue - Industrial</t>
  </si>
  <si>
    <t>301867 Joint Use Program Reimbursement Revenue</t>
  </si>
  <si>
    <t>303028 Line Loss W/S Trading Revenue(In MW-PBS)</t>
  </si>
  <si>
    <t>301860 Rent Revenue - CSS</t>
  </si>
  <si>
    <t>301973 Ancillary Rev Sch 5-Spin (C&amp;T)</t>
  </si>
  <si>
    <t>301915 Other Electric Rev (Excluding Wheeling)</t>
  </si>
  <si>
    <t>508095 EIM Exp-Flex RampUp Cap Pay: w/CAISO</t>
  </si>
  <si>
    <t>301372 DSM Revenue - Large Industrial</t>
  </si>
  <si>
    <t>301180 Blue Sky Revenue - Residential</t>
  </si>
  <si>
    <t>301967 Ancillary Revenue Sch 1 - Scheduling</t>
  </si>
  <si>
    <t>515203 Natural Gas Exp Offset - Cap Lease Int.</t>
  </si>
  <si>
    <t>301821 Forfeited Discount Revenue-Commercial</t>
  </si>
  <si>
    <t>301872 Rent Revenue - Transmission</t>
  </si>
  <si>
    <t>362950 M&amp;S Inventory Sales</t>
  </si>
  <si>
    <t>301459 Unbilled Revenue-Irrigation/Farm</t>
  </si>
  <si>
    <t>301938 Services Provided to Others - Revenue</t>
  </si>
  <si>
    <t>301828 Miscellaneous Service Revenues-Other</t>
  </si>
  <si>
    <t>508125 EIM Exp-RTM BCR EIM Set: CAISO to Pac</t>
  </si>
  <si>
    <t>301953 Ancillary Rev Sch 6-Supp (C&amp;T)</t>
  </si>
  <si>
    <t>301271 DSM Revenue - Small Commercial</t>
  </si>
  <si>
    <t>301280 Blue Sky Revenue - Commercial</t>
  </si>
  <si>
    <t>301822 Forfeited Discount Revenue-Industrial</t>
  </si>
  <si>
    <t>301974 Ancil Revenue Sch 3a-Regulation (C&amp;T)</t>
  </si>
  <si>
    <t>301855 Misc Service Revenue - CSS (Non-FLT)</t>
  </si>
  <si>
    <t>301926 Short-Term Firm Wheeling</t>
  </si>
  <si>
    <t>301770 DSM Revenue - Other Public Authorities</t>
  </si>
  <si>
    <t>302981 Transmission Resales to Other Parties</t>
  </si>
  <si>
    <t>301873 Rent Revenue - Distribution</t>
  </si>
  <si>
    <t>374400 Timber Sales - Utility Property</t>
  </si>
  <si>
    <t>301963 Ancil Revenue Sch 2-Reactive (C&amp;T)</t>
  </si>
  <si>
    <t>301441 On Sys Firm-Portland Gen Electric</t>
  </si>
  <si>
    <t>505220 Trading Purchases Netted</t>
  </si>
  <si>
    <t>301871 Rent Revenue - Hydro</t>
  </si>
  <si>
    <t>505229 Purch Power Exp Offset - Cap Lease Int</t>
  </si>
  <si>
    <t>301380 Blue Sky Revenue - Industrial</t>
  </si>
  <si>
    <t>508051 EIM Exp - O/U Sched Charge: w/CAISO</t>
  </si>
  <si>
    <t>505217 Exchange Value Purchases Estimate</t>
  </si>
  <si>
    <t>508064 EIM Exp-Non-Spin Reserve Oblig: w/CAISO</t>
  </si>
  <si>
    <t>301443 On Sys Firm-Utah FERC Customers</t>
  </si>
  <si>
    <t>301670 DSM Revenue - Street/Hwy Lighting</t>
  </si>
  <si>
    <t>301949 3rd Party Transmission O&amp;M - Revenue</t>
  </si>
  <si>
    <t>505215 Post-Merger Imbalance Charges(In MV-PBS)</t>
  </si>
  <si>
    <t>301966 Primary Delivery and Distribution Sub Charges</t>
  </si>
  <si>
    <t>361000 Steam Sales</t>
  </si>
  <si>
    <t>301944 Renewable Energy Credit Sales-Estimate</t>
  </si>
  <si>
    <t>546517 Production Tax Credit - NPC Deferral</t>
  </si>
  <si>
    <t>302752 I/C S-T Firm Wholesale Sales-Nevada Pwr</t>
  </si>
  <si>
    <t>367580 Revenue Adj Prop Insur - Residential</t>
  </si>
  <si>
    <t>924 Property Insurance</t>
  </si>
  <si>
    <t>515183 Fuel Exp-Trapper Mining-Profit (418.1)</t>
  </si>
  <si>
    <t>367680 Revenue Adj Prop Insur - Commercial</t>
  </si>
  <si>
    <t>546522 RPS Compliance Purchases - Deferral</t>
  </si>
  <si>
    <t>515202 Natural Gas Exp Offset - Cap Lease Depr</t>
  </si>
  <si>
    <t>301955 Other Rev-Wy Reg Recovery Fee-Kennecott</t>
  </si>
  <si>
    <t>301876 Rent Revenue - Non-Utility - Electric</t>
  </si>
  <si>
    <t>508152 EIM Exp-7076 FRP Forecast Mvmt Alloc</t>
  </si>
  <si>
    <t>301609 Unbilled Revenue-Public St/Hwy Light</t>
  </si>
  <si>
    <t>301371 DSM Revenue - Small Industrial</t>
  </si>
  <si>
    <t>301870 Rent Revenue - Steam</t>
  </si>
  <si>
    <t>508122 EIM Exp-RT BCR EIM Alloc: Pac to TC</t>
  </si>
  <si>
    <t>367780 Revenue Adj Prop Insur - Industrial</t>
  </si>
  <si>
    <t>301879 Joint Use Contract Prog Reimb Revenue</t>
  </si>
  <si>
    <t>508112 EIM Exp-RT Imb Energy Offset: Pac to TC</t>
  </si>
  <si>
    <t>301874 Rent Revenue - General</t>
  </si>
  <si>
    <t>508092 EIM Exp - Flexible Ramp Cost: PAC to TC</t>
  </si>
  <si>
    <t>301465 Solar Feed-In Revenue - Irrigation</t>
  </si>
  <si>
    <t>508053 EIM Exp - O/U Sched Alloc: w/CAISO</t>
  </si>
  <si>
    <t>302982 Transmission Rev-Unreserved Use Charges</t>
  </si>
  <si>
    <t>301458 Irrigation Revenue Adj-Def NPC Mech</t>
  </si>
  <si>
    <t>301428 Trans Serv-Utah FERC Customers</t>
  </si>
  <si>
    <t>358900 Sales of Water &amp; Water Power</t>
  </si>
  <si>
    <t>508052 EIM Exp-O/U Sched Chrg: Pac to TC</t>
  </si>
  <si>
    <t>302831 I/C Other Wheeling Revenue-Sierra Pac</t>
  </si>
  <si>
    <t>304201 Trading Netted-Gains</t>
  </si>
  <si>
    <t>301823 Forfeited Discount Revenue-All Other</t>
  </si>
  <si>
    <t>301765 Solar Feed-In Revenue - Oth Public Auth</t>
  </si>
  <si>
    <t>508062 EIM Exp-Spinning Reserve Oblig: w/CAISO</t>
  </si>
  <si>
    <t>301119 Unbilled Revenue-Uncollectible</t>
  </si>
  <si>
    <t>302762 I/C Wholesale Sales Estimate-Nevada Pwr</t>
  </si>
  <si>
    <t>301272 DSM Revenue - Large Commercial</t>
  </si>
  <si>
    <t>508156 EIM Exp-7078 FRP Month Up Uncert Alloc</t>
  </si>
  <si>
    <t>301900 Electricity Income - Other</t>
  </si>
  <si>
    <t>301665 Solar Feed-In Revenue - St/Hwy Lighting</t>
  </si>
  <si>
    <t>301826 Tampering/Unauthorized Reconnection Chgs</t>
  </si>
  <si>
    <t>302822 I/C Non-Firm Wheeling Revenue-Nevada Pwr</t>
  </si>
  <si>
    <t>308001 EIM Rev-Forecasting Fee: Pac to TC</t>
  </si>
  <si>
    <t>301911 Income From Fish, Wildlife, &amp; Recreation</t>
  </si>
  <si>
    <t>301171 DSM Revenue - Residential Cat 2 Gen Svc</t>
  </si>
  <si>
    <t>301869 Uncollectible Revenue Joint Use</t>
  </si>
  <si>
    <t>301862 Rents - Non Common</t>
  </si>
  <si>
    <t>301409 Trading Sales Netted-Estimate</t>
  </si>
  <si>
    <t>302751 I/C S-T Firm Wholesale Sales-Sierra Pac</t>
  </si>
  <si>
    <t>352950 REC Sales - Wind Wake Loss Indemnity</t>
  </si>
  <si>
    <t>301608 Public St/Hwy Lgt Rev Adj-Def NPC Mech</t>
  </si>
  <si>
    <t>301866 Joint Use Sanctions &amp; Fines Revenue</t>
  </si>
  <si>
    <t>508071 EIM Exp - RT Bid Cost Recovery: w/CAISO</t>
  </si>
  <si>
    <t>302772 I/C Line Loss Trading Revenue-Nevada Pwr</t>
  </si>
  <si>
    <t>301836 Energy Finanswer (New Commercial)</t>
  </si>
  <si>
    <t>302962 Transm Capacity Re-assignment Contra Rev</t>
  </si>
  <si>
    <t>301480 Blue Sky Revenue - Irrigation</t>
  </si>
  <si>
    <t>302082 I/C Anc Rev Sch 1-Scheduling-Nevada Pwr</t>
  </si>
  <si>
    <t>508065 EIM Exp-Non-Spin Reserve Neut: w/CAISO</t>
  </si>
  <si>
    <t>302092 I/C Anc Rev Sch 2-Reactive-Nevada Pwr</t>
  </si>
  <si>
    <t>301947 Emissions and Allowances Revenue</t>
  </si>
  <si>
    <t>304213 Trading Netted-Estimate</t>
  </si>
  <si>
    <t>505918 InterCo Natural Gas Accrual-Kern River</t>
  </si>
  <si>
    <t>547 Fuel</t>
  </si>
  <si>
    <t>508153 EIM Exp-7071 FRP Daily Up Uncert</t>
  </si>
  <si>
    <t>508151 EIM Exp-7070 FRP Forecast Mvmt</t>
  </si>
  <si>
    <t>302961 Transm Capacity Re-assignment Revenue</t>
  </si>
  <si>
    <t>508063 EIM Exp-Spin Reserve Neutral: w/CAISO</t>
  </si>
  <si>
    <t>367880 Revenue Adj Prop Insur - Irrigation</t>
  </si>
  <si>
    <t>508158 EIM Exp-7088 FRP Month Down Uncert Allo</t>
  </si>
  <si>
    <t>304211 Trading Netted-Losses</t>
  </si>
  <si>
    <t>505223 Trading Purchases Netted-Estimate</t>
  </si>
  <si>
    <t>508054 EIM Exp-O/U Sched Alloc: PAC to TC</t>
  </si>
  <si>
    <t>515115 Fuel Exp-MSHA Penalties &amp; Fines (426.3)</t>
  </si>
  <si>
    <t>426.3 Penalties</t>
  </si>
  <si>
    <t>505931 I/C S-T Firm Purch Power Exp-Sierra Pac</t>
  </si>
  <si>
    <t>506802 EIM Wheeling Exp - GMC Bid Segment Fee</t>
  </si>
  <si>
    <t>546539 OR REC Compliance Purchases</t>
  </si>
  <si>
    <t>546521 REC Sales - NPC Deferral</t>
  </si>
  <si>
    <t>508157 EIM Exp-7087 FRP Daily Down Uncert Allo</t>
  </si>
  <si>
    <t>505990 EIM T Exp-Forecasting Fee: CAISO to Pac</t>
  </si>
  <si>
    <t>505942 I/C Purchased Power Exp Est-Nevada Pwr</t>
  </si>
  <si>
    <t>546541 CA RPS Compliance Purchase</t>
  </si>
  <si>
    <t>514100 Purchase Broker Fees</t>
  </si>
  <si>
    <t>301901 Wash-Colstrip 3</t>
  </si>
  <si>
    <t>367870 Revenue Adj OR I&amp;D Reserve Irrigation</t>
  </si>
  <si>
    <t>925 Injuries and Damages</t>
  </si>
  <si>
    <t>508154 EIM Exp-7081 FRP Daily Down Uncert</t>
  </si>
  <si>
    <t>506952 I/C Wheeling Exp Estimate-Nevada Pwr</t>
  </si>
  <si>
    <t>546537 WA REC Compliance Purchases</t>
  </si>
  <si>
    <t>301958 Wind-based Ancillary Services Estimate</t>
  </si>
  <si>
    <t>506922 I/C Non-Firm Wheeling Exp-Nevada Pwr</t>
  </si>
  <si>
    <t>508142 EIM Exp-Neutrality Adjust CAISO to Pac</t>
  </si>
  <si>
    <t>515102 Amortization of Deferred Overburden</t>
  </si>
  <si>
    <t>301607 Public St/Hwy Lights Rev Acctg Adjustments</t>
  </si>
  <si>
    <t>301707 Oth Sales to Public Authority Acctg Adj</t>
  </si>
  <si>
    <t>508132 EIM Exp-RT Congestion OS: Pac to TC</t>
  </si>
  <si>
    <t>514700 SB1149 Transition Adjustment Expense</t>
  </si>
  <si>
    <t>514000 Broker Fees</t>
  </si>
  <si>
    <t>508155 EIM Exp-7077 FRP Daily Up Uncert Alloc</t>
  </si>
  <si>
    <t>508033 EIM Exp - UIE (Gen): Pac Trans to C&amp;T</t>
  </si>
  <si>
    <t>546545 RPS Compliance Purchases</t>
  </si>
  <si>
    <t>505190 OR Solar Incentive Purchases</t>
  </si>
  <si>
    <t>508096 EIM Exp-Flex RampUp Cap No Pay: w/CAISO</t>
  </si>
  <si>
    <t>367770 Revenue Adj OR I&amp;D Reserve Industrial</t>
  </si>
  <si>
    <t>515182 Fuel Exp-Trapper Mining-Profit (501)</t>
  </si>
  <si>
    <t>505932 I/C S-T Firm Purch Power Exp-Nevada Pwr</t>
  </si>
  <si>
    <t>508013 EIM Exp - RTD Assess: Pac Trans to C&amp;T</t>
  </si>
  <si>
    <t>505216 Exchange Value Purchases</t>
  </si>
  <si>
    <t>505228 Purch Power Exp Offset - Cap Lease Depr</t>
  </si>
  <si>
    <t>301410 Trading Sales Netted</t>
  </si>
  <si>
    <t>546530 ISO/PX Charges</t>
  </si>
  <si>
    <t>301939 Other Electric Revenue Estimate</t>
  </si>
  <si>
    <t>515108 Coal Consumed - Deer Creek Abandonment</t>
  </si>
  <si>
    <t>508111 EIM Exp-RT Imb Energy Offset: w/CAISO</t>
  </si>
  <si>
    <t>508003 EIM Exp - FMM Assess: Pac Trans to C&amp;T</t>
  </si>
  <si>
    <t>506912 I/C S-T Firm Wheeling Exp-Nevada Pwr</t>
  </si>
  <si>
    <t>304102 Bookouts Netted-Estimated Gain</t>
  </si>
  <si>
    <t>367670 Revenue Adj OR I&amp;D Reserve Commercial</t>
  </si>
  <si>
    <t>506801 EIM Wheeling Exp-GMC Transaction Charge</t>
  </si>
  <si>
    <t>304111 Bookouts Netted-Losses</t>
  </si>
  <si>
    <t>301457 Irrigation Revenue Acctg Adjustments</t>
  </si>
  <si>
    <t>367570 Revenue Adj OR I&amp;D Reserve Residential</t>
  </si>
  <si>
    <t>508121 EIM Exp-RT BCR EIM Alloc: CAISO to Pac</t>
  </si>
  <si>
    <t>514950 M&amp;S Inventory Cost of Sales</t>
  </si>
  <si>
    <t>506020 Non-Firm Wheeling Expense</t>
  </si>
  <si>
    <t>508091 EIM Exp - Flexible Ramp Cost: w/CAISO</t>
  </si>
  <si>
    <t>301943 Renewable Energy Credit Sales-Deferral</t>
  </si>
  <si>
    <t>546524 Wheeling Revenues - NPC Deferral</t>
  </si>
  <si>
    <t>515201 Natural Gas Exp - Under Capital Lease</t>
  </si>
  <si>
    <t>505980 Transm Costs to Other TP for JO/Intercon</t>
  </si>
  <si>
    <t>506010 Short-Term Firm Wheeling</t>
  </si>
  <si>
    <t>505917 InterCo Natural Gas Consumed- Kern River</t>
  </si>
  <si>
    <t>515122 Fuel Exp-Coal-DCM Closure Cost Amortz</t>
  </si>
  <si>
    <t>515900 Steam from Other Sources-Geothermal</t>
  </si>
  <si>
    <t>514511 DSM - Prog 20/20, 10/10, Irrigation, etc</t>
  </si>
  <si>
    <t>505206 Other Energy Purchases, Intchg Rec/Del</t>
  </si>
  <si>
    <t>546516 CA GHG Wholesale Obligation</t>
  </si>
  <si>
    <t>508023 EIM Exp - UIE (Load): Pac Trans to C&amp;T</t>
  </si>
  <si>
    <t>505219 Purchased Power Expense Estimate</t>
  </si>
  <si>
    <t>515250 Natural Gas Expense - Accrual</t>
  </si>
  <si>
    <t>301412 Bookout Sales Netted-Estimate</t>
  </si>
  <si>
    <t>546526 CA GHG Retail Obligation</t>
  </si>
  <si>
    <t>305990 FERC Transmission Refund-Deferral</t>
  </si>
  <si>
    <t>301307 Industrial Revenue Acctg Adjustments</t>
  </si>
  <si>
    <t>515123 Fuel Exp-Coal-DCM Closure Cost to Fuel</t>
  </si>
  <si>
    <t>546500 Excess Net Power Costs-Deferral</t>
  </si>
  <si>
    <t>546528 CA GHG Retail Obligation - Amortz</t>
  </si>
  <si>
    <t>352002 CA GHG Allowance Revenues - Deferral</t>
  </si>
  <si>
    <t>352943 Renewable Energy Credit Sales-Amortz</t>
  </si>
  <si>
    <t>301207 Commercial Revenue Acctg Adjustments</t>
  </si>
  <si>
    <t>508011 EIM Exp - RTD IIE: CAISO to Pac</t>
  </si>
  <si>
    <t>301107 Residential Revenue Acctg Adjustments</t>
  </si>
  <si>
    <t>301209 Unbilled Revenue-Commercial</t>
  </si>
  <si>
    <t>515120 Fuel Exp-Coal-Deer Creek Amortz</t>
  </si>
  <si>
    <t>515180 Fuel Exp-Bridger Coal-Profit (501)</t>
  </si>
  <si>
    <t>508101 EIM Exp-RT Unaccounted Energy: w/CAISO</t>
  </si>
  <si>
    <t>546520 Operating Reserves Expense</t>
  </si>
  <si>
    <t>515220 Natural Gas Swaps - Gains/Losses</t>
  </si>
  <si>
    <t>505218 Firm Demand Purchases</t>
  </si>
  <si>
    <t>546501 Excess Net Power Costs-Amortz</t>
  </si>
  <si>
    <t>506050 Firm Wheeling Expense</t>
  </si>
  <si>
    <t>301411 Bookout Sales Netted</t>
  </si>
  <si>
    <t>515200 Natural Gas Consumed for Generation</t>
  </si>
  <si>
    <t>505224 Short-Term Firm Wholesale Purchases</t>
  </si>
  <si>
    <t>505214 Firm Energy Purchases</t>
  </si>
  <si>
    <t>515100 Coal Consumed for Generation</t>
  </si>
  <si>
    <t>Row Labels</t>
  </si>
  <si>
    <t>Grand Total</t>
  </si>
  <si>
    <t>A</t>
  </si>
  <si>
    <t>E</t>
  </si>
  <si>
    <t>FERC 447, Sales for Resale</t>
  </si>
  <si>
    <t>Per GAAP</t>
  </si>
  <si>
    <t>FERC 555, Purchase Power</t>
  </si>
  <si>
    <t xml:space="preserve">Add back: below the line costs </t>
  </si>
  <si>
    <t xml:space="preserve">Per GAAP </t>
  </si>
  <si>
    <t>B</t>
  </si>
  <si>
    <t>Reconciling Items:</t>
  </si>
  <si>
    <t>FERC 565, Transmission of Electricity by Others</t>
  </si>
  <si>
    <t>C</t>
  </si>
  <si>
    <t>FERC 501, Fuel</t>
  </si>
  <si>
    <t>D</t>
  </si>
  <si>
    <t>Reconciling items:</t>
  </si>
  <si>
    <t>Addback: Amort. of deferred overburden within Misc. Other Costs in GRID (as amount is included in Energy Costs for GAAP)</t>
  </si>
  <si>
    <t>Addback: Amort. of Deer Creek closure costs within Misc. Other Costs in GRID (as amount is included in Energy Costs for GAAP)</t>
  </si>
  <si>
    <t>Addback:</t>
  </si>
  <si>
    <t>Addback: Bridger/Trapper profit included in Non-Grid FERC Accts (as amount is included in FERC 501 per FERC Order No. AC11-132 and offset in FERC 418.1, Equity in Earnings in Subsidiaries, resulting in no impact to Energy Costs for GAAP)</t>
  </si>
  <si>
    <t>F</t>
  </si>
  <si>
    <t>FERC 503, Steam</t>
  </si>
  <si>
    <t>FERC 547, Other-Fuel</t>
  </si>
  <si>
    <t>YTD 12/31/2017</t>
  </si>
  <si>
    <t>403 Depreciation expense</t>
  </si>
  <si>
    <t>411.8 Gains from disposition of allowances</t>
  </si>
  <si>
    <t>415 Revenues from merchandising, jobbing and contract work</t>
  </si>
  <si>
    <t>418 Nonoperating rental income</t>
  </si>
  <si>
    <t>418.1 Equity in earnings of subsidiary companies</t>
  </si>
  <si>
    <t>426.5 Other deductions</t>
  </si>
  <si>
    <t>514451 FAS 133 Unreal PP Exp - Loss</t>
  </si>
  <si>
    <t>431 Other interest expense</t>
  </si>
  <si>
    <t>440 Residential sales</t>
  </si>
  <si>
    <t>442 Commercial and industrial sales</t>
  </si>
  <si>
    <t>444 Public street and highway lighting</t>
  </si>
  <si>
    <t>445 Other sales to public authorities</t>
  </si>
  <si>
    <t>447 Sales for resale</t>
  </si>
  <si>
    <t>301445 On Sys Firm-Utah W/S Customers-Deferral</t>
  </si>
  <si>
    <t>450 Forfeited discounts</t>
  </si>
  <si>
    <t>451 Misc. service revenues</t>
  </si>
  <si>
    <t>301840 Miscellaneous Service Revenue</t>
  </si>
  <si>
    <t>453 Sales of water and water power</t>
  </si>
  <si>
    <t>454 Rent from electric property</t>
  </si>
  <si>
    <t>301878 Joint Use Back Rent</t>
  </si>
  <si>
    <t>456 Other electric revenues</t>
  </si>
  <si>
    <t>301968 Ancillary Revenue Sch 3 - Reg&amp;Freq (Transm)</t>
  </si>
  <si>
    <t>301964 Ancil Revenue Sch 3a-Regulation (Trans)</t>
  </si>
  <si>
    <t>301952 Ancillary Rev Sch 6-Supp (Transm)</t>
  </si>
  <si>
    <t>301972 Ancillary Rev Sch 5-Spin (Transm)</t>
  </si>
  <si>
    <t>305950 Ancil Revenue Sch 5 - Subject to Refund</t>
  </si>
  <si>
    <t>305960 Ancil Revenue Sch 6 - Subject to Refund</t>
  </si>
  <si>
    <t>305931 Ancil Revenue Sch 3a - Subject to Refund</t>
  </si>
  <si>
    <t>305930 Ancil Revenue Sch 3 - Subject to Refund</t>
  </si>
  <si>
    <t>302071 I/C Transmission O&amp;M Revenue-Sierra Pac</t>
  </si>
  <si>
    <t>305991 FERC Transmission Refund-Amortz</t>
  </si>
  <si>
    <t>503 Steam from other sources</t>
  </si>
  <si>
    <t>506 Misc. steam pwr exp.</t>
  </si>
  <si>
    <t>361500 Natural Gas Sales Revenue - Regulated</t>
  </si>
  <si>
    <t>555 Purchased pwr</t>
  </si>
  <si>
    <t>505195 Purchased Power-UT Subscriber Solar</t>
  </si>
  <si>
    <t>508165 EIM Exp 7077 Daily Up: PAC to TC</t>
  </si>
  <si>
    <t>508161 EIM Exp-7070 Flex Ramp F/C: PAC to TC</t>
  </si>
  <si>
    <t>508167 EIM Exp-7087 Daily Down: PAC to TC</t>
  </si>
  <si>
    <t>508166 EIM Exp-7078 Month Up: PAC to TC</t>
  </si>
  <si>
    <t>508162 EIM Exp-7076 Flex Ramp Alloc: PAC to TC</t>
  </si>
  <si>
    <t>508168 EIM Exp-7088 Month Down: PAC to TC</t>
  </si>
  <si>
    <t>505227 Purch Power Exp Offset - Under Cap Lease</t>
  </si>
  <si>
    <t>557 Other exp.</t>
  </si>
  <si>
    <t>565 Transmission of electricity by others</t>
  </si>
  <si>
    <t>566 Misc. transmission expenses</t>
  </si>
  <si>
    <t>Sum of YTD 12/31/2017</t>
  </si>
  <si>
    <t>PacifiCorp 12/31/2017 10-K, Operating Revenue financial line item</t>
  </si>
  <si>
    <t>PacifiCorp 12/31/2017 10-K, Energy Costs financial line item</t>
  </si>
  <si>
    <t>Per NPC to SAP Recon 447, 555, 565 tab</t>
  </si>
  <si>
    <t>Per NPC to SAP Recon 447, 555, 565 tab (excludes BTW items)</t>
  </si>
  <si>
    <t>Per NPC to SAP Recon Fuel Accounts tab (excludes BTW items)</t>
  </si>
  <si>
    <t>Less: Misc. Other Costs in GRID-Related FERC accounts (as amounts are not included in GAAP Energy Costs, but included in NPC to SAP Recon Fuel Accounts tab)</t>
  </si>
  <si>
    <t>Adjusted total - per NPC to SAP Recon 447, 555, 565 tab, FERC 555</t>
  </si>
  <si>
    <t>Less: amounts not included in GAAP Energy Costs, but included in NPC to SAP Recon 447, 555, 565 tab</t>
  </si>
  <si>
    <t>Adjusted total -  per NPC to SAP Recon Fuel Accounts tab, FERC 501</t>
  </si>
  <si>
    <t>Less: Non-Grid FERC Accts (as amount not included in GAAP Energy Costs, but included in NPC to SAP Recon Fuel Accounts tab)</t>
  </si>
  <si>
    <t>Per NPC to SAP Recon Fuel Accounts tab</t>
  </si>
  <si>
    <t>Less: Non-NPC Accts (as amount is not included in GAAP Energy Costs, but included in NPC to SAP Recon Fuel Accounts tab)</t>
  </si>
  <si>
    <t>Less: Subtotal Gadsby from 501 (as amount is not included in GAAP Energy Costs, but included in NPC to SAP Recon Fuel Accounts tab)</t>
  </si>
  <si>
    <t>Per NPC to SAP Recon Fuel Accounts tab (including Gadsby)</t>
  </si>
  <si>
    <t>Reconciliation to file: Confidential Attachment EBA AFR 17 1st Revised</t>
  </si>
  <si>
    <t>Reconciliation between PacifiCorp's December 31, 2017 SEC 10-K revenue and energy costs and EBA AFR 17 1st REVISED</t>
  </si>
  <si>
    <t>(1)</t>
  </si>
  <si>
    <t>(2)</t>
  </si>
  <si>
    <t>(3)</t>
  </si>
  <si>
    <t>(4)</t>
  </si>
  <si>
    <t>(5)</t>
  </si>
  <si>
    <t>Total</t>
  </si>
  <si>
    <t>Remove Non-NPC /</t>
  </si>
  <si>
    <t>Unadjusted</t>
  </si>
  <si>
    <t>Type A &amp; B</t>
  </si>
  <si>
    <t>Account</t>
  </si>
  <si>
    <t>NPC Mechanism</t>
  </si>
  <si>
    <t xml:space="preserve">NPC </t>
  </si>
  <si>
    <t>Adjustments</t>
  </si>
  <si>
    <t>Normalized NPC</t>
  </si>
  <si>
    <t>Protocol</t>
  </si>
  <si>
    <t>Description</t>
  </si>
  <si>
    <t>(B Tabs)</t>
  </si>
  <si>
    <t>Accruals</t>
  </si>
  <si>
    <t xml:space="preserve">(1) + (2) </t>
  </si>
  <si>
    <t>(3) + (4)</t>
  </si>
  <si>
    <t>Factor</t>
  </si>
  <si>
    <t>Sales for Resale  (Account 447)</t>
  </si>
  <si>
    <t>Existing Firm Sales PPL</t>
  </si>
  <si>
    <t>SG</t>
  </si>
  <si>
    <t>Existing Firm Sales UPL</t>
  </si>
  <si>
    <t>Post-merger Firm Sales</t>
  </si>
  <si>
    <t>447.13, .14, .20, .61, .62</t>
  </si>
  <si>
    <t>Non-firm Sales</t>
  </si>
  <si>
    <t>SE</t>
  </si>
  <si>
    <t>Transmission Services</t>
  </si>
  <si>
    <t>S</t>
  </si>
  <si>
    <t>On-system Wholesale Sales</t>
  </si>
  <si>
    <t>Total Revenue Adjustments</t>
  </si>
  <si>
    <t>Purchased Power (Account 555)</t>
  </si>
  <si>
    <t>Existing Firm Demand PPL</t>
  </si>
  <si>
    <t>Existing Firm Demand UPL</t>
  </si>
  <si>
    <t>Existing Firm Energy</t>
  </si>
  <si>
    <t>555.65, 555.69</t>
  </si>
  <si>
    <t>Post-merger Firm</t>
  </si>
  <si>
    <t>555.26, .55, .59, .61, .62, .63, .64, .67, .8</t>
  </si>
  <si>
    <t>Post-merger Firm - Situs</t>
  </si>
  <si>
    <t>Situs</t>
  </si>
  <si>
    <t>Secondary Purchases</t>
  </si>
  <si>
    <t>555.7, 555.25</t>
  </si>
  <si>
    <t>NPC Deferral Mechanism</t>
  </si>
  <si>
    <t>OTHER</t>
  </si>
  <si>
    <t>Seasonal Contracts</t>
  </si>
  <si>
    <t>Wind Integration Charge</t>
  </si>
  <si>
    <t>RPS Compliance Purchases</t>
  </si>
  <si>
    <t>555.22,555.23,555.24</t>
  </si>
  <si>
    <t>BPA Regional Adjustments</t>
  </si>
  <si>
    <t>555.11, 555.12, 555.133</t>
  </si>
  <si>
    <t>Post-merger Firm Type 1</t>
  </si>
  <si>
    <t>Total Purchased Power Adjustment</t>
  </si>
  <si>
    <t>Wheeling (Account 565)</t>
  </si>
  <si>
    <t>Existing Firm PPL</t>
  </si>
  <si>
    <t>Existing Firm UPL</t>
  </si>
  <si>
    <t>565.0, 565.46, 565.1</t>
  </si>
  <si>
    <t>Non-firm</t>
  </si>
  <si>
    <t>Total Wheeling Expense Adjustment</t>
  </si>
  <si>
    <t>Fuel Expense (Accounts 501, 503 and 547)</t>
  </si>
  <si>
    <t>Fuel - Overburden Amortization - Idaho</t>
  </si>
  <si>
    <t>ID</t>
  </si>
  <si>
    <t>Fuel - Overburden Amortization - Wyoming</t>
  </si>
  <si>
    <t>WY</t>
  </si>
  <si>
    <t>Fuel Consumed - Gas</t>
  </si>
  <si>
    <t>Steam From Other Sources</t>
  </si>
  <si>
    <t>Natural Gas Consumed</t>
  </si>
  <si>
    <t>Simple Cycle Combustion Turbines</t>
  </si>
  <si>
    <t>Cholla/APS Exchange</t>
  </si>
  <si>
    <t>Fuel Regulatory Costs Deferral and Amort</t>
  </si>
  <si>
    <t>501.0, .2, .3, .4, .45, .5, .51</t>
  </si>
  <si>
    <t>Miscellaneous Fuel Costs - Cholla</t>
  </si>
  <si>
    <t>501.2,501.45</t>
  </si>
  <si>
    <t>Total Fuel Expense</t>
  </si>
  <si>
    <t>Net Power Cost</t>
  </si>
  <si>
    <t xml:space="preserve"> </t>
  </si>
  <si>
    <t>Ref 5.1</t>
  </si>
  <si>
    <t>NPC to SAP Recon 447,555,565</t>
  </si>
  <si>
    <t>Column 21, Line 38</t>
  </si>
  <si>
    <t>Column 21, Line 32</t>
  </si>
  <si>
    <t xml:space="preserve">Column 21, Line 181  </t>
  </si>
  <si>
    <t>minus Line 180 and Line 169</t>
  </si>
  <si>
    <t>Column 21 line 203</t>
  </si>
  <si>
    <t>Column 21, Line 181</t>
  </si>
  <si>
    <t>NPC to SAP Recon Fuel Accounts</t>
  </si>
  <si>
    <r>
      <t xml:space="preserve">Fuel Consumed - Coal </t>
    </r>
    <r>
      <rPr>
        <vertAlign val="superscript"/>
        <sz val="10"/>
        <rFont val="Arial"/>
        <family val="2"/>
      </rPr>
      <t>(1)</t>
    </r>
  </si>
  <si>
    <r>
      <t xml:space="preserve">Miscellaneous Fuel Costs - Coal </t>
    </r>
    <r>
      <rPr>
        <vertAlign val="superscript"/>
        <sz val="10"/>
        <rFont val="Arial"/>
        <family val="2"/>
      </rPr>
      <t>(1)</t>
    </r>
  </si>
  <si>
    <t>Line No.</t>
  </si>
  <si>
    <t>Notes</t>
  </si>
  <si>
    <t>Rocky Mountain Power</t>
  </si>
  <si>
    <t>Results of Operations - December 2017</t>
  </si>
  <si>
    <t>Net Power Cost Adjustment</t>
  </si>
  <si>
    <t>(1) Column (1) includes an adjustment for $34,188.93 to reflect the correct FERC subaccount balances.</t>
  </si>
  <si>
    <t>AFR 17 1st Revised</t>
  </si>
  <si>
    <t>Column 19,  ∑ Lines 179, 214 &amp; 230</t>
  </si>
  <si>
    <t>Column 19,  ∑ Lines 59, 214, and 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</si>
</sst>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##,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name val="Arial"/>
      <family val="2"/>
    </font>
    <font>
      <b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9" fillId="3" borderId="4" applyNumberFormat="0" applyAlignment="0" applyProtection="0">
      <alignment horizontal="left" vertical="center" indent="1"/>
    </xf>
    <xf numFmtId="165" fontId="10" fillId="0" borderId="5" applyNumberFormat="0" applyProtection="0">
      <alignment horizontal="right" vertical="center"/>
    </xf>
    <xf numFmtId="165" fontId="9" fillId="0" borderId="6" applyNumberFormat="0" applyProtection="0">
      <alignment horizontal="right" vertical="center"/>
    </xf>
    <xf numFmtId="0" fontId="11" fillId="4" borderId="6" applyNumberFormat="0" applyAlignment="0" applyProtection="0">
      <alignment horizontal="left" vertical="center" indent="1"/>
    </xf>
    <xf numFmtId="0" fontId="11" fillId="5" borderId="6" applyNumberFormat="0" applyAlignment="0" applyProtection="0">
      <alignment horizontal="left" vertical="center" indent="1"/>
    </xf>
    <xf numFmtId="165" fontId="10" fillId="6" borderId="5" applyNumberFormat="0" applyBorder="0" applyProtection="0">
      <alignment horizontal="right" vertical="center"/>
    </xf>
    <xf numFmtId="0" fontId="11" fillId="4" borderId="6" applyNumberFormat="0" applyAlignment="0" applyProtection="0">
      <alignment horizontal="left" vertical="center" indent="1"/>
    </xf>
    <xf numFmtId="165" fontId="9" fillId="5" borderId="6" applyNumberFormat="0" applyProtection="0">
      <alignment horizontal="right" vertical="center"/>
    </xf>
    <xf numFmtId="165" fontId="9" fillId="6" borderId="6" applyNumberFormat="0" applyBorder="0" applyProtection="0">
      <alignment horizontal="right" vertical="center"/>
    </xf>
    <xf numFmtId="165" fontId="12" fillId="7" borderId="7" applyNumberFormat="0" applyBorder="0" applyAlignment="0" applyProtection="0">
      <alignment horizontal="right" vertical="center" indent="1"/>
    </xf>
    <xf numFmtId="165" fontId="13" fillId="8" borderId="7" applyNumberFormat="0" applyBorder="0" applyAlignment="0" applyProtection="0">
      <alignment horizontal="right" vertical="center" indent="1"/>
    </xf>
    <xf numFmtId="165" fontId="13" fillId="9" borderId="7" applyNumberFormat="0" applyBorder="0" applyAlignment="0" applyProtection="0">
      <alignment horizontal="right" vertical="center" indent="1"/>
    </xf>
    <xf numFmtId="165" fontId="14" fillId="10" borderId="7" applyNumberFormat="0" applyBorder="0" applyAlignment="0" applyProtection="0">
      <alignment horizontal="right" vertical="center" indent="1"/>
    </xf>
    <xf numFmtId="165" fontId="14" fillId="11" borderId="7" applyNumberFormat="0" applyBorder="0" applyAlignment="0" applyProtection="0">
      <alignment horizontal="right" vertical="center" indent="1"/>
    </xf>
    <xf numFmtId="165" fontId="14" fillId="12" borderId="7" applyNumberFormat="0" applyBorder="0" applyAlignment="0" applyProtection="0">
      <alignment horizontal="right" vertical="center" indent="1"/>
    </xf>
    <xf numFmtId="165" fontId="15" fillId="13" borderId="7" applyNumberFormat="0" applyBorder="0" applyAlignment="0" applyProtection="0">
      <alignment horizontal="right" vertical="center" indent="1"/>
    </xf>
    <xf numFmtId="165" fontId="15" fillId="14" borderId="7" applyNumberFormat="0" applyBorder="0" applyAlignment="0" applyProtection="0">
      <alignment horizontal="right" vertical="center" indent="1"/>
    </xf>
    <xf numFmtId="165" fontId="15" fillId="15" borderId="7" applyNumberFormat="0" applyBorder="0" applyAlignment="0" applyProtection="0">
      <alignment horizontal="right" vertical="center" indent="1"/>
    </xf>
    <xf numFmtId="0" fontId="16" fillId="0" borderId="4" applyNumberFormat="0" applyFont="0" applyFill="0" applyAlignment="0" applyProtection="0"/>
    <xf numFmtId="165" fontId="10" fillId="16" borderId="4" applyNumberFormat="0" applyAlignment="0" applyProtection="0">
      <alignment horizontal="left" vertical="center" indent="1"/>
    </xf>
    <xf numFmtId="0" fontId="9" fillId="3" borderId="6" applyNumberFormat="0" applyAlignment="0" applyProtection="0">
      <alignment horizontal="left" vertical="center" indent="1"/>
    </xf>
    <xf numFmtId="0" fontId="11" fillId="17" borderId="4" applyNumberFormat="0" applyAlignment="0" applyProtection="0">
      <alignment horizontal="left" vertical="center" indent="1"/>
    </xf>
    <xf numFmtId="0" fontId="11" fillId="18" borderId="4" applyNumberFormat="0" applyAlignment="0" applyProtection="0">
      <alignment horizontal="left" vertical="center" indent="1"/>
    </xf>
    <xf numFmtId="0" fontId="11" fillId="19" borderId="4" applyNumberFormat="0" applyAlignment="0" applyProtection="0">
      <alignment horizontal="left" vertical="center" indent="1"/>
    </xf>
    <xf numFmtId="0" fontId="11" fillId="6" borderId="4" applyNumberFormat="0" applyAlignment="0" applyProtection="0">
      <alignment horizontal="left" vertical="center" indent="1"/>
    </xf>
    <xf numFmtId="0" fontId="11" fillId="5" borderId="6" applyNumberFormat="0" applyAlignment="0" applyProtection="0">
      <alignment horizontal="left" vertical="center" indent="1"/>
    </xf>
    <xf numFmtId="0" fontId="17" fillId="0" borderId="8" applyNumberFormat="0" applyFill="0" applyBorder="0" applyAlignment="0" applyProtection="0"/>
    <xf numFmtId="0" fontId="18" fillId="0" borderId="8" applyNumberFormat="0" applyBorder="0" applyAlignment="0" applyProtection="0"/>
    <xf numFmtId="0" fontId="17" fillId="4" borderId="6" applyNumberFormat="0" applyAlignment="0" applyProtection="0">
      <alignment horizontal="left" vertical="center" indent="1"/>
    </xf>
    <xf numFmtId="0" fontId="17" fillId="4" borderId="6" applyNumberFormat="0" applyAlignment="0" applyProtection="0">
      <alignment horizontal="left" vertical="center" indent="1"/>
    </xf>
    <xf numFmtId="0" fontId="17" fillId="5" borderId="6" applyNumberFormat="0" applyAlignment="0" applyProtection="0">
      <alignment horizontal="left" vertical="center" indent="1"/>
    </xf>
    <xf numFmtId="165" fontId="19" fillId="5" borderId="6" applyNumberFormat="0" applyProtection="0">
      <alignment horizontal="right" vertical="center"/>
    </xf>
    <xf numFmtId="165" fontId="20" fillId="6" borderId="5" applyNumberFormat="0" applyBorder="0" applyProtection="0">
      <alignment horizontal="right" vertical="center"/>
    </xf>
    <xf numFmtId="165" fontId="19" fillId="6" borderId="6" applyNumberFormat="0" applyBorder="0" applyProtection="0">
      <alignment horizontal="right" vertical="center"/>
    </xf>
    <xf numFmtId="165" fontId="10" fillId="0" borderId="5" applyNumberFormat="0" applyFill="0" applyBorder="0" applyAlignment="0" applyProtection="0">
      <alignment horizontal="right" vertical="center"/>
    </xf>
    <xf numFmtId="165" fontId="10" fillId="0" borderId="5" applyNumberFormat="0" applyFill="0" applyBorder="0" applyAlignmen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6" fillId="0" borderId="0"/>
  </cellStyleXfs>
  <cellXfs count="96">
    <xf numFmtId="0" fontId="0" fillId="0" borderId="0" xfId="0"/>
    <xf numFmtId="0" fontId="2" fillId="0" borderId="0" xfId="0" pivotButton="1" applyFont="1"/>
    <xf numFmtId="164" fontId="2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2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indent="2"/>
    </xf>
    <xf numFmtId="164" fontId="2" fillId="0" borderId="0" xfId="0" applyNumberFormat="1" applyFont="1"/>
    <xf numFmtId="164" fontId="2" fillId="2" borderId="0" xfId="0" applyNumberFormat="1" applyFont="1" applyFill="1"/>
    <xf numFmtId="0" fontId="2" fillId="0" borderId="0" xfId="0" applyFont="1" applyFill="1"/>
    <xf numFmtId="0" fontId="2" fillId="0" borderId="0" xfId="0" applyNumberFormat="1" applyFont="1" applyFill="1"/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/>
    <xf numFmtId="43" fontId="2" fillId="0" borderId="3" xfId="1" applyFont="1" applyFill="1" applyBorder="1" applyAlignment="1">
      <alignment horizontal="left"/>
    </xf>
    <xf numFmtId="0" fontId="2" fillId="0" borderId="3" xfId="0" applyFont="1" applyFill="1" applyBorder="1"/>
    <xf numFmtId="43" fontId="2" fillId="0" borderId="0" xfId="1" applyFont="1" applyFill="1"/>
    <xf numFmtId="0" fontId="0" fillId="0" borderId="0" xfId="0" applyFill="1"/>
    <xf numFmtId="43" fontId="0" fillId="0" borderId="0" xfId="1" applyFont="1" applyFill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wrapText="1"/>
    </xf>
    <xf numFmtId="164" fontId="2" fillId="0" borderId="3" xfId="1" applyNumberFormat="1" applyFont="1" applyBorder="1"/>
    <xf numFmtId="0" fontId="7" fillId="2" borderId="1" xfId="0" applyFont="1" applyFill="1" applyBorder="1" applyAlignment="1">
      <alignment horizontal="left"/>
    </xf>
    <xf numFmtId="164" fontId="2" fillId="2" borderId="2" xfId="0" applyNumberFormat="1" applyFont="1" applyFill="1" applyBorder="1"/>
    <xf numFmtId="0" fontId="7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0" fontId="2" fillId="0" borderId="0" xfId="0" applyNumberFormat="1" applyFont="1" applyFill="1" applyAlignment="1">
      <alignment horizontal="left" wrapText="1" indent="2"/>
    </xf>
    <xf numFmtId="0" fontId="2" fillId="0" borderId="0" xfId="0" applyFont="1" applyAlignment="1">
      <alignment horizontal="left" wrapText="1" inden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 indent="2"/>
    </xf>
    <xf numFmtId="43" fontId="2" fillId="0" borderId="0" xfId="1" applyNumberFormat="1" applyFont="1"/>
    <xf numFmtId="164" fontId="2" fillId="0" borderId="0" xfId="1" applyNumberFormat="1" applyFont="1" applyBorder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0" applyNumberFormat="1"/>
    <xf numFmtId="0" fontId="21" fillId="0" borderId="0" xfId="0" applyFont="1"/>
    <xf numFmtId="0" fontId="22" fillId="0" borderId="0" xfId="0" applyFont="1"/>
    <xf numFmtId="0" fontId="6" fillId="0" borderId="0" xfId="0" applyFont="1"/>
    <xf numFmtId="164" fontId="6" fillId="0" borderId="0" xfId="1" applyNumberFormat="1" applyFo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164" fontId="22" fillId="0" borderId="0" xfId="1" quotePrefix="1" applyNumberFormat="1" applyFont="1" applyAlignment="1">
      <alignment horizontal="center"/>
    </xf>
    <xf numFmtId="164" fontId="22" fillId="0" borderId="0" xfId="1" applyNumberFormat="1" applyFont="1" applyAlignment="1">
      <alignment horizontal="center"/>
    </xf>
    <xf numFmtId="49" fontId="22" fillId="0" borderId="0" xfId="0" applyNumberFormat="1" applyFont="1" applyFill="1" applyAlignment="1">
      <alignment horizontal="center"/>
    </xf>
    <xf numFmtId="164" fontId="22" fillId="0" borderId="0" xfId="1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3" xfId="0" applyFont="1" applyBorder="1" applyAlignment="1">
      <alignment horizontal="left"/>
    </xf>
    <xf numFmtId="0" fontId="22" fillId="0" borderId="3" xfId="0" applyFont="1" applyBorder="1" applyAlignment="1">
      <alignment horizontal="center"/>
    </xf>
    <xf numFmtId="164" fontId="22" fillId="0" borderId="3" xfId="1" applyNumberFormat="1" applyFont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3" fillId="0" borderId="0" xfId="0" applyFont="1" applyFill="1"/>
    <xf numFmtId="164" fontId="0" fillId="0" borderId="0" xfId="1" applyNumberFormat="1" applyFont="1" applyFill="1"/>
    <xf numFmtId="0" fontId="6" fillId="0" borderId="0" xfId="0" applyFont="1" applyFill="1"/>
    <xf numFmtId="164" fontId="6" fillId="0" borderId="0" xfId="1" applyNumberFormat="1" applyFont="1" applyFill="1"/>
    <xf numFmtId="37" fontId="6" fillId="0" borderId="9" xfId="0" applyNumberFormat="1" applyFont="1" applyFill="1" applyBorder="1"/>
    <xf numFmtId="164" fontId="6" fillId="0" borderId="9" xfId="1" applyNumberFormat="1" applyFont="1" applyFill="1" applyBorder="1"/>
    <xf numFmtId="0" fontId="24" fillId="0" borderId="0" xfId="0" applyFont="1" applyFill="1"/>
    <xf numFmtId="37" fontId="0" fillId="0" borderId="0" xfId="0" applyNumberFormat="1" applyFill="1"/>
    <xf numFmtId="37" fontId="0" fillId="0" borderId="9" xfId="0" applyNumberFormat="1" applyFill="1" applyBorder="1"/>
    <xf numFmtId="164" fontId="0" fillId="0" borderId="9" xfId="1" applyNumberFormat="1" applyFont="1" applyFill="1" applyBorder="1"/>
    <xf numFmtId="37" fontId="0" fillId="0" borderId="0" xfId="0" applyNumberFormat="1" applyFill="1" applyBorder="1"/>
    <xf numFmtId="164" fontId="0" fillId="0" borderId="0" xfId="1" applyNumberFormat="1" applyFont="1" applyFill="1" applyBorder="1"/>
    <xf numFmtId="43" fontId="0" fillId="0" borderId="9" xfId="1" applyFont="1" applyFill="1" applyBorder="1"/>
    <xf numFmtId="37" fontId="22" fillId="0" borderId="9" xfId="0" applyNumberFormat="1" applyFont="1" applyFill="1" applyBorder="1"/>
    <xf numFmtId="164" fontId="22" fillId="0" borderId="9" xfId="1" applyNumberFormat="1" applyFont="1" applyFill="1" applyBorder="1"/>
    <xf numFmtId="37" fontId="6" fillId="0" borderId="0" xfId="0" applyNumberFormat="1" applyFont="1" applyFill="1"/>
    <xf numFmtId="43" fontId="22" fillId="0" borderId="0" xfId="1" applyNumberFormat="1" applyFont="1" applyFill="1" applyAlignment="1">
      <alignment horizontal="center"/>
    </xf>
    <xf numFmtId="164" fontId="22" fillId="0" borderId="0" xfId="1" applyNumberFormat="1" applyFont="1" applyFill="1" applyAlignment="1">
      <alignment horizontal="right"/>
    </xf>
    <xf numFmtId="164" fontId="24" fillId="0" borderId="0" xfId="1" applyNumberFormat="1" applyFont="1" applyFill="1"/>
    <xf numFmtId="37" fontId="6" fillId="0" borderId="0" xfId="0" applyNumberFormat="1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 applyFill="1" applyAlignment="1">
      <alignment horizontal="right"/>
    </xf>
    <xf numFmtId="164" fontId="6" fillId="0" borderId="0" xfId="1" quotePrefix="1" applyNumberFormat="1" applyFont="1" applyFill="1"/>
    <xf numFmtId="43" fontId="0" fillId="0" borderId="0" xfId="1" applyFont="1" applyFill="1" applyBorder="1"/>
    <xf numFmtId="37" fontId="24" fillId="0" borderId="0" xfId="0" applyNumberFormat="1" applyFont="1" applyFill="1" applyBorder="1"/>
    <xf numFmtId="37" fontId="23" fillId="0" borderId="0" xfId="0" applyNumberFormat="1" applyFont="1" applyFill="1" applyBorder="1"/>
    <xf numFmtId="43" fontId="0" fillId="0" borderId="0" xfId="1" applyFont="1"/>
    <xf numFmtId="164" fontId="0" fillId="0" borderId="0" xfId="0" applyNumberFormat="1"/>
    <xf numFmtId="164" fontId="0" fillId="0" borderId="0" xfId="1" applyNumberFormat="1" applyFont="1"/>
    <xf numFmtId="0" fontId="6" fillId="0" borderId="0" xfId="41" applyFont="1" applyFill="1" applyAlignment="1">
      <alignment horizontal="left" indent="1"/>
    </xf>
    <xf numFmtId="0" fontId="6" fillId="0" borderId="0" xfId="41" applyFont="1" applyAlignment="1">
      <alignment horizontal="center"/>
    </xf>
    <xf numFmtId="0" fontId="22" fillId="0" borderId="0" xfId="0" applyFont="1" applyFill="1"/>
    <xf numFmtId="0" fontId="27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0" fillId="0" borderId="3" xfId="0" applyBorder="1"/>
    <xf numFmtId="0" fontId="25" fillId="0" borderId="0" xfId="0" applyFont="1"/>
    <xf numFmtId="37" fontId="27" fillId="0" borderId="0" xfId="0" applyNumberFormat="1" applyFont="1" applyFill="1"/>
    <xf numFmtId="164" fontId="27" fillId="0" borderId="0" xfId="1" applyNumberFormat="1" applyFont="1" applyFill="1"/>
    <xf numFmtId="41" fontId="27" fillId="0" borderId="0" xfId="0" applyNumberFormat="1" applyFont="1" applyFill="1"/>
  </cellXfs>
  <cellStyles count="42">
    <cellStyle name="Comma" xfId="1" builtinId="3"/>
    <cellStyle name="Comma 2 2" xfId="39"/>
    <cellStyle name="Normal" xfId="0" builtinId="0"/>
    <cellStyle name="Normal 2" xfId="2"/>
    <cellStyle name="Normal 2 2" xfId="40"/>
    <cellStyle name="Normal 3" xfId="41"/>
    <cellStyle name="SAPBorder" xfId="21"/>
    <cellStyle name="SAPDataCell" xfId="4"/>
    <cellStyle name="SAPDataTotalCell" xfId="5"/>
    <cellStyle name="SAPDimensionCell" xfId="3"/>
    <cellStyle name="SAPEditableDataCell" xfId="6"/>
    <cellStyle name="SAPEditableDataTotalCell" xfId="9"/>
    <cellStyle name="SAPEmphasized" xfId="29"/>
    <cellStyle name="SAPEmphasizedEditableDataCell" xfId="31"/>
    <cellStyle name="SAPEmphasizedEditableDataTotalCell" xfId="32"/>
    <cellStyle name="SAPEmphasizedLockedDataCell" xfId="35"/>
    <cellStyle name="SAPEmphasizedLockedDataTotalCell" xfId="36"/>
    <cellStyle name="SAPEmphasizedReadonlyDataCell" xfId="33"/>
    <cellStyle name="SAPEmphasizedReadonlyDataTotalCell" xfId="34"/>
    <cellStyle name="SAPEmphasizedTotal" xfId="30"/>
    <cellStyle name="SAPExceptionLevel1" xfId="12"/>
    <cellStyle name="SAPExceptionLevel2" xfId="13"/>
    <cellStyle name="SAPExceptionLevel3" xfId="14"/>
    <cellStyle name="SAPExceptionLevel4" xfId="15"/>
    <cellStyle name="SAPExceptionLevel5" xfId="16"/>
    <cellStyle name="SAPExceptionLevel6" xfId="17"/>
    <cellStyle name="SAPExceptionLevel7" xfId="18"/>
    <cellStyle name="SAPExceptionLevel8" xfId="19"/>
    <cellStyle name="SAPExceptionLevel9" xfId="20"/>
    <cellStyle name="SAPFormula" xfId="38"/>
    <cellStyle name="SAPHierarchyCell0" xfId="24"/>
    <cellStyle name="SAPHierarchyCell1" xfId="25"/>
    <cellStyle name="SAPHierarchyCell2" xfId="26"/>
    <cellStyle name="SAPHierarchyCell3" xfId="27"/>
    <cellStyle name="SAPHierarchyCell4" xfId="28"/>
    <cellStyle name="SAPLockedDataCell" xfId="8"/>
    <cellStyle name="SAPLockedDataTotalCell" xfId="11"/>
    <cellStyle name="SAPMemberCell" xfId="22"/>
    <cellStyle name="SAPMemberTotalCell" xfId="23"/>
    <cellStyle name="SAPMessageText" xfId="37"/>
    <cellStyle name="SAPReadonlyDataCell" xfId="7"/>
    <cellStyle name="SAPReadonlyDataTotalCell" xfId="10"/>
  </cellStyles>
  <dxfs count="13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18-035-01%20EBA%20AFR%20Attach%2019%201st%20SUPP%20RMP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208.678651851849" createdVersion="5" refreshedVersion="5" minRefreshableVersion="3" recordCount="288">
  <cacheSource type="worksheet">
    <worksheetSource ref="A1:D1048576" sheet="Detail" r:id="rId2"/>
  </cacheSource>
  <cacheFields count="4">
    <cacheField name="GL Account" numFmtId="0">
      <sharedItems containsBlank="1"/>
    </cacheField>
    <cacheField name="FERC Account" numFmtId="0">
      <sharedItems containsBlank="1" count="37">
        <s v="403 Depreciation expense"/>
        <s v="411.8 Gains from disposition of allowances"/>
        <s v="415 Revenues from merchandising, jobbing and contract work"/>
        <s v="418 Nonoperating rental income"/>
        <s v="418.1 Equity in earnings of subsidiary companies"/>
        <s v="426.3 Penalties"/>
        <s v="426.5 Other deductions"/>
        <s v="431 Other interest expense"/>
        <s v="440 Residential sales"/>
        <s v="442 Commercial and industrial sales"/>
        <s v="444 Public street and highway lighting"/>
        <s v="445 Other sales to public authorities"/>
        <s v="447 Sales for resale"/>
        <s v="450 Forfeited discounts"/>
        <s v="451 Misc. service revenues"/>
        <s v="453 Sales of water and water power"/>
        <s v="454 Rent from electric property"/>
        <s v="456 Other electric revenues"/>
        <s v="501 Fuel"/>
        <s v="503 Steam from other sources"/>
        <s v="506 Misc. steam pwr exp."/>
        <s v="547 Fuel"/>
        <s v="555 Purchased pwr"/>
        <s v="557 Other exp."/>
        <s v="565 Transmission of electricity by others"/>
        <s v="566 Misc. transmission expenses"/>
        <s v="924 Property Insurance"/>
        <s v="925 Injuries and Damages"/>
        <m/>
        <s v="566 Miscellaneous Transmission Expenses" u="1"/>
        <s v="506 Miscellaneous Steam Power Expenses" u="1"/>
        <s v="557 Other Expenses" u="1"/>
        <s v="456.1 Revenues from Transmission of Electricity of Others" u="1"/>
        <s v="451 Miscellaneous Service Revenues" u="1"/>
        <s v="418.1 Equity in Earnings of Subsidiaries" u="1"/>
        <s v="411.8 (Less) Gains ofrom Disposition of Allowances" u="1"/>
        <s v="555 Purchased Power" u="1"/>
      </sharedItems>
    </cacheField>
    <cacheField name="YTD 12/31/2017" numFmtId="43">
      <sharedItems containsString="0" containsBlank="1" containsNumber="1" minValue="-1891937204.6900001" maxValue="765327132.78999996"/>
    </cacheField>
    <cacheField name="Financial line item" numFmtId="0">
      <sharedItems containsBlank="1" count="3">
        <s v="Expense"/>
        <s v="Revenu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">
  <r>
    <s v="505228 Purch Power Exp Offset - Cap Lease Depr"/>
    <x v="0"/>
    <n v="-3934143.42"/>
    <x v="0"/>
  </r>
  <r>
    <s v="515202 Natural Gas Exp Offset - Cap Lease Depr"/>
    <x v="0"/>
    <n v="-416709.3"/>
    <x v="0"/>
  </r>
  <r>
    <s v="301947 Emissions and Allowances Revenue"/>
    <x v="1"/>
    <n v="-176.89"/>
    <x v="1"/>
  </r>
  <r>
    <s v="301938 Services Provided to Others - Revenue"/>
    <x v="2"/>
    <n v="-2957558.03"/>
    <x v="1"/>
  </r>
  <r>
    <s v="301876 Rent Revenue - Non-Utility - Electric"/>
    <x v="3"/>
    <n v="-338759.08"/>
    <x v="1"/>
  </r>
  <r>
    <s v="515181 Fuel Exp-Bridger Coal-Profit (418.1)"/>
    <x v="4"/>
    <n v="-18534810.960000001"/>
    <x v="0"/>
  </r>
  <r>
    <s v="515183 Fuel Exp-Trapper Mining-Profit (418.1)"/>
    <x v="4"/>
    <n v="-428173.27"/>
    <x v="0"/>
  </r>
  <r>
    <s v="515115 Fuel Exp-MSHA Penalties &amp; Fines (426.3)"/>
    <x v="5"/>
    <n v="-41870.14"/>
    <x v="0"/>
  </r>
  <r>
    <s v="515108 Coal Consumed - Deer Creek Abandonment"/>
    <x v="6"/>
    <n v="-1582288.07"/>
    <x v="0"/>
  </r>
  <r>
    <s v="514451 FAS 133 Unreal PP Exp - Loss"/>
    <x v="6"/>
    <n v="-881282.96"/>
    <x v="0"/>
  </r>
  <r>
    <s v="515203 Natural Gas Exp Offset - Cap Lease Int."/>
    <x v="7"/>
    <n v="-1576742"/>
    <x v="0"/>
  </r>
  <r>
    <s v="505229 Purch Power Exp Offset - Cap Lease Int"/>
    <x v="7"/>
    <n v="-528097.18999999994"/>
    <x v="0"/>
  </r>
  <r>
    <s v="301100 Electricity Income - Residential"/>
    <x v="8"/>
    <n v="-1891937204.6900001"/>
    <x v="1"/>
  </r>
  <r>
    <s v="301170 DSM Revenue - Residential"/>
    <x v="8"/>
    <n v="-32452721.899999999"/>
    <x v="1"/>
  </r>
  <r>
    <s v="301165 Solar Feed-In Revenue - Residential"/>
    <x v="8"/>
    <n v="-4349512.3"/>
    <x v="1"/>
  </r>
  <r>
    <s v="301108 Residential Revenue Adj-Def NPC Mech"/>
    <x v="8"/>
    <n v="-3101434.86"/>
    <x v="1"/>
  </r>
  <r>
    <s v="301180 Blue Sky Revenue - Residential"/>
    <x v="8"/>
    <n v="-2136269.84"/>
    <x v="1"/>
  </r>
  <r>
    <s v="301171 DSM Revenue - Residential Cat 2 Gen Svc"/>
    <x v="8"/>
    <n v="-28765.07"/>
    <x v="1"/>
  </r>
  <r>
    <s v="301119 Unbilled Revenue-Uncollectible"/>
    <x v="8"/>
    <n v="36000"/>
    <x v="1"/>
  </r>
  <r>
    <s v="301109 Unbilled Revenue-Residential"/>
    <x v="8"/>
    <n v="8994000"/>
    <x v="1"/>
  </r>
  <r>
    <s v="301107 Residential Revenue Acctg Adjustments"/>
    <x v="8"/>
    <n v="40544041.530000001"/>
    <x v="1"/>
  </r>
  <r>
    <s v="301200 Electricity Income - Commercial"/>
    <x v="9"/>
    <n v="-1583735505.3499999"/>
    <x v="1"/>
  </r>
  <r>
    <s v="301270 DSM Revenue - Commercial"/>
    <x v="9"/>
    <n v="-20634847.460000001"/>
    <x v="1"/>
  </r>
  <r>
    <s v="301265 Solar Feed-In Revenue - Commercial"/>
    <x v="9"/>
    <n v="-3436879.24"/>
    <x v="1"/>
  </r>
  <r>
    <s v="301208 Commercial Revenue Adj-Def NPC Mech"/>
    <x v="9"/>
    <n v="-3163668.64"/>
    <x v="1"/>
  </r>
  <r>
    <s v="301271 DSM Revenue - Small Commercial"/>
    <x v="9"/>
    <n v="-2310564.15"/>
    <x v="1"/>
  </r>
  <r>
    <s v="301280 Blue Sky Revenue - Commercial"/>
    <x v="9"/>
    <n v="-1138211.27"/>
    <x v="1"/>
  </r>
  <r>
    <s v="301272 DSM Revenue - Large Commercial"/>
    <x v="9"/>
    <n v="-90340.3"/>
    <x v="1"/>
  </r>
  <r>
    <s v="301209 Unbilled Revenue-Commercial"/>
    <x v="9"/>
    <n v="15168000"/>
    <x v="1"/>
  </r>
  <r>
    <s v="301207 Commercial Revenue Acctg Adjustments"/>
    <x v="9"/>
    <n v="29342570.670000002"/>
    <x v="1"/>
  </r>
  <r>
    <s v="301300 Electricity Income - Industrial"/>
    <x v="9"/>
    <n v="-1022066938.96"/>
    <x v="1"/>
  </r>
  <r>
    <s v="301304 Special Contracts-Situs"/>
    <x v="9"/>
    <n v="-214733871.22"/>
    <x v="1"/>
  </r>
  <r>
    <s v="301309 Unbilled Revenue-Industrial"/>
    <x v="9"/>
    <n v="-4512000"/>
    <x v="1"/>
  </r>
  <r>
    <s v="301370 DSM Revenue - Industrial"/>
    <x v="9"/>
    <n v="-3798389.6"/>
    <x v="1"/>
  </r>
  <r>
    <s v="301365 Solar Feed-In Revenue - Industrial"/>
    <x v="9"/>
    <n v="-2906203.06"/>
    <x v="1"/>
  </r>
  <r>
    <s v="301372 DSM Revenue - Large Industrial"/>
    <x v="9"/>
    <n v="-2802789.74"/>
    <x v="1"/>
  </r>
  <r>
    <s v="301308 Industrial Revenue Adj-Def NPC Mech"/>
    <x v="9"/>
    <n v="-1430340.23"/>
    <x v="1"/>
  </r>
  <r>
    <s v="301380 Blue Sky Revenue - Industrial"/>
    <x v="9"/>
    <n v="-593219.56999999995"/>
    <x v="1"/>
  </r>
  <r>
    <s v="301371 DSM Revenue - Small Industrial"/>
    <x v="9"/>
    <n v="-543862.98"/>
    <x v="1"/>
  </r>
  <r>
    <s v="301307 Industrial Revenue Acctg Adjustments"/>
    <x v="9"/>
    <n v="14985337.609999999"/>
    <x v="1"/>
  </r>
  <r>
    <s v="301450 Electricity Income - Irrigation/Farm"/>
    <x v="9"/>
    <n v="-134833674.78"/>
    <x v="1"/>
  </r>
  <r>
    <s v="301470 DSM Revenue - Irrigation"/>
    <x v="9"/>
    <n v="-2781619.23"/>
    <x v="1"/>
  </r>
  <r>
    <s v="301465 Solar Feed-In Revenue - Irrigation"/>
    <x v="9"/>
    <n v="-99915.13"/>
    <x v="1"/>
  </r>
  <r>
    <s v="301458 Irrigation Revenue Adj-Def NPC Mech"/>
    <x v="9"/>
    <n v="-40956.86"/>
    <x v="1"/>
  </r>
  <r>
    <s v="301480 Blue Sky Revenue - Irrigation"/>
    <x v="9"/>
    <n v="-889.57"/>
    <x v="1"/>
  </r>
  <r>
    <s v="301459 Unbilled Revenue-Irrigation/Farm"/>
    <x v="9"/>
    <n v="1030000"/>
    <x v="1"/>
  </r>
  <r>
    <s v="301457 Irrigation Revenue Acctg Adjustments"/>
    <x v="9"/>
    <n v="1623218.75"/>
    <x v="1"/>
  </r>
  <r>
    <s v="301600 Electricity Income - Public St/Hwy Light"/>
    <x v="10"/>
    <n v="-18974563.760000002"/>
    <x v="1"/>
  </r>
  <r>
    <s v="301609 Unbilled Revenue-Public St/Hwy Light"/>
    <x v="10"/>
    <n v="-925000"/>
    <x v="1"/>
  </r>
  <r>
    <s v="301670 DSM Revenue - Street/Hwy Lighting"/>
    <x v="10"/>
    <n v="-281263.59000000003"/>
    <x v="1"/>
  </r>
  <r>
    <s v="301665 Solar Feed-In Revenue - St/Hwy Lighting"/>
    <x v="10"/>
    <n v="-51937.42"/>
    <x v="1"/>
  </r>
  <r>
    <s v="301608 Public St/Hwy Lgt Rev Adj-Def NPC Mech"/>
    <x v="10"/>
    <n v="-9.36"/>
    <x v="1"/>
  </r>
  <r>
    <s v="301607 Public St/Hwy Lights Rev Acctg Adjustments"/>
    <x v="10"/>
    <n v="415067.59"/>
    <x v="1"/>
  </r>
  <r>
    <s v="301700 Electric Income - Othr Sales to Pub Auth"/>
    <x v="11"/>
    <n v="-3363212.57"/>
    <x v="1"/>
  </r>
  <r>
    <s v="301765 Solar Feed-In Revenue - Oth Public Auth"/>
    <x v="11"/>
    <n v="-17631.07"/>
    <x v="1"/>
  </r>
  <r>
    <s v="301770 DSM Revenue - Other Public Authorities"/>
    <x v="11"/>
    <n v="-13464.02"/>
    <x v="1"/>
  </r>
  <r>
    <s v="301707 Oth Sales to Public Authority Acctg Adj"/>
    <x v="11"/>
    <n v="72058.38"/>
    <x v="1"/>
  </r>
  <r>
    <s v="301443 On Sys Firm-Utah FERC Customers"/>
    <x v="12"/>
    <n v="-7525431.4199999999"/>
    <x v="1"/>
  </r>
  <r>
    <s v="301441 On Sys Firm-Portland Gen Electric"/>
    <x v="12"/>
    <n v="-481970.88"/>
    <x v="1"/>
  </r>
  <r>
    <s v="301445 On Sys Firm-Utah W/S Customers-Deferral"/>
    <x v="12"/>
    <n v="38361.910000000003"/>
    <x v="1"/>
  </r>
  <r>
    <s v="301405 Firm Sales"/>
    <x v="12"/>
    <n v="-24146917.399999999"/>
    <x v="1"/>
  </r>
  <r>
    <s v="301406 Short-Term Firm Wholesale"/>
    <x v="12"/>
    <n v="-356399061.19"/>
    <x v="1"/>
  </r>
  <r>
    <s v="303028 Line Loss W/S Trading Revenue(In MW-PBS)"/>
    <x v="12"/>
    <n v="-5437015.5899999999"/>
    <x v="1"/>
  </r>
  <r>
    <s v="301412 Bookout Sales Netted-Estimate"/>
    <x v="12"/>
    <n v="-3086909.84"/>
    <x v="1"/>
  </r>
  <r>
    <s v="302752 I/C S-T Firm Wholesale Sales-Nevada Pwr"/>
    <x v="12"/>
    <n v="-481296.65"/>
    <x v="1"/>
  </r>
  <r>
    <s v="302772 I/C Line Loss Trading Revenue-Nevada Pwr"/>
    <x v="12"/>
    <n v="-25558.97"/>
    <x v="1"/>
  </r>
  <r>
    <s v="302751 I/C S-T Firm Wholesale Sales-Sierra Pac"/>
    <x v="12"/>
    <n v="-1613.9"/>
    <x v="1"/>
  </r>
  <r>
    <s v="301409 Trading Sales Netted-Estimate"/>
    <x v="12"/>
    <n v="158300"/>
    <x v="1"/>
  </r>
  <r>
    <s v="301410 Trading Sales Netted"/>
    <x v="12"/>
    <n v="813902"/>
    <x v="1"/>
  </r>
  <r>
    <s v="301411 Bookout Sales Netted"/>
    <x v="12"/>
    <n v="191649825.69999999"/>
    <x v="1"/>
  </r>
  <r>
    <s v="301419 Sales for Resale Revenue Estimate"/>
    <x v="12"/>
    <n v="-398378.84"/>
    <x v="1"/>
  </r>
  <r>
    <s v="302762 I/C Wholesale Sales Estimate-Nevada Pwr"/>
    <x v="12"/>
    <n v="52870"/>
    <x v="1"/>
  </r>
  <r>
    <s v="304101 Bookouts Netted-Gains"/>
    <x v="12"/>
    <n v="-12865095.07"/>
    <x v="1"/>
  </r>
  <r>
    <s v="304102 Bookouts Netted-Estimated Gain"/>
    <x v="12"/>
    <n v="843431.86"/>
    <x v="1"/>
  </r>
  <r>
    <s v="304201 Trading Netted-Gains"/>
    <x v="12"/>
    <n v="-54394"/>
    <x v="1"/>
  </r>
  <r>
    <s v="301428 Trans Serv-Utah FERC Customers"/>
    <x v="12"/>
    <n v="-80526.28"/>
    <x v="1"/>
  </r>
  <r>
    <s v="301820 Forfeited Discount Revenue-Residential"/>
    <x v="13"/>
    <n v="-7776468.7000000002"/>
    <x v="1"/>
  </r>
  <r>
    <s v="301821 Forfeited Discount Revenue-Commercial"/>
    <x v="13"/>
    <n v="-1644533.86"/>
    <x v="1"/>
  </r>
  <r>
    <s v="301822 Forfeited Discount Revenue-Industrial"/>
    <x v="13"/>
    <n v="-788800.82"/>
    <x v="1"/>
  </r>
  <r>
    <s v="301823 Forfeited Discount Revenue-All Other"/>
    <x v="13"/>
    <n v="-62319.68"/>
    <x v="1"/>
  </r>
  <r>
    <s v="301825 Misc Serv Rev-Acct Svc Charge - CSS"/>
    <x v="14"/>
    <n v="-3365161"/>
    <x v="1"/>
  </r>
  <r>
    <s v="301855 Misc Service Revenue - CSS (Non-FLT)"/>
    <x v="14"/>
    <n v="-938893"/>
    <x v="1"/>
  </r>
  <r>
    <s v="301826 Tampering/Unauthorized Reconnection Chgs"/>
    <x v="14"/>
    <n v="-31703.39"/>
    <x v="1"/>
  </r>
  <r>
    <s v="301828 Miscellaneous Service Revenues-Other"/>
    <x v="14"/>
    <n v="-999199.45"/>
    <x v="1"/>
  </r>
  <r>
    <s v="301840 Miscellaneous Service Revenue"/>
    <x v="14"/>
    <n v="-5340"/>
    <x v="1"/>
  </r>
  <r>
    <s v="301836 Energy Finanswer (New Commercial)"/>
    <x v="14"/>
    <n v="-1712.81"/>
    <x v="1"/>
  </r>
  <r>
    <s v="358900 Sales of Water &amp; Water Power"/>
    <x v="15"/>
    <n v="-54198.99"/>
    <x v="1"/>
  </r>
  <r>
    <s v="301864 Revenue - Joint use of Poles"/>
    <x v="16"/>
    <n v="-6220157.7999999998"/>
    <x v="1"/>
  </r>
  <r>
    <s v="301860 Rent Revenue - CSS"/>
    <x v="16"/>
    <n v="-2207613.58"/>
    <x v="1"/>
  </r>
  <r>
    <s v="301872 Rent Revenue - Transmission"/>
    <x v="16"/>
    <n v="-1583344.44"/>
    <x v="1"/>
  </r>
  <r>
    <s v="301867 Joint Use Program Reimbursement Revenue"/>
    <x v="16"/>
    <n v="-1540446.94"/>
    <x v="1"/>
  </r>
  <r>
    <s v="301885 Rent Revenue - Subleases"/>
    <x v="16"/>
    <n v="-1209539.67"/>
    <x v="1"/>
  </r>
  <r>
    <s v="301873 Rent Revenue - Distribution"/>
    <x v="16"/>
    <n v="-779601.19"/>
    <x v="1"/>
  </r>
  <r>
    <s v="301871 Rent Revenue - Hydro"/>
    <x v="16"/>
    <n v="-563295.37"/>
    <x v="1"/>
  </r>
  <r>
    <s v="301879 Joint Use Contract Prog Reimb Revenue"/>
    <x v="16"/>
    <n v="-548852.18000000005"/>
    <x v="1"/>
  </r>
  <r>
    <s v="301870 Rent Revenue - Steam"/>
    <x v="16"/>
    <n v="-217457.28"/>
    <x v="1"/>
  </r>
  <r>
    <s v="301874 Rent Revenue - General"/>
    <x v="16"/>
    <n v="-170791.22"/>
    <x v="1"/>
  </r>
  <r>
    <s v="301866 Joint Use Sanctions &amp; Fines Revenue"/>
    <x v="16"/>
    <n v="-35873.33"/>
    <x v="1"/>
  </r>
  <r>
    <s v="301869 Uncollectible Revenue Joint Use"/>
    <x v="16"/>
    <n v="-3970.59"/>
    <x v="1"/>
  </r>
  <r>
    <s v="301878 Joint Use Back Rent"/>
    <x v="16"/>
    <n v="-1626.1"/>
    <x v="1"/>
  </r>
  <r>
    <s v="301862 Rents - Non Common"/>
    <x v="16"/>
    <n v="-26501"/>
    <x v="1"/>
  </r>
  <r>
    <s v="301863 MCI Fiber Optic Ground Wire Revenues"/>
    <x v="16"/>
    <n v="-3344150.2"/>
    <x v="1"/>
  </r>
  <r>
    <s v="302901 Use of Facility - Revenue"/>
    <x v="17"/>
    <n v="-13577451.93"/>
    <x v="1"/>
  </r>
  <r>
    <s v="301969 Ancillary Revenue Sch 3 - Reg&amp;Freq (C&amp;T)"/>
    <x v="17"/>
    <n v="-3161411.18"/>
    <x v="1"/>
  </r>
  <r>
    <s v="301967 Ancillary Revenue Sch 1 - Scheduling"/>
    <x v="17"/>
    <n v="-2115669.1800000002"/>
    <x v="1"/>
  </r>
  <r>
    <s v="301974 Ancil Revenue Sch 3a-Regulation (C&amp;T)"/>
    <x v="17"/>
    <n v="-2115565.4"/>
    <x v="1"/>
  </r>
  <r>
    <s v="301973 Ancillary Rev Sch 5-Spin (C&amp;T)"/>
    <x v="17"/>
    <n v="-1755219.51"/>
    <x v="1"/>
  </r>
  <r>
    <s v="301953 Ancillary Rev Sch 6-Supp (C&amp;T)"/>
    <x v="17"/>
    <n v="-1602858.08"/>
    <x v="1"/>
  </r>
  <r>
    <s v="301968 Ancillary Revenue Sch 3 - Reg&amp;Freq (Transm)"/>
    <x v="17"/>
    <n v="-1336242.56"/>
    <x v="1"/>
  </r>
  <r>
    <s v="301964 Ancil Revenue Sch 3a-Regulation (Trans)"/>
    <x v="17"/>
    <n v="-929537.89"/>
    <x v="1"/>
  </r>
  <r>
    <s v="301963 Ancil Revenue Sch 2-Reactive (C&amp;T)"/>
    <x v="17"/>
    <n v="-922281.23"/>
    <x v="1"/>
  </r>
  <r>
    <s v="302981 Transmission Resales to Other Parties"/>
    <x v="17"/>
    <n v="-806953.81"/>
    <x v="1"/>
  </r>
  <r>
    <s v="301952 Ancillary Rev Sch 6-Supp (Transm)"/>
    <x v="17"/>
    <n v="-644588.22"/>
    <x v="1"/>
  </r>
  <r>
    <s v="301966 Primary Delivery and Distribution Sub Charges"/>
    <x v="17"/>
    <n v="-491116.76"/>
    <x v="1"/>
  </r>
  <r>
    <s v="301972 Ancillary Rev Sch 5-Spin (Transm)"/>
    <x v="17"/>
    <n v="-288820.11"/>
    <x v="1"/>
  </r>
  <r>
    <s v="302831 I/C Other Wheeling Revenue-Sierra Pac"/>
    <x v="17"/>
    <n v="-29057.99"/>
    <x v="1"/>
  </r>
  <r>
    <s v="302982 Transmission Rev-Unreserved Use Charges"/>
    <x v="17"/>
    <n v="-27917.15"/>
    <x v="1"/>
  </r>
  <r>
    <s v="302082 I/C Anc Rev Sch 1-Scheduling-Nevada Pwr"/>
    <x v="17"/>
    <n v="-4574.8"/>
    <x v="1"/>
  </r>
  <r>
    <s v="302092 I/C Anc Rev Sch 2-Reactive-Nevada Pwr"/>
    <x v="17"/>
    <n v="-3271.35"/>
    <x v="1"/>
  </r>
  <r>
    <s v="301926 Short-Term Firm Wheeling"/>
    <x v="17"/>
    <n v="-1892865.2"/>
    <x v="1"/>
  </r>
  <r>
    <s v="302980 Transmisson Point-to-Point Revenue"/>
    <x v="17"/>
    <n v="-29388499.530000001"/>
    <x v="1"/>
  </r>
  <r>
    <s v="301917 Pre-Merger Firm Wheeling Revenue - UPD"/>
    <x v="17"/>
    <n v="-21854270.899999999"/>
    <x v="1"/>
  </r>
  <r>
    <s v="301912 Firm Wheeling Revenue"/>
    <x v="17"/>
    <n v="-12955713.58"/>
    <x v="1"/>
  </r>
  <r>
    <s v="301916 Pre-Merger Firm Wheeling Revenue - PPD"/>
    <x v="17"/>
    <n v="-7794140.7199999997"/>
    <x v="1"/>
  </r>
  <r>
    <s v="302961 Transm Capacity Re-assignment Revenue"/>
    <x v="17"/>
    <n v="-43.12"/>
    <x v="1"/>
  </r>
  <r>
    <s v="302962 Transm Capacity Re-assignment Contra Rev"/>
    <x v="17"/>
    <n v="43.12"/>
    <x v="1"/>
  </r>
  <r>
    <s v="301922 Non-Firm Wheeling Revenue"/>
    <x v="17"/>
    <n v="-14288911.810000001"/>
    <x v="1"/>
  </r>
  <r>
    <s v="302822 I/C Non-Firm Wheeling Revenue-Nevada Pwr"/>
    <x v="17"/>
    <n v="-177438.42"/>
    <x v="1"/>
  </r>
  <r>
    <s v="301913 Transmission Tariff True-up"/>
    <x v="17"/>
    <n v="-76445.539999999994"/>
    <x v="1"/>
  </r>
  <r>
    <s v="305950 Ancil Revenue Sch 5 - Subject to Refund"/>
    <x v="17"/>
    <n v="288820.11"/>
    <x v="1"/>
  </r>
  <r>
    <s v="305960 Ancil Revenue Sch 6 - Subject to Refund"/>
    <x v="17"/>
    <n v="644588.22"/>
    <x v="1"/>
  </r>
  <r>
    <s v="305931 Ancil Revenue Sch 3a - Subject to Refund"/>
    <x v="17"/>
    <n v="929537.89"/>
    <x v="1"/>
  </r>
  <r>
    <s v="305930 Ancil Revenue Sch 3 - Subject to Refund"/>
    <x v="17"/>
    <n v="1336242.56"/>
    <x v="1"/>
  </r>
  <r>
    <s v="301911 Income From Fish, Wildlife, &amp; Recreation"/>
    <x v="17"/>
    <n v="-20247"/>
    <x v="1"/>
  </r>
  <r>
    <s v="301959 Wind-based Ancillary Services/Revenue"/>
    <x v="17"/>
    <n v="-10149004.960000001"/>
    <x v="1"/>
  </r>
  <r>
    <s v="301940 Flyash &amp; By-Product Sales"/>
    <x v="17"/>
    <n v="-4491627.3899999997"/>
    <x v="1"/>
  </r>
  <r>
    <s v="301915 Other Electric Rev (Excluding Wheeling)"/>
    <x v="17"/>
    <n v="-2039635.45"/>
    <x v="1"/>
  </r>
  <r>
    <s v="374400 Timber Sales - Utility Property"/>
    <x v="17"/>
    <n v="-1269886.19"/>
    <x v="1"/>
  </r>
  <r>
    <s v="301949 3rd Party Transmission O&amp;M - Revenue"/>
    <x v="17"/>
    <n v="-659404.86"/>
    <x v="1"/>
  </r>
  <r>
    <s v="361000 Steam Sales"/>
    <x v="17"/>
    <n v="-483972.67"/>
    <x v="1"/>
  </r>
  <r>
    <s v="301951 Non-Wheeling System Revenue"/>
    <x v="17"/>
    <n v="-395599.72"/>
    <x v="1"/>
  </r>
  <r>
    <s v="301955 Other Rev-Wy Reg Recovery Fee-Kennecott"/>
    <x v="17"/>
    <n v="-303473.46000000002"/>
    <x v="1"/>
  </r>
  <r>
    <s v="301900 Electricity Income - Other"/>
    <x v="17"/>
    <n v="-54106.42"/>
    <x v="1"/>
  </r>
  <r>
    <s v="302071 I/C Transmission O&amp;M Revenue-Sierra Pac"/>
    <x v="17"/>
    <n v="-16792.75"/>
    <x v="1"/>
  </r>
  <r>
    <s v="301939 Other Electric Revenue Estimate"/>
    <x v="17"/>
    <n v="-5635.29"/>
    <x v="1"/>
  </r>
  <r>
    <s v="301901 Wash-Colstrip 3"/>
    <x v="17"/>
    <n v="52188"/>
    <x v="1"/>
  </r>
  <r>
    <s v="301958 Wind-based Ancillary Services Estimate"/>
    <x v="17"/>
    <n v="367070.11"/>
    <x v="1"/>
  </r>
  <r>
    <s v="308001 EIM Rev-Forecasting Fee: Pac to TC"/>
    <x v="17"/>
    <n v="-24403.1"/>
    <x v="1"/>
  </r>
  <r>
    <s v="362950 M&amp;S Inventory Sales"/>
    <x v="17"/>
    <n v="-3286433.59"/>
    <x v="1"/>
  </r>
  <r>
    <s v="514950 M&amp;S Inventory Cost of Sales"/>
    <x v="17"/>
    <n v="2708340.77"/>
    <x v="0"/>
  </r>
  <r>
    <s v="301945 Renewable Energy Credit Sales"/>
    <x v="17"/>
    <n v="-4112768.5"/>
    <x v="1"/>
  </r>
  <r>
    <s v="301943 Renewable Energy Credit Sales-Deferral"/>
    <x v="17"/>
    <n v="-1345471.61"/>
    <x v="1"/>
  </r>
  <r>
    <s v="352950 REC Sales - Wind Wake Loss Indemnity"/>
    <x v="17"/>
    <n v="-7824.32"/>
    <x v="1"/>
  </r>
  <r>
    <s v="301944 Renewable Energy Credit Sales-Estimate"/>
    <x v="17"/>
    <n v="598119.74"/>
    <x v="1"/>
  </r>
  <r>
    <s v="352943 Renewable Energy Credit Sales-Amortz"/>
    <x v="17"/>
    <n v="3779395.81"/>
    <x v="1"/>
  </r>
  <r>
    <s v="352001 CA GHG Allowance Revenues"/>
    <x v="17"/>
    <n v="-10681011.060000001"/>
    <x v="1"/>
  </r>
  <r>
    <s v="352003 CA GHG Allowance Revenues-Amortz"/>
    <x v="17"/>
    <n v="-8113014.1900000004"/>
    <x v="1"/>
  </r>
  <r>
    <s v="352002 CA GHG Allowance Revenues - Deferral"/>
    <x v="17"/>
    <n v="10681011.449999999"/>
    <x v="1"/>
  </r>
  <r>
    <s v="305991 FERC Transmission Refund-Amortz"/>
    <x v="17"/>
    <n v="-6704699.79"/>
    <x v="1"/>
  </r>
  <r>
    <s v="305990 FERC Transmission Refund-Deferral"/>
    <x v="17"/>
    <n v="10683498.869999999"/>
    <x v="1"/>
  </r>
  <r>
    <s v="515100 Coal Consumed for Generation"/>
    <x v="18"/>
    <n v="765327132.78999996"/>
    <x v="0"/>
  </r>
  <r>
    <s v="515102 Amortization of Deferred Overburden"/>
    <x v="18"/>
    <n v="-355059.7"/>
    <x v="0"/>
  </r>
  <r>
    <s v="515121 Contra Fuel Exp-Coal-Deer Creek Amortz"/>
    <x v="18"/>
    <n v="-2275007.12"/>
    <x v="0"/>
  </r>
  <r>
    <s v="515123 Fuel Exp-Coal-DCM Closure Cost to Fuel"/>
    <x v="18"/>
    <n v="13197626.99"/>
    <x v="0"/>
  </r>
  <r>
    <s v="515120 Fuel Exp-Coal-Deer Creek Amortz"/>
    <x v="18"/>
    <n v="21076353"/>
    <x v="0"/>
  </r>
  <r>
    <s v="515182 Fuel Exp-Trapper Mining-Profit (501)"/>
    <x v="18"/>
    <n v="428173.27"/>
    <x v="0"/>
  </r>
  <r>
    <s v="515180 Fuel Exp-Bridger Coal-Profit (501)"/>
    <x v="18"/>
    <n v="18534810.960000001"/>
    <x v="0"/>
  </r>
  <r>
    <s v="515270 Natural Gas Swaps-Gain/Loss-Accrual"/>
    <x v="18"/>
    <n v="1975.06"/>
    <x v="0"/>
  </r>
  <r>
    <s v="515250 Natural Gas Expense - Accrual"/>
    <x v="18"/>
    <n v="2315.7600000000002"/>
    <x v="0"/>
  </r>
  <r>
    <s v="515220 Natural Gas Swaps - Gains/Losses"/>
    <x v="18"/>
    <n v="326236.02"/>
    <x v="0"/>
  </r>
  <r>
    <s v="515200 Natural Gas Consumed for Generation"/>
    <x v="18"/>
    <n v="2347439.89"/>
    <x v="0"/>
  </r>
  <r>
    <s v="515900 Steam from Other Sources-Geothermal"/>
    <x v="19"/>
    <n v="4202493.91"/>
    <x v="0"/>
  </r>
  <r>
    <s v="515110 Coal Billing Price Adjustment - Hunter"/>
    <x v="20"/>
    <n v="-14198265.85"/>
    <x v="0"/>
  </r>
  <r>
    <s v="515122 Fuel Exp-Coal-DCM Closure Cost Amortz"/>
    <x v="20"/>
    <n v="3233528.28"/>
    <x v="0"/>
  </r>
  <r>
    <s v="515250 Natural Gas Expense - Accrual"/>
    <x v="21"/>
    <n v="-4895214.2300000004"/>
    <x v="0"/>
  </r>
  <r>
    <s v="361500 Natural Gas Sales Revenue - Regulated"/>
    <x v="21"/>
    <n v="-370303.24"/>
    <x v="1"/>
  </r>
  <r>
    <s v="505918 InterCo Natural Gas Accrual-Kern River"/>
    <x v="21"/>
    <n v="-754.7"/>
    <x v="0"/>
  </r>
  <r>
    <s v="515270 Natural Gas Swaps-Gain/Loss-Accrual"/>
    <x v="21"/>
    <n v="115685.43"/>
    <x v="0"/>
  </r>
  <r>
    <s v="515201 Natural Gas Exp - Under Capital Lease"/>
    <x v="21"/>
    <n v="1993452"/>
    <x v="0"/>
  </r>
  <r>
    <s v="505917 InterCo Natural Gas Consumed- Kern River"/>
    <x v="21"/>
    <n v="3061106.66"/>
    <x v="0"/>
  </r>
  <r>
    <s v="515220 Natural Gas Swaps - Gains/Losses"/>
    <x v="21"/>
    <n v="20761130.329999998"/>
    <x v="0"/>
  </r>
  <r>
    <s v="515200 Natural Gas Consumed for Generation"/>
    <x v="21"/>
    <n v="193388939.50999999"/>
    <x v="0"/>
  </r>
  <r>
    <s v="546541 CA RPS Compliance Purchase"/>
    <x v="22"/>
    <n v="28367"/>
    <x v="0"/>
  </r>
  <r>
    <s v="546537 WA REC Compliance Purchases"/>
    <x v="22"/>
    <n v="285298.2"/>
    <x v="0"/>
  </r>
  <r>
    <s v="546522 RPS Compliance Purchases - Deferral"/>
    <x v="22"/>
    <n v="-948416.63"/>
    <x v="0"/>
  </r>
  <r>
    <s v="546545 RPS Compliance Purchases"/>
    <x v="22"/>
    <n v="686923.31"/>
    <x v="0"/>
  </r>
  <r>
    <s v="505216 Exchange Value Purchases"/>
    <x v="22"/>
    <n v="-1117420.46"/>
    <x v="0"/>
  </r>
  <r>
    <s v="505217 Exchange Value Purchases Estimate"/>
    <x v="22"/>
    <n v="-719756.71"/>
    <x v="0"/>
  </r>
  <r>
    <s v="505942 I/C Purchased Power Exp Est-Nevada Pwr"/>
    <x v="22"/>
    <n v="46625"/>
    <x v="0"/>
  </r>
  <r>
    <s v="505219 Purchased Power Expense Estimate"/>
    <x v="22"/>
    <n v="122034.48"/>
    <x v="0"/>
  </r>
  <r>
    <s v="505190 OR Solar Incentive Purchases"/>
    <x v="22"/>
    <n v="414115.03"/>
    <x v="0"/>
  </r>
  <r>
    <s v="505206 Other Energy Purchases, Intchg Rec/Del"/>
    <x v="22"/>
    <n v="1885326.89"/>
    <x v="0"/>
  </r>
  <r>
    <s v="505195 Purchased Power-UT Subscriber Solar"/>
    <x v="22"/>
    <n v="2433483.2200000002"/>
    <x v="0"/>
  </r>
  <r>
    <s v="546500 Excess Net Power Costs-Deferral"/>
    <x v="22"/>
    <n v="-10149389.9"/>
    <x v="0"/>
  </r>
  <r>
    <s v="546527 CA GHG Retail Obligation - Deferral"/>
    <x v="22"/>
    <n v="-5879297.6200000001"/>
    <x v="0"/>
  </r>
  <r>
    <s v="546517 Production Tax Credit - NPC Deferral"/>
    <x v="22"/>
    <n v="-1805452.32"/>
    <x v="0"/>
  </r>
  <r>
    <s v="546521 REC Sales - NPC Deferral"/>
    <x v="22"/>
    <n v="-71909.789999999994"/>
    <x v="0"/>
  </r>
  <r>
    <s v="546528 CA GHG Retail Obligation - Amortz"/>
    <x v="22"/>
    <n v="5296424.16"/>
    <x v="0"/>
  </r>
  <r>
    <s v="546526 CA GHG Retail Obligation"/>
    <x v="22"/>
    <n v="5879297.6200000001"/>
    <x v="0"/>
  </r>
  <r>
    <s v="546524 Wheeling Revenues - NPC Deferral"/>
    <x v="22"/>
    <n v="7418751.5499999998"/>
    <x v="0"/>
  </r>
  <r>
    <s v="546501 Excess Net Power Costs-Amortz"/>
    <x v="22"/>
    <n v="25732083.73"/>
    <x v="0"/>
  </r>
  <r>
    <s v="505931 I/C S-T Firm Purch Power Exp-Sierra Pac"/>
    <x v="22"/>
    <n v="1543.94"/>
    <x v="0"/>
  </r>
  <r>
    <s v="505932 I/C S-T Firm Purch Power Exp-Nevada Pwr"/>
    <x v="22"/>
    <n v="1028504.54"/>
    <x v="0"/>
  </r>
  <r>
    <s v="505224 Short-Term Firm Wholesale Purchases"/>
    <x v="22"/>
    <n v="363659138.30000001"/>
    <x v="0"/>
  </r>
  <r>
    <s v="304111 Bookouts Netted-Losses"/>
    <x v="22"/>
    <n v="11294169.68"/>
    <x v="1"/>
  </r>
  <r>
    <s v="304213 Trading Netted-Estimate"/>
    <x v="22"/>
    <n v="-9375"/>
    <x v="1"/>
  </r>
  <r>
    <s v="304211 Trading Netted-Losses"/>
    <x v="22"/>
    <n v="2632"/>
    <x v="1"/>
  </r>
  <r>
    <s v="505214 Firm Energy Purchases"/>
    <x v="22"/>
    <n v="391549708.45999998"/>
    <x v="0"/>
  </r>
  <r>
    <s v="505218 Firm Demand Purchases"/>
    <x v="22"/>
    <n v="37570350.789999999"/>
    <x v="0"/>
  </r>
  <r>
    <s v="505221 Bookout Purchases Netted"/>
    <x v="22"/>
    <n v="-190078900.31"/>
    <x v="0"/>
  </r>
  <r>
    <s v="505220 Trading Purchases Netted"/>
    <x v="22"/>
    <n v="-762140"/>
    <x v="0"/>
  </r>
  <r>
    <s v="505223 Trading Purchases Netted-Estimate"/>
    <x v="22"/>
    <n v="-148925"/>
    <x v="0"/>
  </r>
  <r>
    <s v="505215 Post-Merger Imbalance Charges(In MV-PBS)"/>
    <x v="22"/>
    <n v="109180.44"/>
    <x v="0"/>
  </r>
  <r>
    <s v="505222 Bookout Purchases Netted-Estimate"/>
    <x v="22"/>
    <n v="2243477.98"/>
    <x v="0"/>
  </r>
  <r>
    <s v="546516 CA GHG Wholesale Obligation"/>
    <x v="22"/>
    <n v="5236887"/>
    <x v="0"/>
  </r>
  <r>
    <s v="546520 Operating Reserves Expense"/>
    <x v="22"/>
    <n v="33839016.060000002"/>
    <x v="0"/>
  </r>
  <r>
    <s v="508001 EIM Exp - FMM IIE: CAISO to Pac"/>
    <x v="22"/>
    <n v="-87375165.560000002"/>
    <x v="0"/>
  </r>
  <r>
    <s v="508031 EIM Exp - UIE (Gen): CAISO to Pac"/>
    <x v="22"/>
    <n v="-16949881.66"/>
    <x v="0"/>
  </r>
  <r>
    <s v="508021 EIM Exp - UIE (Load): CAISO to Pac"/>
    <x v="22"/>
    <n v="-5520912.9800000004"/>
    <x v="0"/>
  </r>
  <r>
    <s v="508153 EIM Exp-7071 FRP Daily Up Uncert"/>
    <x v="22"/>
    <n v="-5278916.45"/>
    <x v="0"/>
  </r>
  <r>
    <s v="508015 EIM Exp - GHG Em Cost Rev: CAISO to Pac"/>
    <x v="22"/>
    <n v="-4351175.72"/>
    <x v="0"/>
  </r>
  <r>
    <s v="508013 EIM Exp - RTD Assess: Pac Trans to C&amp;T"/>
    <x v="22"/>
    <n v="-2829446.4"/>
    <x v="0"/>
  </r>
  <r>
    <s v="508112 EIM Exp-RT Imb Energy Offset: Pac to TC"/>
    <x v="22"/>
    <n v="-2210547.44"/>
    <x v="0"/>
  </r>
  <r>
    <s v="508125 EIM Exp-RTM BCR EIM Set: CAISO to Pac"/>
    <x v="22"/>
    <n v="-1781820.18"/>
    <x v="0"/>
  </r>
  <r>
    <s v="508141 EIM Exp-RT Marginal Loss: CAISO to Pac"/>
    <x v="22"/>
    <n v="-1147318.23"/>
    <x v="0"/>
  </r>
  <r>
    <s v="508051 EIM Exp - O/U Sched Charge: w/CAISO"/>
    <x v="22"/>
    <n v="-955318.15"/>
    <x v="0"/>
  </r>
  <r>
    <s v="508152 EIM Exp-7076 FRP Forecast Mvmt Alloc"/>
    <x v="22"/>
    <n v="-683402.51"/>
    <x v="0"/>
  </r>
  <r>
    <s v="508154 EIM Exp-7081 FRP Daily Down Uncert"/>
    <x v="22"/>
    <n v="-666802.49"/>
    <x v="0"/>
  </r>
  <r>
    <s v="508132 EIM Exp-RT Congestion OS: Pac to TC"/>
    <x v="22"/>
    <n v="-626663.24"/>
    <x v="0"/>
  </r>
  <r>
    <s v="508122 EIM Exp-RT BCR EIM Alloc: Pac to TC"/>
    <x v="22"/>
    <n v="-545999.9"/>
    <x v="0"/>
  </r>
  <r>
    <s v="508165 EIM Exp 7077 Daily Up: PAC to TC"/>
    <x v="22"/>
    <n v="-422938.43"/>
    <x v="0"/>
  </r>
  <r>
    <s v="508053 EIM Exp - O/U Sched Alloc: w/CAISO"/>
    <x v="22"/>
    <n v="-308313.06"/>
    <x v="0"/>
  </r>
  <r>
    <s v="508142 EIM Exp-Neutrality Adjust CAISO to Pac"/>
    <x v="22"/>
    <n v="-111911.71"/>
    <x v="0"/>
  </r>
  <r>
    <s v="508062 EIM Exp-Spinning Reserve Oblig: w/CAISO"/>
    <x v="22"/>
    <n v="-76326.259999999995"/>
    <x v="0"/>
  </r>
  <r>
    <s v="508161 EIM Exp-7070 Flex Ramp F/C: PAC to TC"/>
    <x v="22"/>
    <n v="-73847.33"/>
    <x v="0"/>
  </r>
  <r>
    <s v="508071 EIM Exp - RT Bid Cost Recovery: w/CAISO"/>
    <x v="22"/>
    <n v="-72000.23"/>
    <x v="0"/>
  </r>
  <r>
    <s v="508156 EIM Exp-7078 FRP Month Up Uncert Alloc"/>
    <x v="22"/>
    <n v="-64253.82"/>
    <x v="0"/>
  </r>
  <r>
    <s v="508167 EIM Exp-7087 Daily Down: PAC to TC"/>
    <x v="22"/>
    <n v="-39021.449999999997"/>
    <x v="0"/>
  </r>
  <r>
    <s v="508092 EIM Exp - Flexible Ramp Cost: PAC to TC"/>
    <x v="22"/>
    <n v="-36623.82"/>
    <x v="0"/>
  </r>
  <r>
    <s v="508064 EIM Exp-Non-Spin Reserve Oblig: w/CAISO"/>
    <x v="22"/>
    <n v="-35029.279999999999"/>
    <x v="0"/>
  </r>
  <r>
    <s v="508052 EIM Exp-O/U Sched Chrg: Pac to TC"/>
    <x v="22"/>
    <n v="-19855.37"/>
    <x v="0"/>
  </r>
  <r>
    <s v="508096 EIM Exp-Flex RampUp Cap No Pay: w/CAISO"/>
    <x v="22"/>
    <n v="-11798.26"/>
    <x v="0"/>
  </r>
  <r>
    <s v="508166 EIM Exp-7078 Month Up: PAC to TC"/>
    <x v="22"/>
    <n v="-5340.67"/>
    <x v="0"/>
  </r>
  <r>
    <s v="508091 EIM Exp - Flexible Ramp Cost: w/CAISO"/>
    <x v="22"/>
    <n v="16.66"/>
    <x v="0"/>
  </r>
  <r>
    <s v="508065 EIM Exp-Non-Spin Reserve Neut: w/CAISO"/>
    <x v="22"/>
    <n v="568.70000000000005"/>
    <x v="0"/>
  </r>
  <r>
    <s v="508095 EIM Exp-Flex RampUp Cap Pay: w/CAISO"/>
    <x v="22"/>
    <n v="621.42999999999995"/>
    <x v="0"/>
  </r>
  <r>
    <s v="508063 EIM Exp-Spin Reserve Neutral: w/CAISO"/>
    <x v="22"/>
    <n v="4806.49"/>
    <x v="0"/>
  </r>
  <r>
    <s v="508054 EIM Exp-O/U Sched Alloc: PAC to TC"/>
    <x v="22"/>
    <n v="30560.38"/>
    <x v="0"/>
  </r>
  <r>
    <s v="508162 EIM Exp-7076 Flex Ramp Alloc: PAC to TC"/>
    <x v="22"/>
    <n v="63824.94"/>
    <x v="0"/>
  </r>
  <r>
    <s v="508168 EIM Exp-7088 Month Down: PAC to TC"/>
    <x v="22"/>
    <n v="66782.95"/>
    <x v="0"/>
  </r>
  <r>
    <s v="508158 EIM Exp-7088 FRP Month Down Uncert Allo"/>
    <x v="22"/>
    <n v="71958.289999999994"/>
    <x v="0"/>
  </r>
  <r>
    <s v="508033 EIM Exp - UIE (Gen): Pac Trans to C&amp;T"/>
    <x v="22"/>
    <n v="181840.19"/>
    <x v="0"/>
  </r>
  <r>
    <s v="508157 EIM Exp-7087 FRP Daily Down Uncert Allo"/>
    <x v="22"/>
    <n v="465579.41"/>
    <x v="0"/>
  </r>
  <r>
    <s v="508151 EIM Exp-7070 FRP Forecast Mvmt"/>
    <x v="22"/>
    <n v="1240676.82"/>
    <x v="0"/>
  </r>
  <r>
    <s v="508121 EIM Exp-RT BCR EIM Alloc: CAISO to Pac"/>
    <x v="22"/>
    <n v="3286843.1"/>
    <x v="0"/>
  </r>
  <r>
    <s v="508003 EIM Exp - FMM Assess: Pac Trans to C&amp;T"/>
    <x v="22"/>
    <n v="4508017.09"/>
    <x v="0"/>
  </r>
  <r>
    <s v="508155 EIM Exp-7077 FRP Daily Up Uncert Alloc"/>
    <x v="22"/>
    <n v="4754755.74"/>
    <x v="0"/>
  </r>
  <r>
    <s v="508131 EIM Exp-RT Congestion OS: CAISO to Pac"/>
    <x v="22"/>
    <n v="6966980.5099999998"/>
    <x v="0"/>
  </r>
  <r>
    <s v="508111 EIM Exp-RT Imb Energy Offset: w/CAISO"/>
    <x v="22"/>
    <n v="11796193.279999999"/>
    <x v="0"/>
  </r>
  <r>
    <s v="508023 EIM Exp - UIE (Load): Pac Trans to C&amp;T"/>
    <x v="22"/>
    <n v="11928539.699999999"/>
    <x v="0"/>
  </r>
  <r>
    <s v="508011 EIM Exp - RTD IIE: CAISO to Pac"/>
    <x v="22"/>
    <n v="12384464.02"/>
    <x v="0"/>
  </r>
  <r>
    <s v="508101 EIM Exp-RT Unaccounted Energy: w/CAISO"/>
    <x v="22"/>
    <n v="24358885.329999998"/>
    <x v="0"/>
  </r>
  <r>
    <s v="505227 Purch Power Exp Offset - Under Cap Lease"/>
    <x v="22"/>
    <n v="4462240.6399999997"/>
    <x v="0"/>
  </r>
  <r>
    <s v="514100 Purchase Broker Fees"/>
    <x v="23"/>
    <n v="1606.04"/>
    <x v="0"/>
  </r>
  <r>
    <s v="514000 Broker Fees"/>
    <x v="23"/>
    <n v="376050.17"/>
    <x v="0"/>
  </r>
  <r>
    <s v="514700 SB1149 Transition Adjustment Expense"/>
    <x v="23"/>
    <n v="811945.68"/>
    <x v="0"/>
  </r>
  <r>
    <s v="514511 DSM - Prog 20/20, 10/10, Irrigation, etc"/>
    <x v="23"/>
    <n v="3451875.31"/>
    <x v="0"/>
  </r>
  <r>
    <s v="546530 ISO/PX Charges"/>
    <x v="24"/>
    <n v="-127133.63"/>
    <x v="0"/>
  </r>
  <r>
    <s v="506802 EIM Wheeling Exp - GMC Bid Segment Fee"/>
    <x v="24"/>
    <n v="11306.82"/>
    <x v="0"/>
  </r>
  <r>
    <s v="506801 EIM Wheeling Exp-GMC Transaction Charge"/>
    <x v="24"/>
    <n v="1493065.8"/>
    <x v="0"/>
  </r>
  <r>
    <s v="506952 I/C Wheeling Exp Estimate-Nevada Pwr"/>
    <x v="24"/>
    <n v="-12846.43"/>
    <x v="0"/>
  </r>
  <r>
    <s v="506912 I/C S-T Firm Wheeling Exp-Nevada Pwr"/>
    <x v="24"/>
    <n v="858900"/>
    <x v="0"/>
  </r>
  <r>
    <s v="506059 Wheeling Expense Estimate"/>
    <x v="24"/>
    <n v="1457237.81"/>
    <x v="0"/>
  </r>
  <r>
    <s v="506010 Short-Term Firm Wheeling"/>
    <x v="24"/>
    <n v="1771834.7"/>
    <x v="0"/>
  </r>
  <r>
    <s v="506922 I/C Non-Firm Wheeling Exp-Nevada Pwr"/>
    <x v="24"/>
    <n v="540490.18000000005"/>
    <x v="0"/>
  </r>
  <r>
    <s v="506020 Non-Firm Wheeling Expense"/>
    <x v="24"/>
    <n v="1688790.1"/>
    <x v="0"/>
  </r>
  <r>
    <s v="506050 Firm Wheeling Expense"/>
    <x v="24"/>
    <n v="126791473.65000001"/>
    <x v="0"/>
  </r>
  <r>
    <s v="505980 Transm Costs to Other TP for JO/Intercon"/>
    <x v="25"/>
    <n v="2087331.73"/>
    <x v="0"/>
  </r>
  <r>
    <s v="505990 EIM T Exp-Forecasting Fee: CAISO to Pac"/>
    <x v="25"/>
    <n v="22225.200000000001"/>
    <x v="0"/>
  </r>
  <r>
    <s v="367880 Revenue Adj Prop Insur - Irrigation"/>
    <x v="26"/>
    <n v="41074.339999999997"/>
    <x v="1"/>
  </r>
  <r>
    <s v="367780 Revenue Adj Prop Insur - Industrial"/>
    <x v="26"/>
    <n v="719069.72"/>
    <x v="1"/>
  </r>
  <r>
    <s v="367680 Revenue Adj Prop Insur - Commercial"/>
    <x v="26"/>
    <n v="737132.4"/>
    <x v="1"/>
  </r>
  <r>
    <s v="367580 Revenue Adj Prop Insur - Residential"/>
    <x v="26"/>
    <n v="795261.11"/>
    <x v="1"/>
  </r>
  <r>
    <s v="367570 Revenue Adj OR I&amp;D Reserve Residential"/>
    <x v="27"/>
    <n v="-602675.6"/>
    <x v="1"/>
  </r>
  <r>
    <s v="367670 Revenue Adj OR I&amp;D Reserve Commercial"/>
    <x v="27"/>
    <n v="-458345.06"/>
    <x v="1"/>
  </r>
  <r>
    <s v="367770 Revenue Adj OR I&amp;D Reserve Industrial"/>
    <x v="27"/>
    <n v="-149895.92000000001"/>
    <x v="1"/>
  </r>
  <r>
    <s v="367870 Revenue Adj OR I&amp;D Reserve Irrigation"/>
    <x v="27"/>
    <n v="-25848.36"/>
    <x v="1"/>
  </r>
  <r>
    <m/>
    <x v="28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37" firstHeaderRow="1" firstDataRow="1" firstDataCol="1"/>
  <pivotFields count="4">
    <pivotField showAll="0"/>
    <pivotField axis="axisRow" showAll="0">
      <items count="38">
        <item x="0"/>
        <item m="1" x="35"/>
        <item x="2"/>
        <item x="3"/>
        <item m="1" x="34"/>
        <item x="5"/>
        <item x="6"/>
        <item x="7"/>
        <item x="8"/>
        <item x="9"/>
        <item x="10"/>
        <item x="11"/>
        <item x="12"/>
        <item x="13"/>
        <item m="1" x="33"/>
        <item x="15"/>
        <item x="16"/>
        <item x="17"/>
        <item m="1" x="32"/>
        <item x="18"/>
        <item x="19"/>
        <item m="1" x="30"/>
        <item x="21"/>
        <item m="1" x="36"/>
        <item m="1" x="31"/>
        <item x="24"/>
        <item m="1" x="29"/>
        <item x="26"/>
        <item x="27"/>
        <item x="28"/>
        <item x="1"/>
        <item x="4"/>
        <item x="14"/>
        <item x="20"/>
        <item x="22"/>
        <item x="23"/>
        <item x="25"/>
        <item t="default"/>
      </items>
    </pivotField>
    <pivotField dataField="1" showAll="0" defaultSubtotal="0"/>
    <pivotField axis="axisRow" showAll="0">
      <items count="4">
        <item n="PacifiCorp 12/31/2017 10-K, Operating Revenue financial line item" x="1"/>
        <item n="PacifiCorp 12/31/2017 10-K, Energy Costs financial line item" x="0"/>
        <item h="1" x="2"/>
        <item t="default"/>
      </items>
    </pivotField>
  </pivotFields>
  <rowFields count="2">
    <field x="3"/>
    <field x="1"/>
  </rowFields>
  <rowItems count="34">
    <i>
      <x/>
    </i>
    <i r="1">
      <x v="2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22"/>
    </i>
    <i r="1">
      <x v="27"/>
    </i>
    <i r="1">
      <x v="28"/>
    </i>
    <i r="1">
      <x v="30"/>
    </i>
    <i r="1">
      <x v="32"/>
    </i>
    <i r="1">
      <x v="34"/>
    </i>
    <i>
      <x v="1"/>
    </i>
    <i r="1">
      <x/>
    </i>
    <i r="1">
      <x v="5"/>
    </i>
    <i r="1">
      <x v="6"/>
    </i>
    <i r="1">
      <x v="7"/>
    </i>
    <i r="1">
      <x v="17"/>
    </i>
    <i r="1">
      <x v="19"/>
    </i>
    <i r="1">
      <x v="20"/>
    </i>
    <i r="1">
      <x v="22"/>
    </i>
    <i r="1">
      <x v="25"/>
    </i>
    <i r="1">
      <x v="31"/>
    </i>
    <i r="1">
      <x v="33"/>
    </i>
    <i r="1">
      <x v="34"/>
    </i>
    <i r="1">
      <x v="35"/>
    </i>
    <i r="1">
      <x v="36"/>
    </i>
    <i t="grand">
      <x/>
    </i>
  </rowItems>
  <colItems count="1">
    <i/>
  </colItems>
  <dataFields count="1">
    <dataField name="Sum of YTD 12/31/2017" fld="2" baseField="1" baseItem="15"/>
  </dataFields>
  <formats count="13">
    <format dxfId="12">
      <pivotArea outline="0" collapsedLevelsAreSubtotals="1" fieldPosition="0"/>
    </format>
    <format dxfId="11">
      <pivotArea dataOnly="0" labelOnly="1" outline="0" axis="axisValues" fieldPosition="0"/>
    </format>
    <format dxfId="10">
      <pivotArea collapsedLevelsAreSubtotals="1" fieldPosition="0">
        <references count="1">
          <reference field="3" count="1">
            <x v="1"/>
          </reference>
        </references>
      </pivotArea>
    </format>
    <format dxfId="9">
      <pivotArea dataOnly="0" labelOnly="1" fieldPosition="0">
        <references count="1">
          <reference field="3" count="1">
            <x v="1"/>
          </reference>
        </references>
      </pivotArea>
    </format>
    <format dxfId="8">
      <pivotArea collapsedLevelsAreSubtotals="1" fieldPosition="0">
        <references count="1">
          <reference field="3" count="1">
            <x v="0"/>
          </reference>
        </references>
      </pivotArea>
    </format>
    <format dxfId="7">
      <pivotArea dataOnly="0" labelOnly="1" fieldPosition="0">
        <references count="1">
          <reference field="3" count="1">
            <x v="0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3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3" count="0"/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2">
          <reference field="1" count="2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</reference>
          <reference field="3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100" zoomScaleSheetLayoutView="100" workbookViewId="0"/>
  </sheetViews>
  <sheetFormatPr defaultRowHeight="15" x14ac:dyDescent="0.25"/>
  <cols>
    <col min="2" max="2" width="39.42578125" bestFit="1" customWidth="1"/>
    <col min="3" max="3" width="36.140625" bestFit="1" customWidth="1"/>
    <col min="4" max="4" width="23.140625" bestFit="1" customWidth="1"/>
    <col min="5" max="5" width="18.42578125" bestFit="1" customWidth="1"/>
    <col min="6" max="6" width="15.28515625" bestFit="1" customWidth="1"/>
    <col min="7" max="7" width="13.28515625" bestFit="1" customWidth="1"/>
    <col min="8" max="8" width="16" bestFit="1" customWidth="1"/>
  </cols>
  <sheetData>
    <row r="1" spans="1:9" x14ac:dyDescent="0.25">
      <c r="B1" s="41" t="s">
        <v>448</v>
      </c>
      <c r="C1" s="42"/>
      <c r="D1" s="42"/>
      <c r="E1" s="42"/>
      <c r="F1" s="43"/>
      <c r="G1" s="43"/>
      <c r="H1" s="42"/>
      <c r="I1" s="42"/>
    </row>
    <row r="2" spans="1:9" x14ac:dyDescent="0.25">
      <c r="B2" s="41" t="s">
        <v>449</v>
      </c>
      <c r="C2" s="42"/>
      <c r="D2" s="42"/>
      <c r="E2" s="42"/>
      <c r="F2" s="43"/>
      <c r="G2" s="43"/>
      <c r="H2" s="42"/>
      <c r="I2" s="42"/>
    </row>
    <row r="3" spans="1:9" x14ac:dyDescent="0.25">
      <c r="B3" s="41" t="s">
        <v>450</v>
      </c>
      <c r="C3" s="42"/>
      <c r="D3" s="42"/>
      <c r="E3" s="42"/>
      <c r="F3" s="43"/>
      <c r="G3" s="43"/>
      <c r="H3" s="42"/>
      <c r="I3" s="42"/>
    </row>
    <row r="4" spans="1:9" x14ac:dyDescent="0.25">
      <c r="B4" s="44"/>
      <c r="C4" s="44"/>
      <c r="D4" s="44" t="s">
        <v>358</v>
      </c>
      <c r="E4" s="45" t="s">
        <v>359</v>
      </c>
      <c r="F4" s="46" t="s">
        <v>360</v>
      </c>
      <c r="G4" s="47" t="s">
        <v>361</v>
      </c>
      <c r="H4" s="48" t="s">
        <v>362</v>
      </c>
      <c r="I4" s="44"/>
    </row>
    <row r="5" spans="1:9" x14ac:dyDescent="0.25">
      <c r="B5" s="44"/>
      <c r="C5" s="44"/>
      <c r="D5" s="44" t="s">
        <v>363</v>
      </c>
      <c r="E5" s="44" t="s">
        <v>364</v>
      </c>
      <c r="F5" s="47" t="s">
        <v>365</v>
      </c>
      <c r="G5" s="49" t="s">
        <v>366</v>
      </c>
      <c r="H5" s="50"/>
      <c r="I5" s="44">
        <v>2017</v>
      </c>
    </row>
    <row r="6" spans="1:9" x14ac:dyDescent="0.25">
      <c r="B6" s="44"/>
      <c r="C6" s="44"/>
      <c r="D6" s="44" t="s">
        <v>367</v>
      </c>
      <c r="E6" s="44" t="s">
        <v>368</v>
      </c>
      <c r="F6" s="47" t="s">
        <v>369</v>
      </c>
      <c r="G6" s="49" t="s">
        <v>370</v>
      </c>
      <c r="H6" s="50" t="s">
        <v>371</v>
      </c>
      <c r="I6" s="44" t="s">
        <v>372</v>
      </c>
    </row>
    <row r="7" spans="1:9" x14ac:dyDescent="0.25">
      <c r="A7" s="51" t="s">
        <v>446</v>
      </c>
      <c r="B7" s="51" t="s">
        <v>373</v>
      </c>
      <c r="C7" s="52" t="s">
        <v>1</v>
      </c>
      <c r="D7" s="52" t="s">
        <v>374</v>
      </c>
      <c r="E7" s="52" t="s">
        <v>375</v>
      </c>
      <c r="F7" s="53" t="s">
        <v>376</v>
      </c>
      <c r="G7" s="53"/>
      <c r="H7" s="54" t="s">
        <v>377</v>
      </c>
      <c r="I7" s="44" t="s">
        <v>378</v>
      </c>
    </row>
    <row r="8" spans="1:9" x14ac:dyDescent="0.25">
      <c r="B8" s="42"/>
      <c r="C8" s="42"/>
      <c r="D8" s="42"/>
      <c r="E8" s="42"/>
      <c r="F8" s="43"/>
      <c r="G8" s="43"/>
      <c r="H8" s="42"/>
      <c r="I8" s="42"/>
    </row>
    <row r="9" spans="1:9" x14ac:dyDescent="0.25">
      <c r="A9" s="85">
        <f t="shared" ref="A9:A16" si="0">MAX(A2:A8)+1</f>
        <v>1</v>
      </c>
      <c r="B9" s="86" t="s">
        <v>379</v>
      </c>
      <c r="C9" s="87"/>
      <c r="D9" s="17"/>
      <c r="E9" s="17"/>
      <c r="F9" s="56"/>
      <c r="G9" s="56"/>
      <c r="H9" s="17"/>
      <c r="I9" s="57"/>
    </row>
    <row r="10" spans="1:9" x14ac:dyDescent="0.25">
      <c r="A10" s="85">
        <f t="shared" si="0"/>
        <v>2</v>
      </c>
      <c r="B10" s="84" t="s">
        <v>380</v>
      </c>
      <c r="C10" s="88">
        <v>447.12</v>
      </c>
      <c r="D10" s="73">
        <v>0</v>
      </c>
      <c r="E10" s="73">
        <v>0</v>
      </c>
      <c r="F10" s="58">
        <f t="shared" ref="F10:F15" si="1">D10+E10</f>
        <v>0</v>
      </c>
      <c r="G10" s="73">
        <v>0</v>
      </c>
      <c r="H10" s="58">
        <f>F10+G10</f>
        <v>0</v>
      </c>
      <c r="I10" s="89" t="s">
        <v>381</v>
      </c>
    </row>
    <row r="11" spans="1:9" x14ac:dyDescent="0.25">
      <c r="A11" s="85">
        <f t="shared" si="0"/>
        <v>3</v>
      </c>
      <c r="B11" s="84" t="s">
        <v>382</v>
      </c>
      <c r="C11" s="88">
        <v>447.12200000000001</v>
      </c>
      <c r="D11" s="73">
        <v>0</v>
      </c>
      <c r="E11" s="73">
        <v>0</v>
      </c>
      <c r="F11" s="58">
        <f t="shared" si="1"/>
        <v>0</v>
      </c>
      <c r="G11" s="73">
        <v>0</v>
      </c>
      <c r="H11" s="58">
        <f t="shared" ref="H11:H15" si="2">F11+G11</f>
        <v>0</v>
      </c>
      <c r="I11" s="89" t="s">
        <v>381</v>
      </c>
    </row>
    <row r="12" spans="1:9" x14ac:dyDescent="0.25">
      <c r="A12" s="85">
        <f t="shared" si="0"/>
        <v>4</v>
      </c>
      <c r="B12" s="84" t="s">
        <v>383</v>
      </c>
      <c r="C12" s="88" t="s">
        <v>384</v>
      </c>
      <c r="D12" s="58">
        <v>209377911.89000002</v>
      </c>
      <c r="E12" s="73">
        <v>0</v>
      </c>
      <c r="F12" s="58">
        <f t="shared" si="1"/>
        <v>209377911.89000002</v>
      </c>
      <c r="G12" s="73">
        <v>0</v>
      </c>
      <c r="H12" s="58">
        <f t="shared" si="2"/>
        <v>209377911.89000002</v>
      </c>
      <c r="I12" s="89" t="s">
        <v>381</v>
      </c>
    </row>
    <row r="13" spans="1:9" x14ac:dyDescent="0.25">
      <c r="A13" s="85">
        <f t="shared" si="0"/>
        <v>5</v>
      </c>
      <c r="B13" s="84" t="s">
        <v>385</v>
      </c>
      <c r="C13" s="88">
        <v>447.5</v>
      </c>
      <c r="D13" s="73">
        <v>0</v>
      </c>
      <c r="E13" s="73">
        <v>0</v>
      </c>
      <c r="F13" s="58">
        <f t="shared" si="1"/>
        <v>0</v>
      </c>
      <c r="G13" s="73">
        <v>0</v>
      </c>
      <c r="H13" s="58">
        <f t="shared" si="2"/>
        <v>0</v>
      </c>
      <c r="I13" s="89" t="s">
        <v>386</v>
      </c>
    </row>
    <row r="14" spans="1:9" x14ac:dyDescent="0.25">
      <c r="A14" s="85">
        <f t="shared" si="0"/>
        <v>6</v>
      </c>
      <c r="B14" s="84" t="s">
        <v>387</v>
      </c>
      <c r="C14" s="88">
        <v>447.9</v>
      </c>
      <c r="D14" s="58">
        <v>80526.28</v>
      </c>
      <c r="E14" s="58">
        <f>-D14</f>
        <v>-80526.28</v>
      </c>
      <c r="F14" s="58">
        <f t="shared" si="1"/>
        <v>0</v>
      </c>
      <c r="G14" s="73">
        <v>0</v>
      </c>
      <c r="H14" s="58">
        <f t="shared" si="2"/>
        <v>0</v>
      </c>
      <c r="I14" s="89" t="s">
        <v>388</v>
      </c>
    </row>
    <row r="15" spans="1:9" x14ac:dyDescent="0.25">
      <c r="A15" s="85">
        <f t="shared" si="0"/>
        <v>7</v>
      </c>
      <c r="B15" s="84" t="s">
        <v>389</v>
      </c>
      <c r="C15" s="88">
        <v>447.1</v>
      </c>
      <c r="D15" s="58">
        <v>7969040.3899999997</v>
      </c>
      <c r="E15" s="58">
        <f>-D15</f>
        <v>-7969040.3899999997</v>
      </c>
      <c r="F15" s="58">
        <f t="shared" si="1"/>
        <v>0</v>
      </c>
      <c r="G15" s="73">
        <v>0</v>
      </c>
      <c r="H15" s="58">
        <f t="shared" si="2"/>
        <v>0</v>
      </c>
      <c r="I15" s="89" t="s">
        <v>388</v>
      </c>
    </row>
    <row r="16" spans="1:9" ht="15.75" thickBot="1" x14ac:dyDescent="0.3">
      <c r="A16" s="85">
        <f t="shared" si="0"/>
        <v>8</v>
      </c>
      <c r="B16" s="86" t="s">
        <v>390</v>
      </c>
      <c r="C16" s="88"/>
      <c r="D16" s="59">
        <f t="shared" ref="D16:H16" si="3">SUM(D10:D15)</f>
        <v>217427478.56</v>
      </c>
      <c r="E16" s="59">
        <f>SUM(E10:E15)</f>
        <v>-8049566.6699999999</v>
      </c>
      <c r="F16" s="60">
        <f t="shared" si="3"/>
        <v>209377911.89000002</v>
      </c>
      <c r="G16" s="60">
        <f t="shared" si="3"/>
        <v>0</v>
      </c>
      <c r="H16" s="59">
        <f t="shared" si="3"/>
        <v>209377911.89000002</v>
      </c>
      <c r="I16" s="89"/>
    </row>
    <row r="17" spans="1:9" ht="15.75" thickTop="1" x14ac:dyDescent="0.25">
      <c r="B17" s="55"/>
      <c r="C17" s="88"/>
      <c r="D17" s="80" t="s">
        <v>452</v>
      </c>
      <c r="E17" s="74"/>
      <c r="F17" s="80" t="s">
        <v>452</v>
      </c>
      <c r="G17" s="75"/>
      <c r="H17" s="74"/>
      <c r="I17" s="89"/>
    </row>
    <row r="18" spans="1:9" x14ac:dyDescent="0.25">
      <c r="B18" s="55"/>
      <c r="C18" s="88"/>
      <c r="D18" s="80" t="s">
        <v>436</v>
      </c>
      <c r="E18" s="74"/>
      <c r="F18" s="80" t="s">
        <v>436</v>
      </c>
      <c r="G18" s="75"/>
      <c r="H18" s="74"/>
      <c r="I18" s="89"/>
    </row>
    <row r="19" spans="1:9" x14ac:dyDescent="0.25">
      <c r="B19" s="55"/>
      <c r="C19" s="88"/>
      <c r="D19" s="80" t="s">
        <v>437</v>
      </c>
      <c r="E19" s="74"/>
      <c r="F19" s="80" t="s">
        <v>438</v>
      </c>
      <c r="G19" s="75"/>
      <c r="H19" s="74"/>
      <c r="I19" s="89"/>
    </row>
    <row r="20" spans="1:9" x14ac:dyDescent="0.25">
      <c r="B20" s="55"/>
      <c r="C20" s="88"/>
      <c r="D20" s="79"/>
      <c r="E20" s="74"/>
      <c r="F20" s="79"/>
      <c r="G20" s="75"/>
      <c r="H20" s="74"/>
      <c r="I20" s="89"/>
    </row>
    <row r="21" spans="1:9" x14ac:dyDescent="0.25">
      <c r="A21" s="85">
        <f t="shared" ref="A21:A34" si="4">MAX(A14:A20)+1</f>
        <v>9</v>
      </c>
      <c r="B21" s="86" t="s">
        <v>391</v>
      </c>
      <c r="C21" s="88"/>
      <c r="D21" s="62"/>
      <c r="E21" s="62"/>
      <c r="F21" s="56"/>
      <c r="G21" s="56"/>
      <c r="H21" s="62"/>
      <c r="I21" s="89"/>
    </row>
    <row r="22" spans="1:9" x14ac:dyDescent="0.25">
      <c r="A22" s="85">
        <f t="shared" si="4"/>
        <v>10</v>
      </c>
      <c r="B22" s="84" t="s">
        <v>392</v>
      </c>
      <c r="C22" s="88">
        <v>555.66</v>
      </c>
      <c r="D22" s="58">
        <v>0</v>
      </c>
      <c r="E22" s="58">
        <v>0</v>
      </c>
      <c r="F22" s="94">
        <f t="shared" ref="F22:F33" si="5">D22+E22</f>
        <v>0</v>
      </c>
      <c r="G22" s="58">
        <v>0</v>
      </c>
      <c r="H22" s="94">
        <f t="shared" ref="H22:H33" si="6">F22+G22</f>
        <v>0</v>
      </c>
      <c r="I22" s="90" t="s">
        <v>381</v>
      </c>
    </row>
    <row r="23" spans="1:9" x14ac:dyDescent="0.25">
      <c r="A23" s="85">
        <f t="shared" si="4"/>
        <v>11</v>
      </c>
      <c r="B23" s="84" t="s">
        <v>393</v>
      </c>
      <c r="C23" s="88">
        <v>555.67999999999995</v>
      </c>
      <c r="D23" s="58">
        <v>0</v>
      </c>
      <c r="E23" s="58">
        <v>0</v>
      </c>
      <c r="F23" s="94">
        <f t="shared" si="5"/>
        <v>0</v>
      </c>
      <c r="G23" s="58">
        <v>0</v>
      </c>
      <c r="H23" s="94">
        <f t="shared" si="6"/>
        <v>0</v>
      </c>
      <c r="I23" s="90" t="s">
        <v>381</v>
      </c>
    </row>
    <row r="24" spans="1:9" x14ac:dyDescent="0.25">
      <c r="A24" s="85">
        <f t="shared" si="4"/>
        <v>12</v>
      </c>
      <c r="B24" s="84" t="s">
        <v>394</v>
      </c>
      <c r="C24" s="88" t="s">
        <v>395</v>
      </c>
      <c r="D24" s="58">
        <v>0</v>
      </c>
      <c r="E24" s="58">
        <v>0</v>
      </c>
      <c r="F24" s="94">
        <f t="shared" si="5"/>
        <v>0</v>
      </c>
      <c r="G24" s="58">
        <v>0</v>
      </c>
      <c r="H24" s="94">
        <f t="shared" si="6"/>
        <v>0</v>
      </c>
      <c r="I24" s="90" t="s">
        <v>386</v>
      </c>
    </row>
    <row r="25" spans="1:9" x14ac:dyDescent="0.25">
      <c r="A25" s="85">
        <f t="shared" si="4"/>
        <v>13</v>
      </c>
      <c r="B25" s="84" t="s">
        <v>396</v>
      </c>
      <c r="C25" s="88" t="s">
        <v>397</v>
      </c>
      <c r="D25" s="94">
        <v>609908793.94999981</v>
      </c>
      <c r="E25" s="58">
        <v>0</v>
      </c>
      <c r="F25" s="94">
        <f t="shared" si="5"/>
        <v>609908793.94999981</v>
      </c>
      <c r="G25" s="94">
        <v>1159541.8399999999</v>
      </c>
      <c r="H25" s="94">
        <f t="shared" si="6"/>
        <v>611068335.78999984</v>
      </c>
      <c r="I25" s="90" t="s">
        <v>381</v>
      </c>
    </row>
    <row r="26" spans="1:9" x14ac:dyDescent="0.25">
      <c r="A26" s="85">
        <f t="shared" si="4"/>
        <v>14</v>
      </c>
      <c r="B26" s="84" t="s">
        <v>398</v>
      </c>
      <c r="C26" s="88">
        <v>555.27</v>
      </c>
      <c r="D26" s="94">
        <v>2433483.2200000002</v>
      </c>
      <c r="E26" s="58">
        <v>0</v>
      </c>
      <c r="F26" s="94">
        <f t="shared" si="5"/>
        <v>2433483.2200000002</v>
      </c>
      <c r="G26" s="94">
        <v>-1159541.8399999999</v>
      </c>
      <c r="H26" s="94">
        <f t="shared" si="6"/>
        <v>1273941.3800000004</v>
      </c>
      <c r="I26" s="90" t="s">
        <v>399</v>
      </c>
    </row>
    <row r="27" spans="1:9" x14ac:dyDescent="0.25">
      <c r="A27" s="85">
        <f t="shared" si="4"/>
        <v>15</v>
      </c>
      <c r="B27" s="84" t="s">
        <v>400</v>
      </c>
      <c r="C27" s="88" t="s">
        <v>401</v>
      </c>
      <c r="D27" s="94">
        <v>630924.23</v>
      </c>
      <c r="E27" s="58">
        <v>0</v>
      </c>
      <c r="F27" s="94">
        <f t="shared" si="5"/>
        <v>630924.23</v>
      </c>
      <c r="G27" s="58">
        <v>0</v>
      </c>
      <c r="H27" s="94">
        <f t="shared" si="6"/>
        <v>630924.23</v>
      </c>
      <c r="I27" s="90" t="s">
        <v>386</v>
      </c>
    </row>
    <row r="28" spans="1:9" x14ac:dyDescent="0.25">
      <c r="A28" s="85">
        <f t="shared" si="4"/>
        <v>16</v>
      </c>
      <c r="B28" s="84" t="s">
        <v>402</v>
      </c>
      <c r="C28" s="88">
        <v>555.57000000000005</v>
      </c>
      <c r="D28" s="94">
        <v>26420507.43</v>
      </c>
      <c r="E28" s="76">
        <f>-D28</f>
        <v>-26420507.43</v>
      </c>
      <c r="F28" s="94">
        <f t="shared" si="5"/>
        <v>0</v>
      </c>
      <c r="G28" s="58">
        <v>0</v>
      </c>
      <c r="H28" s="94">
        <f t="shared" si="6"/>
        <v>0</v>
      </c>
      <c r="I28" s="90" t="s">
        <v>403</v>
      </c>
    </row>
    <row r="29" spans="1:9" x14ac:dyDescent="0.25">
      <c r="A29" s="85">
        <f t="shared" si="4"/>
        <v>17</v>
      </c>
      <c r="B29" s="84" t="s">
        <v>404</v>
      </c>
      <c r="C29" s="88"/>
      <c r="D29" s="58">
        <v>0</v>
      </c>
      <c r="E29" s="58">
        <v>0</v>
      </c>
      <c r="F29" s="94">
        <f t="shared" si="5"/>
        <v>0</v>
      </c>
      <c r="G29" s="58">
        <v>0</v>
      </c>
      <c r="H29" s="94">
        <f t="shared" si="6"/>
        <v>0</v>
      </c>
      <c r="I29" s="90" t="s">
        <v>381</v>
      </c>
    </row>
    <row r="30" spans="1:9" x14ac:dyDescent="0.25">
      <c r="A30" s="85">
        <f t="shared" si="4"/>
        <v>18</v>
      </c>
      <c r="B30" s="84" t="s">
        <v>405</v>
      </c>
      <c r="C30" s="88"/>
      <c r="D30" s="58">
        <v>0</v>
      </c>
      <c r="E30" s="58">
        <v>0</v>
      </c>
      <c r="F30" s="94">
        <f t="shared" si="5"/>
        <v>0</v>
      </c>
      <c r="G30" s="58">
        <v>0</v>
      </c>
      <c r="H30" s="94">
        <f t="shared" si="6"/>
        <v>0</v>
      </c>
      <c r="I30" s="90" t="s">
        <v>381</v>
      </c>
    </row>
    <row r="31" spans="1:9" x14ac:dyDescent="0.25">
      <c r="A31" s="85">
        <f t="shared" si="4"/>
        <v>19</v>
      </c>
      <c r="B31" s="84" t="s">
        <v>406</v>
      </c>
      <c r="C31" s="88" t="s">
        <v>407</v>
      </c>
      <c r="D31" s="94">
        <v>52171.880000000005</v>
      </c>
      <c r="E31" s="77">
        <f>-D31</f>
        <v>-52171.880000000005</v>
      </c>
      <c r="F31" s="94">
        <f>D31+E31</f>
        <v>0</v>
      </c>
      <c r="G31" s="58">
        <v>0</v>
      </c>
      <c r="H31" s="94">
        <f t="shared" si="6"/>
        <v>0</v>
      </c>
      <c r="I31" s="90" t="s">
        <v>403</v>
      </c>
    </row>
    <row r="32" spans="1:9" x14ac:dyDescent="0.25">
      <c r="A32" s="85">
        <f t="shared" si="4"/>
        <v>20</v>
      </c>
      <c r="B32" s="84" t="s">
        <v>408</v>
      </c>
      <c r="C32" s="88" t="s">
        <v>409</v>
      </c>
      <c r="D32" s="58">
        <v>0</v>
      </c>
      <c r="E32" s="94">
        <f>-D32</f>
        <v>0</v>
      </c>
      <c r="F32" s="94">
        <f t="shared" si="5"/>
        <v>0</v>
      </c>
      <c r="G32" s="58">
        <v>0</v>
      </c>
      <c r="H32" s="94">
        <f t="shared" si="6"/>
        <v>0</v>
      </c>
      <c r="I32" s="90" t="s">
        <v>388</v>
      </c>
    </row>
    <row r="33" spans="1:9" x14ac:dyDescent="0.25">
      <c r="A33" s="85">
        <f t="shared" si="4"/>
        <v>21</v>
      </c>
      <c r="B33" s="84" t="s">
        <v>410</v>
      </c>
      <c r="C33" s="88"/>
      <c r="D33" s="58">
        <v>0</v>
      </c>
      <c r="E33" s="58">
        <v>0</v>
      </c>
      <c r="F33" s="94">
        <f t="shared" si="5"/>
        <v>0</v>
      </c>
      <c r="G33" s="94">
        <v>31393174.073204987</v>
      </c>
      <c r="H33" s="94">
        <f t="shared" si="6"/>
        <v>31393174.073204987</v>
      </c>
      <c r="I33" s="90" t="s">
        <v>381</v>
      </c>
    </row>
    <row r="34" spans="1:9" ht="15.75" thickBot="1" x14ac:dyDescent="0.3">
      <c r="A34" s="85">
        <f t="shared" si="4"/>
        <v>22</v>
      </c>
      <c r="B34" s="86" t="s">
        <v>411</v>
      </c>
      <c r="C34" s="88"/>
      <c r="D34" s="63">
        <f>SUM(D22:D33)</f>
        <v>639445880.7099998</v>
      </c>
      <c r="E34" s="64">
        <f>SUM(E22:E33)</f>
        <v>-26472679.309999999</v>
      </c>
      <c r="F34" s="64">
        <f>SUM(F22:F33)</f>
        <v>612973201.39999986</v>
      </c>
      <c r="G34" s="64">
        <f>SUM(G22:G33)</f>
        <v>31393174.073204987</v>
      </c>
      <c r="H34" s="63">
        <f>SUM(H22:H33)</f>
        <v>644366375.47320485</v>
      </c>
      <c r="I34" s="89"/>
    </row>
    <row r="35" spans="1:9" ht="15.75" thickTop="1" x14ac:dyDescent="0.25">
      <c r="B35" s="55"/>
      <c r="C35" s="88"/>
      <c r="D35" s="80" t="s">
        <v>452</v>
      </c>
      <c r="E35" s="66"/>
      <c r="F35" s="80" t="s">
        <v>452</v>
      </c>
      <c r="G35" s="66"/>
      <c r="H35" s="65"/>
      <c r="I35" s="89"/>
    </row>
    <row r="36" spans="1:9" x14ac:dyDescent="0.25">
      <c r="B36" s="55"/>
      <c r="C36" s="88"/>
      <c r="D36" s="80" t="s">
        <v>436</v>
      </c>
      <c r="E36" s="66"/>
      <c r="F36" s="80" t="s">
        <v>436</v>
      </c>
      <c r="G36" s="66"/>
      <c r="H36" s="65"/>
      <c r="I36" s="89"/>
    </row>
    <row r="37" spans="1:9" x14ac:dyDescent="0.25">
      <c r="B37" s="55"/>
      <c r="C37" s="88"/>
      <c r="D37" s="80" t="s">
        <v>442</v>
      </c>
      <c r="E37" s="66"/>
      <c r="F37" s="80" t="s">
        <v>439</v>
      </c>
      <c r="G37" s="66"/>
      <c r="H37" s="65"/>
      <c r="I37" s="89"/>
    </row>
    <row r="38" spans="1:9" x14ac:dyDescent="0.25">
      <c r="B38" s="86"/>
      <c r="C38" s="88"/>
      <c r="D38" s="65"/>
      <c r="E38" s="66"/>
      <c r="F38" s="80" t="s">
        <v>440</v>
      </c>
      <c r="G38" s="66"/>
      <c r="H38" s="65"/>
      <c r="I38" s="89"/>
    </row>
    <row r="39" spans="1:9" x14ac:dyDescent="0.25">
      <c r="B39" s="57"/>
      <c r="C39" s="88"/>
      <c r="D39" s="65"/>
      <c r="E39" s="65"/>
      <c r="F39" s="66"/>
      <c r="G39" s="66"/>
      <c r="H39" s="65"/>
      <c r="I39" s="89"/>
    </row>
    <row r="40" spans="1:9" x14ac:dyDescent="0.25">
      <c r="A40" s="85">
        <f t="shared" ref="A40:A45" si="7">MAX(A33:A39)+1</f>
        <v>23</v>
      </c>
      <c r="B40" s="86" t="s">
        <v>412</v>
      </c>
      <c r="C40" s="88"/>
      <c r="D40" s="62"/>
      <c r="E40" s="62"/>
      <c r="F40" s="56"/>
      <c r="G40" s="56"/>
      <c r="H40" s="62"/>
      <c r="I40" s="89"/>
    </row>
    <row r="41" spans="1:9" x14ac:dyDescent="0.25">
      <c r="A41" s="85">
        <f t="shared" si="7"/>
        <v>24</v>
      </c>
      <c r="B41" s="84" t="s">
        <v>413</v>
      </c>
      <c r="C41" s="88">
        <v>565.26</v>
      </c>
      <c r="D41" s="58">
        <v>0</v>
      </c>
      <c r="E41" s="58">
        <v>0</v>
      </c>
      <c r="F41" s="94">
        <f t="shared" ref="F41:F44" si="8">D41+E41</f>
        <v>0</v>
      </c>
      <c r="G41" s="58">
        <v>0</v>
      </c>
      <c r="H41" s="94">
        <f t="shared" ref="H41:H44" si="9">F41+G41</f>
        <v>0</v>
      </c>
      <c r="I41" s="90" t="s">
        <v>381</v>
      </c>
    </row>
    <row r="42" spans="1:9" x14ac:dyDescent="0.25">
      <c r="A42" s="85">
        <f t="shared" si="7"/>
        <v>25</v>
      </c>
      <c r="B42" s="84" t="s">
        <v>414</v>
      </c>
      <c r="C42" s="88">
        <v>565.27</v>
      </c>
      <c r="D42" s="58">
        <v>0</v>
      </c>
      <c r="E42" s="58">
        <v>0</v>
      </c>
      <c r="F42" s="94">
        <f t="shared" si="8"/>
        <v>0</v>
      </c>
      <c r="G42" s="58">
        <v>0</v>
      </c>
      <c r="H42" s="94">
        <f t="shared" si="9"/>
        <v>0</v>
      </c>
      <c r="I42" s="90" t="s">
        <v>381</v>
      </c>
    </row>
    <row r="43" spans="1:9" x14ac:dyDescent="0.25">
      <c r="A43" s="85">
        <f t="shared" si="7"/>
        <v>26</v>
      </c>
      <c r="B43" s="84" t="s">
        <v>396</v>
      </c>
      <c r="C43" s="88" t="s">
        <v>415</v>
      </c>
      <c r="D43" s="93">
        <v>132243838.72</v>
      </c>
      <c r="E43" s="58">
        <v>0</v>
      </c>
      <c r="F43" s="94">
        <f t="shared" si="8"/>
        <v>132243838.72</v>
      </c>
      <c r="G43" s="58">
        <v>0</v>
      </c>
      <c r="H43" s="94">
        <f t="shared" si="9"/>
        <v>132243838.72</v>
      </c>
      <c r="I43" s="90" t="s">
        <v>381</v>
      </c>
    </row>
    <row r="44" spans="1:9" x14ac:dyDescent="0.25">
      <c r="A44" s="85">
        <f t="shared" si="7"/>
        <v>27</v>
      </c>
      <c r="B44" s="84" t="s">
        <v>416</v>
      </c>
      <c r="C44" s="88">
        <v>565.25</v>
      </c>
      <c r="D44" s="93">
        <v>2229280.2799999998</v>
      </c>
      <c r="E44" s="58">
        <v>0</v>
      </c>
      <c r="F44" s="94">
        <f t="shared" si="8"/>
        <v>2229280.2799999998</v>
      </c>
      <c r="G44" s="58">
        <v>0</v>
      </c>
      <c r="H44" s="94">
        <f t="shared" si="9"/>
        <v>2229280.2799999998</v>
      </c>
      <c r="I44" s="89" t="s">
        <v>386</v>
      </c>
    </row>
    <row r="45" spans="1:9" ht="15.75" thickBot="1" x14ac:dyDescent="0.3">
      <c r="A45" s="85">
        <f t="shared" si="7"/>
        <v>28</v>
      </c>
      <c r="B45" s="86" t="s">
        <v>417</v>
      </c>
      <c r="C45" s="88"/>
      <c r="D45" s="63">
        <f>SUM(D41:D44)</f>
        <v>134473119</v>
      </c>
      <c r="E45" s="67">
        <v>0</v>
      </c>
      <c r="F45" s="64">
        <f>SUM(F41:F44)</f>
        <v>134473119</v>
      </c>
      <c r="G45" s="64">
        <f>SUM(G41:G44)</f>
        <v>0</v>
      </c>
      <c r="H45" s="63">
        <f>SUM(H41:H44)</f>
        <v>134473119</v>
      </c>
      <c r="I45" s="89"/>
    </row>
    <row r="46" spans="1:9" ht="15.75" thickTop="1" x14ac:dyDescent="0.25">
      <c r="B46" s="86"/>
      <c r="C46" s="88"/>
      <c r="D46" s="80" t="s">
        <v>452</v>
      </c>
      <c r="E46" s="78"/>
      <c r="F46" s="80" t="s">
        <v>452</v>
      </c>
      <c r="G46" s="66"/>
      <c r="H46" s="65"/>
      <c r="I46" s="89"/>
    </row>
    <row r="47" spans="1:9" x14ac:dyDescent="0.25">
      <c r="B47" s="86"/>
      <c r="C47" s="88"/>
      <c r="D47" s="80" t="s">
        <v>436</v>
      </c>
      <c r="E47" s="78"/>
      <c r="F47" s="80" t="s">
        <v>436</v>
      </c>
      <c r="G47" s="66"/>
      <c r="H47" s="65"/>
      <c r="I47" s="89"/>
    </row>
    <row r="48" spans="1:9" x14ac:dyDescent="0.25">
      <c r="B48" s="86"/>
      <c r="C48" s="88"/>
      <c r="D48" s="80" t="s">
        <v>441</v>
      </c>
      <c r="E48" s="78"/>
      <c r="F48" s="80" t="s">
        <v>441</v>
      </c>
      <c r="G48" s="66"/>
      <c r="H48" s="65"/>
      <c r="I48" s="89"/>
    </row>
    <row r="49" spans="1:9" x14ac:dyDescent="0.25">
      <c r="B49" s="86"/>
      <c r="C49" s="88"/>
      <c r="D49" s="65"/>
      <c r="E49" s="78"/>
      <c r="F49" s="66"/>
      <c r="G49" s="66"/>
      <c r="H49" s="65"/>
      <c r="I49" s="89"/>
    </row>
    <row r="50" spans="1:9" x14ac:dyDescent="0.25">
      <c r="A50" s="85">
        <f t="shared" ref="A50:A63" si="10">MAX(A43:A49)+1</f>
        <v>29</v>
      </c>
      <c r="B50" s="86" t="s">
        <v>418</v>
      </c>
      <c r="C50" s="88"/>
      <c r="D50" s="62"/>
      <c r="E50" s="62"/>
      <c r="F50" s="56"/>
      <c r="G50" s="56"/>
      <c r="H50" s="62"/>
      <c r="I50" s="89"/>
    </row>
    <row r="51" spans="1:9" x14ac:dyDescent="0.25">
      <c r="A51" s="85">
        <f t="shared" si="10"/>
        <v>30</v>
      </c>
      <c r="B51" s="84" t="s">
        <v>419</v>
      </c>
      <c r="C51" s="88">
        <v>501.12</v>
      </c>
      <c r="D51" s="93">
        <v>-93047.74</v>
      </c>
      <c r="E51" s="58">
        <v>0</v>
      </c>
      <c r="F51" s="94">
        <f t="shared" ref="F51:F62" si="11">D51+E51</f>
        <v>-93047.74</v>
      </c>
      <c r="G51" s="58">
        <v>0</v>
      </c>
      <c r="H51" s="94">
        <f t="shared" ref="H51:H62" si="12">F51+G51</f>
        <v>-93047.74</v>
      </c>
      <c r="I51" s="89" t="s">
        <v>420</v>
      </c>
    </row>
    <row r="52" spans="1:9" x14ac:dyDescent="0.25">
      <c r="A52" s="85">
        <f t="shared" si="10"/>
        <v>31</v>
      </c>
      <c r="B52" s="84" t="s">
        <v>421</v>
      </c>
      <c r="C52" s="88">
        <v>501.12</v>
      </c>
      <c r="D52" s="93">
        <v>-262011.96</v>
      </c>
      <c r="E52" s="58">
        <v>0</v>
      </c>
      <c r="F52" s="94">
        <f t="shared" si="11"/>
        <v>-262011.96</v>
      </c>
      <c r="G52" s="58">
        <v>0</v>
      </c>
      <c r="H52" s="94">
        <f t="shared" si="12"/>
        <v>-262011.96</v>
      </c>
      <c r="I52" s="89" t="s">
        <v>422</v>
      </c>
    </row>
    <row r="53" spans="1:9" x14ac:dyDescent="0.25">
      <c r="A53" s="85">
        <f t="shared" si="10"/>
        <v>32</v>
      </c>
      <c r="B53" s="84" t="s">
        <v>444</v>
      </c>
      <c r="C53" s="88">
        <v>501.1</v>
      </c>
      <c r="D53" s="70">
        <f>713125844.73+34188.93</f>
        <v>713160033.65999997</v>
      </c>
      <c r="E53" s="95">
        <v>0</v>
      </c>
      <c r="F53" s="94">
        <f t="shared" si="11"/>
        <v>713160033.65999997</v>
      </c>
      <c r="G53" s="58">
        <v>0</v>
      </c>
      <c r="H53" s="94">
        <f t="shared" si="12"/>
        <v>713160033.65999997</v>
      </c>
      <c r="I53" s="89" t="s">
        <v>386</v>
      </c>
    </row>
    <row r="54" spans="1:9" x14ac:dyDescent="0.25">
      <c r="A54" s="85">
        <f t="shared" si="10"/>
        <v>33</v>
      </c>
      <c r="B54" s="84" t="s">
        <v>423</v>
      </c>
      <c r="C54" s="88">
        <v>501.35</v>
      </c>
      <c r="D54" s="93">
        <v>2677966.73</v>
      </c>
      <c r="E54" s="58">
        <v>0</v>
      </c>
      <c r="F54" s="94">
        <f t="shared" si="11"/>
        <v>2677966.73</v>
      </c>
      <c r="G54" s="58">
        <v>0</v>
      </c>
      <c r="H54" s="94">
        <f t="shared" si="12"/>
        <v>2677966.73</v>
      </c>
      <c r="I54" s="89" t="s">
        <v>386</v>
      </c>
    </row>
    <row r="55" spans="1:9" x14ac:dyDescent="0.25">
      <c r="A55" s="85">
        <f t="shared" si="10"/>
        <v>34</v>
      </c>
      <c r="B55" s="84" t="s">
        <v>424</v>
      </c>
      <c r="C55" s="88">
        <v>503</v>
      </c>
      <c r="D55" s="93">
        <v>4677095.1900000004</v>
      </c>
      <c r="E55" s="58">
        <v>0</v>
      </c>
      <c r="F55" s="94">
        <f t="shared" si="11"/>
        <v>4677095.1900000004</v>
      </c>
      <c r="G55" s="58">
        <v>0</v>
      </c>
      <c r="H55" s="94">
        <f t="shared" si="12"/>
        <v>4677095.1900000004</v>
      </c>
      <c r="I55" s="89" t="s">
        <v>386</v>
      </c>
    </row>
    <row r="56" spans="1:9" x14ac:dyDescent="0.25">
      <c r="A56" s="85">
        <f t="shared" si="10"/>
        <v>35</v>
      </c>
      <c r="B56" s="84" t="s">
        <v>425</v>
      </c>
      <c r="C56" s="88">
        <v>547.1</v>
      </c>
      <c r="D56" s="93">
        <v>209597342.90000001</v>
      </c>
      <c r="E56" s="58">
        <v>0</v>
      </c>
      <c r="F56" s="94">
        <f t="shared" si="11"/>
        <v>209597342.90000001</v>
      </c>
      <c r="G56" s="58">
        <v>0</v>
      </c>
      <c r="H56" s="94">
        <f t="shared" si="12"/>
        <v>209597342.90000001</v>
      </c>
      <c r="I56" s="89" t="s">
        <v>386</v>
      </c>
    </row>
    <row r="57" spans="1:9" x14ac:dyDescent="0.25">
      <c r="A57" s="85">
        <f t="shared" si="10"/>
        <v>36</v>
      </c>
      <c r="B57" s="84" t="s">
        <v>426</v>
      </c>
      <c r="C57" s="88">
        <v>547.1</v>
      </c>
      <c r="D57" s="93">
        <v>4456698.8600000003</v>
      </c>
      <c r="E57" s="58">
        <v>0</v>
      </c>
      <c r="F57" s="94">
        <f t="shared" si="11"/>
        <v>4456698.8600000003</v>
      </c>
      <c r="G57" s="58">
        <v>0</v>
      </c>
      <c r="H57" s="94">
        <f t="shared" si="12"/>
        <v>4456698.8600000003</v>
      </c>
      <c r="I57" s="89" t="s">
        <v>386</v>
      </c>
    </row>
    <row r="58" spans="1:9" x14ac:dyDescent="0.25">
      <c r="A58" s="85">
        <f t="shared" si="10"/>
        <v>37</v>
      </c>
      <c r="B58" s="84" t="s">
        <v>427</v>
      </c>
      <c r="C58" s="88">
        <v>501.1</v>
      </c>
      <c r="D58" s="93">
        <v>52054708.350000001</v>
      </c>
      <c r="E58" s="58">
        <v>0</v>
      </c>
      <c r="F58" s="94">
        <f t="shared" si="11"/>
        <v>52054708.350000001</v>
      </c>
      <c r="G58" s="58">
        <v>0</v>
      </c>
      <c r="H58" s="94">
        <f t="shared" si="12"/>
        <v>52054708.350000001</v>
      </c>
      <c r="I58" s="89" t="s">
        <v>386</v>
      </c>
    </row>
    <row r="59" spans="1:9" x14ac:dyDescent="0.25">
      <c r="A59" s="85">
        <f t="shared" si="10"/>
        <v>38</v>
      </c>
      <c r="B59" s="84" t="s">
        <v>428</v>
      </c>
      <c r="C59" s="88">
        <v>501.15</v>
      </c>
      <c r="D59" s="93">
        <v>-2275007.12</v>
      </c>
      <c r="E59" s="95">
        <f>-D59</f>
        <v>2275007.12</v>
      </c>
      <c r="F59" s="94">
        <f>D59+E59</f>
        <v>0</v>
      </c>
      <c r="G59" s="58">
        <v>0</v>
      </c>
      <c r="H59" s="94">
        <f t="shared" si="12"/>
        <v>0</v>
      </c>
      <c r="I59" s="89" t="s">
        <v>388</v>
      </c>
    </row>
    <row r="60" spans="1:9" x14ac:dyDescent="0.25">
      <c r="A60" s="85">
        <f t="shared" si="10"/>
        <v>39</v>
      </c>
      <c r="B60" s="84" t="s">
        <v>428</v>
      </c>
      <c r="C60" s="88">
        <v>501.15</v>
      </c>
      <c r="D60" s="93">
        <v>34273979.990000002</v>
      </c>
      <c r="E60" s="95">
        <f t="shared" ref="E60" si="13">-D60</f>
        <v>-34273979.990000002</v>
      </c>
      <c r="F60" s="94">
        <f t="shared" ref="F60" si="14">D60+E60</f>
        <v>0</v>
      </c>
      <c r="G60" s="58">
        <v>0</v>
      </c>
      <c r="H60" s="94">
        <f t="shared" si="12"/>
        <v>0</v>
      </c>
      <c r="I60" s="89" t="s">
        <v>386</v>
      </c>
    </row>
    <row r="61" spans="1:9" x14ac:dyDescent="0.25">
      <c r="A61" s="85">
        <f t="shared" si="10"/>
        <v>40</v>
      </c>
      <c r="B61" s="84" t="s">
        <v>445</v>
      </c>
      <c r="C61" s="88" t="s">
        <v>429</v>
      </c>
      <c r="D61" s="93">
        <f>14672101.8-34188.93</f>
        <v>14637912.870000001</v>
      </c>
      <c r="E61" s="94">
        <f>-D61</f>
        <v>-14637912.870000001</v>
      </c>
      <c r="F61" s="94">
        <f>D61+E61</f>
        <v>0</v>
      </c>
      <c r="G61" s="58">
        <v>0</v>
      </c>
      <c r="H61" s="94">
        <f t="shared" si="12"/>
        <v>0</v>
      </c>
      <c r="I61" s="89" t="s">
        <v>386</v>
      </c>
    </row>
    <row r="62" spans="1:9" x14ac:dyDescent="0.25">
      <c r="A62" s="85">
        <f t="shared" si="10"/>
        <v>41</v>
      </c>
      <c r="B62" s="84" t="s">
        <v>430</v>
      </c>
      <c r="C62" s="88" t="s">
        <v>431</v>
      </c>
      <c r="D62" s="93">
        <v>3117329.79</v>
      </c>
      <c r="E62" s="94">
        <f>-D62</f>
        <v>-3117329.79</v>
      </c>
      <c r="F62" s="94">
        <f t="shared" si="11"/>
        <v>0</v>
      </c>
      <c r="G62" s="58">
        <v>0</v>
      </c>
      <c r="H62" s="94">
        <f t="shared" si="12"/>
        <v>0</v>
      </c>
      <c r="I62" s="89" t="s">
        <v>386</v>
      </c>
    </row>
    <row r="63" spans="1:9" ht="15.75" thickBot="1" x14ac:dyDescent="0.3">
      <c r="A63" s="85">
        <f t="shared" si="10"/>
        <v>42</v>
      </c>
      <c r="B63" s="86" t="s">
        <v>432</v>
      </c>
      <c r="C63" s="57"/>
      <c r="D63" s="63">
        <f>SUM(D51:D62)</f>
        <v>1036023001.52</v>
      </c>
      <c r="E63" s="63">
        <f>SUM(E51:E62)</f>
        <v>-49754215.530000001</v>
      </c>
      <c r="F63" s="64">
        <f>SUM(F51:F62)</f>
        <v>986268785.99000001</v>
      </c>
      <c r="G63" s="64">
        <f>SUM(G51:G62)</f>
        <v>0</v>
      </c>
      <c r="H63" s="63">
        <f>SUM(H51:H62)</f>
        <v>986268785.99000001</v>
      </c>
      <c r="I63" s="89"/>
    </row>
    <row r="64" spans="1:9" ht="15.75" thickTop="1" x14ac:dyDescent="0.25">
      <c r="B64" s="86"/>
      <c r="C64" s="57"/>
      <c r="D64" s="80" t="s">
        <v>452</v>
      </c>
      <c r="E64" s="65"/>
      <c r="F64" s="80" t="s">
        <v>452</v>
      </c>
      <c r="G64" s="66"/>
      <c r="H64" s="65"/>
      <c r="I64" s="89"/>
    </row>
    <row r="65" spans="1:9" x14ac:dyDescent="0.25">
      <c r="B65" s="86"/>
      <c r="C65" s="61"/>
      <c r="D65" s="80" t="s">
        <v>443</v>
      </c>
      <c r="E65" s="65"/>
      <c r="F65" s="80" t="s">
        <v>443</v>
      </c>
      <c r="G65" s="66"/>
      <c r="H65" s="65"/>
      <c r="I65" s="89"/>
    </row>
    <row r="66" spans="1:9" x14ac:dyDescent="0.25">
      <c r="B66" s="86"/>
      <c r="C66" s="61"/>
      <c r="D66" s="80" t="s">
        <v>453</v>
      </c>
      <c r="E66" s="65"/>
      <c r="F66" s="80" t="s">
        <v>454</v>
      </c>
      <c r="G66" s="66"/>
      <c r="H66" s="65"/>
      <c r="I66" s="89"/>
    </row>
    <row r="67" spans="1:9" x14ac:dyDescent="0.25">
      <c r="B67" s="86"/>
      <c r="C67" s="61"/>
      <c r="D67" s="65"/>
      <c r="E67" s="65"/>
      <c r="F67" s="66"/>
      <c r="G67" s="66"/>
      <c r="H67" s="65"/>
      <c r="I67" s="89"/>
    </row>
    <row r="68" spans="1:9" ht="15.75" thickBot="1" x14ac:dyDescent="0.3">
      <c r="A68" s="85">
        <f t="shared" ref="A68" si="15">MAX(A61:A67)+1</f>
        <v>43</v>
      </c>
      <c r="B68" s="44" t="s">
        <v>433</v>
      </c>
      <c r="C68" s="41"/>
      <c r="D68" s="68">
        <f>D34+D45+D63-D16</f>
        <v>1592514522.6699998</v>
      </c>
      <c r="E68" s="68">
        <f>E34+E45+E63-E16</f>
        <v>-68177328.170000002</v>
      </c>
      <c r="F68" s="69">
        <f>F34+F45+F63-F16</f>
        <v>1524337194.4999998</v>
      </c>
      <c r="G68" s="69">
        <f>G34+G45+G63-G16</f>
        <v>31393174.073204987</v>
      </c>
      <c r="H68" s="68">
        <f>H34+H45+H63-H16</f>
        <v>1555730368.5732048</v>
      </c>
      <c r="I68" s="50"/>
    </row>
    <row r="69" spans="1:9" ht="15.75" thickTop="1" x14ac:dyDescent="0.25">
      <c r="D69" s="70" t="s">
        <v>434</v>
      </c>
      <c r="E69" s="71" t="s">
        <v>434</v>
      </c>
      <c r="F69" s="72" t="s">
        <v>434</v>
      </c>
      <c r="G69" s="49" t="s">
        <v>435</v>
      </c>
      <c r="H69" s="72"/>
      <c r="I69" s="17"/>
    </row>
    <row r="70" spans="1:9" x14ac:dyDescent="0.25">
      <c r="A70" s="91"/>
      <c r="B70" s="91"/>
    </row>
    <row r="71" spans="1:9" x14ac:dyDescent="0.25">
      <c r="A71" s="92" t="s">
        <v>447</v>
      </c>
      <c r="F71" s="81"/>
      <c r="H71" s="82"/>
    </row>
    <row r="72" spans="1:9" x14ac:dyDescent="0.25">
      <c r="A72" s="84" t="s">
        <v>451</v>
      </c>
      <c r="F72" s="39"/>
      <c r="H72" s="83"/>
    </row>
    <row r="73" spans="1:9" x14ac:dyDescent="0.25">
      <c r="H73" s="82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workbookViewId="0"/>
  </sheetViews>
  <sheetFormatPr defaultRowHeight="11.25" x14ac:dyDescent="0.2"/>
  <cols>
    <col min="1" max="1" width="48.28515625" style="3" customWidth="1"/>
    <col min="2" max="2" width="18" style="2" customWidth="1"/>
    <col min="3" max="4" width="9.140625" style="3"/>
    <col min="5" max="5" width="60.28515625" style="3" customWidth="1"/>
    <col min="6" max="6" width="21.5703125" style="3" customWidth="1"/>
    <col min="7" max="16384" width="9.140625" style="3"/>
  </cols>
  <sheetData>
    <row r="1" spans="1:7" x14ac:dyDescent="0.2">
      <c r="A1" s="40" t="s">
        <v>357</v>
      </c>
    </row>
    <row r="3" spans="1:7" ht="15" x14ac:dyDescent="0.25">
      <c r="A3" s="1" t="s">
        <v>271</v>
      </c>
      <c r="B3" s="8" t="s">
        <v>341</v>
      </c>
      <c r="E3"/>
      <c r="F3"/>
      <c r="G3"/>
    </row>
    <row r="4" spans="1:7" ht="15" x14ac:dyDescent="0.25">
      <c r="A4" s="6" t="s">
        <v>342</v>
      </c>
      <c r="B4" s="9">
        <v>-5236995374.7499981</v>
      </c>
      <c r="E4" s="37"/>
      <c r="F4" s="39"/>
      <c r="G4"/>
    </row>
    <row r="5" spans="1:7" ht="15" x14ac:dyDescent="0.25">
      <c r="A5" s="5" t="s">
        <v>297</v>
      </c>
      <c r="B5" s="8">
        <v>-2957558.03</v>
      </c>
      <c r="E5" s="38"/>
      <c r="F5" s="39"/>
      <c r="G5"/>
    </row>
    <row r="6" spans="1:7" ht="15" x14ac:dyDescent="0.25">
      <c r="A6" s="5" t="s">
        <v>298</v>
      </c>
      <c r="B6" s="8">
        <v>-338759.08</v>
      </c>
      <c r="E6" s="38"/>
      <c r="F6" s="39"/>
      <c r="G6"/>
    </row>
    <row r="7" spans="1:7" ht="15" x14ac:dyDescent="0.25">
      <c r="A7" s="5" t="s">
        <v>303</v>
      </c>
      <c r="B7" s="8">
        <v>-1884431867.1299999</v>
      </c>
      <c r="E7" s="38"/>
      <c r="F7" s="39"/>
      <c r="G7"/>
    </row>
    <row r="8" spans="1:7" ht="15" x14ac:dyDescent="0.25">
      <c r="A8" s="5" t="s">
        <v>304</v>
      </c>
      <c r="B8" s="8">
        <v>-2943505560.3099999</v>
      </c>
      <c r="E8" s="38"/>
      <c r="F8" s="39"/>
      <c r="G8"/>
    </row>
    <row r="9" spans="1:7" ht="15" x14ac:dyDescent="0.25">
      <c r="A9" s="5" t="s">
        <v>305</v>
      </c>
      <c r="B9" s="8">
        <v>-19817706.540000003</v>
      </c>
      <c r="E9" s="38"/>
      <c r="F9" s="39"/>
      <c r="G9"/>
    </row>
    <row r="10" spans="1:7" ht="15" x14ac:dyDescent="0.25">
      <c r="A10" s="5" t="s">
        <v>306</v>
      </c>
      <c r="B10" s="8">
        <v>-3322249.28</v>
      </c>
      <c r="E10" s="38"/>
      <c r="F10" s="39"/>
      <c r="G10"/>
    </row>
    <row r="11" spans="1:7" ht="15" x14ac:dyDescent="0.25">
      <c r="A11" s="5" t="s">
        <v>307</v>
      </c>
      <c r="B11" s="8">
        <v>-217427478.55999994</v>
      </c>
      <c r="C11" s="19" t="s">
        <v>273</v>
      </c>
      <c r="E11" s="38"/>
      <c r="F11" s="39"/>
      <c r="G11"/>
    </row>
    <row r="12" spans="1:7" ht="15" x14ac:dyDescent="0.25">
      <c r="A12" s="5" t="s">
        <v>309</v>
      </c>
      <c r="B12" s="8">
        <v>-10272123.060000001</v>
      </c>
      <c r="E12" s="38"/>
      <c r="F12" s="39"/>
      <c r="G12"/>
    </row>
    <row r="13" spans="1:7" ht="15" x14ac:dyDescent="0.25">
      <c r="A13" s="5" t="s">
        <v>312</v>
      </c>
      <c r="B13" s="8">
        <v>-54198.99</v>
      </c>
      <c r="E13" s="38"/>
      <c r="F13" s="39"/>
      <c r="G13"/>
    </row>
    <row r="14" spans="1:7" ht="15" x14ac:dyDescent="0.25">
      <c r="A14" s="5" t="s">
        <v>313</v>
      </c>
      <c r="B14" s="8">
        <v>-18453220.889999997</v>
      </c>
      <c r="E14" s="38"/>
      <c r="F14" s="39"/>
      <c r="G14"/>
    </row>
    <row r="15" spans="1:7" ht="15" x14ac:dyDescent="0.25">
      <c r="A15" s="5" t="s">
        <v>315</v>
      </c>
      <c r="B15" s="8">
        <v>-143045362.40999997</v>
      </c>
      <c r="E15" s="38"/>
      <c r="F15" s="39"/>
      <c r="G15"/>
    </row>
    <row r="16" spans="1:7" ht="15" x14ac:dyDescent="0.25">
      <c r="A16" s="5" t="s">
        <v>167</v>
      </c>
      <c r="B16" s="8">
        <v>-370303.24</v>
      </c>
      <c r="C16" s="19" t="s">
        <v>291</v>
      </c>
      <c r="E16" s="38"/>
      <c r="F16" s="39"/>
      <c r="G16"/>
    </row>
    <row r="17" spans="1:7" ht="15" x14ac:dyDescent="0.25">
      <c r="A17" s="5" t="s">
        <v>109</v>
      </c>
      <c r="B17" s="8">
        <v>2292537.5699999998</v>
      </c>
      <c r="E17" s="38"/>
      <c r="F17" s="39"/>
      <c r="G17"/>
    </row>
    <row r="18" spans="1:7" ht="15" x14ac:dyDescent="0.25">
      <c r="A18" s="5" t="s">
        <v>190</v>
      </c>
      <c r="B18" s="8">
        <v>-1236764.94</v>
      </c>
      <c r="E18" s="38"/>
      <c r="F18" s="39"/>
      <c r="G18"/>
    </row>
    <row r="19" spans="1:7" ht="15" x14ac:dyDescent="0.25">
      <c r="A19" s="5" t="s">
        <v>296</v>
      </c>
      <c r="B19" s="8">
        <v>-176.89</v>
      </c>
      <c r="E19" s="38"/>
      <c r="F19" s="39"/>
      <c r="G19"/>
    </row>
    <row r="20" spans="1:7" ht="15" x14ac:dyDescent="0.25">
      <c r="A20" s="5" t="s">
        <v>310</v>
      </c>
      <c r="B20" s="8">
        <v>-5342009.6499999994</v>
      </c>
      <c r="E20" s="38"/>
      <c r="F20" s="39"/>
      <c r="G20"/>
    </row>
    <row r="21" spans="1:7" ht="15" x14ac:dyDescent="0.25">
      <c r="A21" s="5" t="s">
        <v>329</v>
      </c>
      <c r="B21" s="8">
        <v>11287426.68</v>
      </c>
      <c r="E21" s="38"/>
      <c r="F21" s="39"/>
    </row>
    <row r="22" spans="1:7" ht="15" x14ac:dyDescent="0.25">
      <c r="A22" s="6" t="s">
        <v>343</v>
      </c>
      <c r="B22" s="9">
        <v>1770440928.8800004</v>
      </c>
      <c r="E22" s="37"/>
      <c r="F22" s="39"/>
    </row>
    <row r="23" spans="1:7" ht="15" x14ac:dyDescent="0.25">
      <c r="A23" s="5" t="s">
        <v>295</v>
      </c>
      <c r="B23" s="8">
        <v>-4350852.72</v>
      </c>
      <c r="E23" s="38"/>
      <c r="F23" s="39"/>
    </row>
    <row r="24" spans="1:7" ht="15" x14ac:dyDescent="0.25">
      <c r="A24" s="5" t="s">
        <v>178</v>
      </c>
      <c r="B24" s="8">
        <v>-41870.14</v>
      </c>
      <c r="E24" s="38"/>
      <c r="F24" s="39"/>
    </row>
    <row r="25" spans="1:7" ht="15" x14ac:dyDescent="0.25">
      <c r="A25" s="5" t="s">
        <v>300</v>
      </c>
      <c r="B25" s="8">
        <v>-2463571.0300000003</v>
      </c>
      <c r="E25" s="38"/>
      <c r="F25" s="39"/>
    </row>
    <row r="26" spans="1:7" ht="15" x14ac:dyDescent="0.25">
      <c r="A26" s="5" t="s">
        <v>302</v>
      </c>
      <c r="B26" s="8">
        <v>-2104839.19</v>
      </c>
      <c r="E26" s="38"/>
      <c r="F26" s="39"/>
    </row>
    <row r="27" spans="1:7" ht="15" x14ac:dyDescent="0.25">
      <c r="A27" s="5" t="s">
        <v>315</v>
      </c>
      <c r="B27" s="8">
        <v>2708340.77</v>
      </c>
      <c r="E27" s="38"/>
      <c r="F27" s="39"/>
    </row>
    <row r="28" spans="1:7" ht="15" x14ac:dyDescent="0.25">
      <c r="A28" s="5" t="s">
        <v>54</v>
      </c>
      <c r="B28" s="8">
        <v>818611996.91999984</v>
      </c>
      <c r="C28" s="19" t="s">
        <v>285</v>
      </c>
      <c r="E28" s="38"/>
      <c r="F28" s="39"/>
    </row>
    <row r="29" spans="1:7" ht="15" x14ac:dyDescent="0.25">
      <c r="A29" s="5" t="s">
        <v>326</v>
      </c>
      <c r="B29" s="8">
        <v>4202493.91</v>
      </c>
      <c r="C29" s="19" t="s">
        <v>274</v>
      </c>
      <c r="E29" s="38"/>
      <c r="F29" s="39"/>
    </row>
    <row r="30" spans="1:7" ht="15" x14ac:dyDescent="0.25">
      <c r="A30" s="5" t="s">
        <v>167</v>
      </c>
      <c r="B30" s="8">
        <v>214424345</v>
      </c>
      <c r="C30" s="19" t="s">
        <v>291</v>
      </c>
      <c r="E30" s="38"/>
      <c r="F30" s="39"/>
    </row>
    <row r="31" spans="1:7" ht="15" x14ac:dyDescent="0.25">
      <c r="A31" s="5" t="s">
        <v>339</v>
      </c>
      <c r="B31" s="8">
        <v>134473119</v>
      </c>
      <c r="C31" s="19" t="s">
        <v>283</v>
      </c>
      <c r="E31" s="38"/>
      <c r="F31" s="39"/>
    </row>
    <row r="32" spans="1:7" ht="15" x14ac:dyDescent="0.25">
      <c r="A32" s="5" t="s">
        <v>299</v>
      </c>
      <c r="B32" s="8">
        <v>-18962984.23</v>
      </c>
      <c r="E32" s="38"/>
      <c r="F32" s="39"/>
    </row>
    <row r="33" spans="1:6" ht="15" x14ac:dyDescent="0.25">
      <c r="A33" s="5" t="s">
        <v>327</v>
      </c>
      <c r="B33" s="8">
        <v>-10964737.57</v>
      </c>
      <c r="E33" s="38"/>
      <c r="F33" s="39"/>
    </row>
    <row r="34" spans="1:6" ht="15" x14ac:dyDescent="0.25">
      <c r="A34" s="5" t="s">
        <v>329</v>
      </c>
      <c r="B34" s="8">
        <v>628158454.03000021</v>
      </c>
      <c r="C34" s="19" t="s">
        <v>280</v>
      </c>
      <c r="E34" s="38"/>
      <c r="F34" s="39"/>
    </row>
    <row r="35" spans="1:6" ht="15" x14ac:dyDescent="0.25">
      <c r="A35" s="5" t="s">
        <v>338</v>
      </c>
      <c r="B35" s="8">
        <v>4641477.2</v>
      </c>
      <c r="E35" s="38"/>
      <c r="F35" s="39"/>
    </row>
    <row r="36" spans="1:6" ht="15" x14ac:dyDescent="0.25">
      <c r="A36" s="5" t="s">
        <v>340</v>
      </c>
      <c r="B36" s="8">
        <v>2109556.9300000002</v>
      </c>
      <c r="E36" s="38"/>
      <c r="F36" s="39"/>
    </row>
    <row r="37" spans="1:6" ht="15" x14ac:dyDescent="0.25">
      <c r="A37" s="4" t="s">
        <v>272</v>
      </c>
      <c r="B37" s="8">
        <v>-3466554445.869998</v>
      </c>
      <c r="E37" s="37"/>
      <c r="F37" s="39"/>
    </row>
    <row r="38" spans="1:6" ht="15" x14ac:dyDescent="0.25">
      <c r="B38" s="3"/>
      <c r="E38" s="38"/>
      <c r="F38" s="39"/>
    </row>
    <row r="39" spans="1:6" ht="15" x14ac:dyDescent="0.25">
      <c r="A39" s="24" t="s">
        <v>356</v>
      </c>
      <c r="B39" s="25"/>
      <c r="C39" s="20"/>
      <c r="E39" s="37"/>
      <c r="F39" s="39"/>
    </row>
    <row r="40" spans="1:6" ht="15" x14ac:dyDescent="0.25">
      <c r="A40" s="21" t="s">
        <v>275</v>
      </c>
      <c r="B40" s="8"/>
      <c r="C40" s="20"/>
      <c r="E40"/>
    </row>
    <row r="41" spans="1:6" ht="15" x14ac:dyDescent="0.25">
      <c r="A41" s="22" t="s">
        <v>344</v>
      </c>
      <c r="B41" s="2">
        <v>-217427478.56</v>
      </c>
      <c r="C41" s="4"/>
      <c r="E41"/>
    </row>
    <row r="42" spans="1:6" ht="15" x14ac:dyDescent="0.25">
      <c r="A42" s="22" t="s">
        <v>276</v>
      </c>
      <c r="B42" s="23">
        <f>B11</f>
        <v>-217427478.55999994</v>
      </c>
      <c r="C42" s="19" t="s">
        <v>273</v>
      </c>
      <c r="E42"/>
    </row>
    <row r="43" spans="1:6" ht="15" x14ac:dyDescent="0.25">
      <c r="A43" s="22"/>
      <c r="B43" s="2">
        <f>B41-B42</f>
        <v>0</v>
      </c>
      <c r="C43" s="4"/>
      <c r="E43"/>
    </row>
    <row r="44" spans="1:6" ht="15" x14ac:dyDescent="0.25">
      <c r="E44"/>
    </row>
    <row r="45" spans="1:6" ht="15" x14ac:dyDescent="0.25">
      <c r="A45" s="26" t="s">
        <v>277</v>
      </c>
      <c r="C45" s="19"/>
      <c r="E45"/>
    </row>
    <row r="46" spans="1:6" ht="15" x14ac:dyDescent="0.25">
      <c r="A46" s="22" t="s">
        <v>345</v>
      </c>
      <c r="B46" s="2">
        <v>639393708.83000004</v>
      </c>
      <c r="C46" s="19"/>
      <c r="E46"/>
    </row>
    <row r="47" spans="1:6" ht="15" x14ac:dyDescent="0.25">
      <c r="A47" s="22" t="s">
        <v>278</v>
      </c>
      <c r="C47" s="4"/>
      <c r="E47"/>
    </row>
    <row r="48" spans="1:6" ht="15" x14ac:dyDescent="0.25">
      <c r="A48" s="27" t="s">
        <v>112</v>
      </c>
      <c r="B48" s="35">
        <f>VLOOKUP(A48,Detail!A:C,3,FALSE)</f>
        <v>-948416.63</v>
      </c>
      <c r="C48" s="4"/>
      <c r="E48"/>
    </row>
    <row r="49" spans="1:5" ht="15" x14ac:dyDescent="0.25">
      <c r="A49" s="27" t="s">
        <v>205</v>
      </c>
      <c r="B49" s="35">
        <f>VLOOKUP(A49,Detail!A:C,3,FALSE)</f>
        <v>686923.31</v>
      </c>
      <c r="C49" s="4"/>
      <c r="E49"/>
    </row>
    <row r="50" spans="1:5" ht="15" x14ac:dyDescent="0.25">
      <c r="A50" s="27" t="s">
        <v>186</v>
      </c>
      <c r="B50" s="35">
        <f>VLOOKUP(A50,Detail!A:C,3,FALSE)</f>
        <v>28367</v>
      </c>
      <c r="C50" s="4"/>
      <c r="E50"/>
    </row>
    <row r="51" spans="1:5" ht="15" x14ac:dyDescent="0.25">
      <c r="A51" s="28" t="s">
        <v>181</v>
      </c>
      <c r="B51" s="35">
        <v>0</v>
      </c>
      <c r="C51" s="4"/>
      <c r="E51"/>
    </row>
    <row r="52" spans="1:5" ht="15" x14ac:dyDescent="0.25">
      <c r="A52" s="28" t="s">
        <v>193</v>
      </c>
      <c r="B52" s="23">
        <f>VLOOKUP(A52,Detail!A:C,3,FALSE)</f>
        <v>285298.2</v>
      </c>
      <c r="C52" s="4"/>
      <c r="E52"/>
    </row>
    <row r="53" spans="1:5" ht="15" x14ac:dyDescent="0.25">
      <c r="A53" s="29" t="s">
        <v>348</v>
      </c>
      <c r="B53" s="2">
        <f>SUM(B46:B52)</f>
        <v>639445880.71000004</v>
      </c>
      <c r="C53" s="4"/>
      <c r="E53"/>
    </row>
    <row r="54" spans="1:5" ht="15" x14ac:dyDescent="0.25">
      <c r="A54" s="29" t="s">
        <v>279</v>
      </c>
      <c r="B54" s="23">
        <f>B34</f>
        <v>628158454.03000021</v>
      </c>
      <c r="C54" s="30" t="s">
        <v>280</v>
      </c>
      <c r="E54"/>
    </row>
    <row r="55" spans="1:5" ht="15" x14ac:dyDescent="0.25">
      <c r="A55" s="31" t="s">
        <v>281</v>
      </c>
      <c r="B55" s="2">
        <f>B53-B54</f>
        <v>11287426.679999828</v>
      </c>
      <c r="C55" s="19"/>
      <c r="E55"/>
    </row>
    <row r="56" spans="1:5" ht="22.5" x14ac:dyDescent="0.25">
      <c r="A56" s="32" t="s">
        <v>349</v>
      </c>
      <c r="C56" s="19"/>
      <c r="E56"/>
    </row>
    <row r="57" spans="1:5" ht="15" x14ac:dyDescent="0.25">
      <c r="A57" s="27" t="s">
        <v>224</v>
      </c>
      <c r="B57" s="2">
        <f>VLOOKUP(A57,Detail!A:C,3,FALSE)</f>
        <v>11294169.68</v>
      </c>
      <c r="C57" s="19"/>
      <c r="E57"/>
    </row>
    <row r="58" spans="1:5" ht="15" x14ac:dyDescent="0.25">
      <c r="A58" s="27" t="s">
        <v>174</v>
      </c>
      <c r="B58" s="2">
        <f>VLOOKUP(A58,Detail!A:C,3,FALSE)</f>
        <v>2632</v>
      </c>
      <c r="C58" s="19"/>
      <c r="E58"/>
    </row>
    <row r="59" spans="1:5" ht="15" x14ac:dyDescent="0.25">
      <c r="A59" s="33" t="s">
        <v>165</v>
      </c>
      <c r="B59" s="23">
        <f>VLOOKUP(A59,Detail!A:C,3,FALSE)</f>
        <v>-9375</v>
      </c>
      <c r="C59" s="19"/>
      <c r="E59"/>
    </row>
    <row r="60" spans="1:5" ht="15" x14ac:dyDescent="0.25">
      <c r="A60" s="22"/>
      <c r="B60" s="34">
        <f>B55-SUM(B57:B59)</f>
        <v>-1.7136335372924805E-7</v>
      </c>
      <c r="C60" s="4"/>
      <c r="E60"/>
    </row>
    <row r="61" spans="1:5" ht="15" x14ac:dyDescent="0.25">
      <c r="E61"/>
    </row>
    <row r="62" spans="1:5" ht="15" x14ac:dyDescent="0.25">
      <c r="A62" s="26" t="s">
        <v>282</v>
      </c>
      <c r="C62" s="4"/>
      <c r="E62"/>
    </row>
    <row r="63" spans="1:5" ht="15" x14ac:dyDescent="0.25">
      <c r="A63" s="22" t="s">
        <v>344</v>
      </c>
      <c r="B63" s="2">
        <v>134473119</v>
      </c>
      <c r="C63" s="4"/>
      <c r="E63"/>
    </row>
    <row r="64" spans="1:5" ht="15" x14ac:dyDescent="0.25">
      <c r="A64" s="22" t="s">
        <v>279</v>
      </c>
      <c r="B64" s="23">
        <f>B31</f>
        <v>134473119</v>
      </c>
      <c r="C64" s="19" t="s">
        <v>283</v>
      </c>
      <c r="E64"/>
    </row>
    <row r="65" spans="1:5" ht="15" x14ac:dyDescent="0.25">
      <c r="A65" s="22"/>
      <c r="B65" s="2">
        <f>B63-B64</f>
        <v>0</v>
      </c>
      <c r="C65" s="4"/>
      <c r="E65"/>
    </row>
    <row r="66" spans="1:5" ht="15" x14ac:dyDescent="0.25">
      <c r="E66"/>
    </row>
    <row r="67" spans="1:5" ht="15" x14ac:dyDescent="0.25">
      <c r="A67" s="26" t="s">
        <v>284</v>
      </c>
      <c r="C67" s="4"/>
      <c r="E67"/>
    </row>
    <row r="68" spans="1:5" ht="15" x14ac:dyDescent="0.25">
      <c r="A68" s="22" t="s">
        <v>346</v>
      </c>
      <c r="B68" s="2">
        <v>817291864.57000005</v>
      </c>
      <c r="C68" s="4"/>
      <c r="E68"/>
    </row>
    <row r="69" spans="1:5" ht="15" x14ac:dyDescent="0.25">
      <c r="A69" s="22" t="s">
        <v>278</v>
      </c>
      <c r="C69" s="4"/>
      <c r="E69"/>
    </row>
    <row r="70" spans="1:5" ht="15" x14ac:dyDescent="0.25">
      <c r="A70" s="33" t="s">
        <v>259</v>
      </c>
      <c r="B70" s="35">
        <f>VLOOKUP(A70,Detail!A:C,3,FALSE)</f>
        <v>18534810.960000001</v>
      </c>
      <c r="C70" s="4"/>
      <c r="E70"/>
    </row>
    <row r="71" spans="1:5" ht="15" x14ac:dyDescent="0.25">
      <c r="A71" s="33" t="s">
        <v>209</v>
      </c>
      <c r="B71" s="23">
        <f>VLOOKUP(A71,Detail!A:C,3,FALSE)</f>
        <v>428173.27</v>
      </c>
      <c r="C71" s="4"/>
      <c r="E71"/>
    </row>
    <row r="72" spans="1:5" ht="15" x14ac:dyDescent="0.25">
      <c r="A72" s="29" t="s">
        <v>350</v>
      </c>
      <c r="B72" s="2">
        <f>SUM(B68:B71)</f>
        <v>836254848.80000007</v>
      </c>
      <c r="C72" s="4"/>
      <c r="E72"/>
    </row>
    <row r="73" spans="1:5" ht="15" x14ac:dyDescent="0.25">
      <c r="A73" s="29" t="s">
        <v>279</v>
      </c>
      <c r="B73" s="23">
        <f>B28</f>
        <v>818611996.91999984</v>
      </c>
      <c r="C73" s="19" t="s">
        <v>285</v>
      </c>
      <c r="E73"/>
    </row>
    <row r="74" spans="1:5" ht="15" x14ac:dyDescent="0.25">
      <c r="A74" s="31" t="s">
        <v>286</v>
      </c>
      <c r="B74" s="2">
        <f>B72-B73</f>
        <v>17642851.880000234</v>
      </c>
      <c r="C74" s="4"/>
      <c r="E74"/>
    </row>
    <row r="75" spans="1:5" ht="33.75" x14ac:dyDescent="0.25">
      <c r="A75" s="32" t="s">
        <v>347</v>
      </c>
      <c r="B75" s="2">
        <v>-467450.48</v>
      </c>
      <c r="C75" s="4"/>
      <c r="E75"/>
    </row>
    <row r="76" spans="1:5" ht="22.5" x14ac:dyDescent="0.25">
      <c r="A76" s="32" t="s">
        <v>287</v>
      </c>
      <c r="C76" s="4"/>
      <c r="E76"/>
    </row>
    <row r="77" spans="1:5" ht="15" x14ac:dyDescent="0.25">
      <c r="A77" s="33" t="s">
        <v>197</v>
      </c>
      <c r="B77" s="2">
        <f>VLOOKUP(A77,Detail!A:C,3,FALSE)</f>
        <v>-355059.7</v>
      </c>
      <c r="C77" s="4"/>
      <c r="E77"/>
    </row>
    <row r="78" spans="1:5" ht="22.5" x14ac:dyDescent="0.25">
      <c r="A78" s="32" t="s">
        <v>288</v>
      </c>
      <c r="C78" s="4"/>
      <c r="E78"/>
    </row>
    <row r="79" spans="1:5" ht="15" x14ac:dyDescent="0.25">
      <c r="A79" s="7" t="s">
        <v>258</v>
      </c>
      <c r="B79" s="2">
        <f>VLOOKUP(A79,Detail!A:C,3,FALSE)</f>
        <v>21076353</v>
      </c>
      <c r="C79" s="4"/>
      <c r="E79"/>
    </row>
    <row r="80" spans="1:5" ht="15" x14ac:dyDescent="0.25">
      <c r="A80" s="7" t="s">
        <v>60</v>
      </c>
      <c r="B80" s="2">
        <f>VLOOKUP(A80,Detail!A:C,3,FALSE)</f>
        <v>-2275007.12</v>
      </c>
      <c r="C80" s="4"/>
      <c r="E80"/>
    </row>
    <row r="81" spans="1:5" ht="23.25" x14ac:dyDescent="0.25">
      <c r="A81" s="36" t="s">
        <v>351</v>
      </c>
      <c r="B81" s="35">
        <v>68717199.760000005</v>
      </c>
      <c r="C81" s="4"/>
      <c r="E81"/>
    </row>
    <row r="82" spans="1:5" ht="15" x14ac:dyDescent="0.25">
      <c r="A82" s="36" t="s">
        <v>289</v>
      </c>
      <c r="B82" s="35"/>
      <c r="C82" s="4"/>
      <c r="E82"/>
    </row>
    <row r="83" spans="1:5" ht="15" x14ac:dyDescent="0.25">
      <c r="A83" s="27" t="s">
        <v>249</v>
      </c>
      <c r="B83" s="2">
        <f>VLOOKUP(A83,Detail!A:C,3,FALSE)</f>
        <v>13197626.99</v>
      </c>
      <c r="C83" s="4"/>
      <c r="E83"/>
    </row>
    <row r="84" spans="1:5" ht="46.5" customHeight="1" x14ac:dyDescent="0.25">
      <c r="A84" s="32" t="s">
        <v>290</v>
      </c>
      <c r="B84" s="23">
        <f>SUM(B70:B71)</f>
        <v>18962984.23</v>
      </c>
      <c r="C84" s="4"/>
      <c r="E84"/>
    </row>
    <row r="85" spans="1:5" ht="15" x14ac:dyDescent="0.25">
      <c r="A85" s="22"/>
      <c r="B85" s="34">
        <f>B74-B75+B77+B79+B80-B81+B83+B84</f>
        <v>2.3469328880310059E-7</v>
      </c>
      <c r="C85" s="4"/>
      <c r="E85"/>
    </row>
    <row r="86" spans="1:5" ht="15" x14ac:dyDescent="0.25">
      <c r="E86"/>
    </row>
    <row r="87" spans="1:5" ht="15" x14ac:dyDescent="0.25">
      <c r="A87" s="26" t="s">
        <v>292</v>
      </c>
      <c r="C87" s="4"/>
      <c r="E87"/>
    </row>
    <row r="88" spans="1:5" ht="15" x14ac:dyDescent="0.25">
      <c r="A88" s="22" t="s">
        <v>352</v>
      </c>
      <c r="B88" s="2">
        <v>4677095.1900000004</v>
      </c>
      <c r="C88" s="4"/>
      <c r="E88"/>
    </row>
    <row r="89" spans="1:5" ht="15" x14ac:dyDescent="0.25">
      <c r="A89" s="22" t="s">
        <v>279</v>
      </c>
      <c r="B89" s="23">
        <f>B29</f>
        <v>4202493.91</v>
      </c>
      <c r="C89" s="19" t="s">
        <v>274</v>
      </c>
      <c r="E89"/>
    </row>
    <row r="90" spans="1:5" ht="15" x14ac:dyDescent="0.25">
      <c r="A90" s="31" t="s">
        <v>286</v>
      </c>
      <c r="B90" s="2">
        <f>B88-B89</f>
        <v>474601.28000000026</v>
      </c>
      <c r="C90" s="4"/>
      <c r="E90"/>
    </row>
    <row r="91" spans="1:5" ht="23.25" x14ac:dyDescent="0.25">
      <c r="A91" s="36" t="s">
        <v>353</v>
      </c>
      <c r="B91" s="23">
        <v>474601.28</v>
      </c>
      <c r="C91" s="4"/>
      <c r="E91"/>
    </row>
    <row r="92" spans="1:5" ht="15" x14ac:dyDescent="0.25">
      <c r="A92" s="22"/>
      <c r="B92" s="2">
        <f>B90-B91</f>
        <v>0</v>
      </c>
      <c r="C92" s="4"/>
      <c r="E92"/>
    </row>
    <row r="93" spans="1:5" ht="15" x14ac:dyDescent="0.25">
      <c r="A93" s="22"/>
      <c r="C93" s="4"/>
      <c r="E93"/>
    </row>
    <row r="94" spans="1:5" ht="15" x14ac:dyDescent="0.25">
      <c r="A94" s="26" t="s">
        <v>293</v>
      </c>
      <c r="C94" s="4"/>
      <c r="E94"/>
    </row>
    <row r="95" spans="1:5" ht="15" x14ac:dyDescent="0.25">
      <c r="A95" s="22" t="s">
        <v>355</v>
      </c>
      <c r="B95" s="2">
        <v>216450431.88</v>
      </c>
      <c r="C95" s="4"/>
      <c r="E95"/>
    </row>
    <row r="96" spans="1:5" ht="15" x14ac:dyDescent="0.25">
      <c r="A96" s="22" t="s">
        <v>279</v>
      </c>
      <c r="B96" s="23">
        <f>B30+B16</f>
        <v>214054041.75999999</v>
      </c>
      <c r="C96" s="19" t="s">
        <v>291</v>
      </c>
      <c r="E96"/>
    </row>
    <row r="97" spans="1:5" ht="15" x14ac:dyDescent="0.25">
      <c r="A97" s="31" t="s">
        <v>286</v>
      </c>
      <c r="B97" s="2">
        <f>B95-B96</f>
        <v>2396390.1200000048</v>
      </c>
      <c r="C97" s="4"/>
      <c r="E97"/>
    </row>
    <row r="98" spans="1:5" ht="23.25" x14ac:dyDescent="0.25">
      <c r="A98" s="36" t="s">
        <v>354</v>
      </c>
      <c r="B98" s="23">
        <v>2396390.12</v>
      </c>
      <c r="E98"/>
    </row>
    <row r="99" spans="1:5" ht="15" x14ac:dyDescent="0.25">
      <c r="B99" s="34">
        <f>B97-B98</f>
        <v>4.6566128730773926E-9</v>
      </c>
      <c r="E99"/>
    </row>
    <row r="100" spans="1:5" ht="15" x14ac:dyDescent="0.25">
      <c r="E100"/>
    </row>
    <row r="101" spans="1:5" ht="15" x14ac:dyDescent="0.25">
      <c r="E101"/>
    </row>
    <row r="102" spans="1:5" ht="15" x14ac:dyDescent="0.25">
      <c r="E102"/>
    </row>
    <row r="103" spans="1:5" ht="15" x14ac:dyDescent="0.25">
      <c r="E103"/>
    </row>
    <row r="104" spans="1:5" ht="15" x14ac:dyDescent="0.25">
      <c r="E104"/>
    </row>
    <row r="105" spans="1:5" ht="15" x14ac:dyDescent="0.25">
      <c r="E105"/>
    </row>
    <row r="106" spans="1:5" ht="15" x14ac:dyDescent="0.25">
      <c r="E106"/>
    </row>
    <row r="107" spans="1:5" ht="15" x14ac:dyDescent="0.25">
      <c r="E107"/>
    </row>
    <row r="108" spans="1:5" ht="15" x14ac:dyDescent="0.25">
      <c r="E108"/>
    </row>
    <row r="109" spans="1:5" ht="15" x14ac:dyDescent="0.25">
      <c r="E109"/>
    </row>
    <row r="110" spans="1:5" ht="15" x14ac:dyDescent="0.25">
      <c r="E110"/>
    </row>
    <row r="111" spans="1:5" ht="15" x14ac:dyDescent="0.25">
      <c r="E111"/>
    </row>
    <row r="112" spans="1:5" ht="15" x14ac:dyDescent="0.25">
      <c r="E112"/>
    </row>
    <row r="113" spans="5:5" ht="15" x14ac:dyDescent="0.25">
      <c r="E113"/>
    </row>
    <row r="114" spans="5:5" ht="15" x14ac:dyDescent="0.25">
      <c r="E114"/>
    </row>
    <row r="115" spans="5:5" ht="15" x14ac:dyDescent="0.25">
      <c r="E115"/>
    </row>
    <row r="116" spans="5:5" ht="15" x14ac:dyDescent="0.25">
      <c r="E116"/>
    </row>
    <row r="117" spans="5:5" ht="15" x14ac:dyDescent="0.25">
      <c r="E117"/>
    </row>
    <row r="118" spans="5:5" ht="15" x14ac:dyDescent="0.25">
      <c r="E118"/>
    </row>
    <row r="119" spans="5:5" ht="15" x14ac:dyDescent="0.25">
      <c r="E119"/>
    </row>
    <row r="120" spans="5:5" ht="15" x14ac:dyDescent="0.25">
      <c r="E120"/>
    </row>
    <row r="121" spans="5:5" ht="15" x14ac:dyDescent="0.25">
      <c r="E121"/>
    </row>
    <row r="122" spans="5:5" ht="15" x14ac:dyDescent="0.25">
      <c r="E122"/>
    </row>
    <row r="123" spans="5:5" ht="15" x14ac:dyDescent="0.25">
      <c r="E123"/>
    </row>
    <row r="124" spans="5:5" ht="15" x14ac:dyDescent="0.25">
      <c r="E124"/>
    </row>
    <row r="125" spans="5:5" ht="15" x14ac:dyDescent="0.25">
      <c r="E125"/>
    </row>
    <row r="126" spans="5:5" ht="15" x14ac:dyDescent="0.25">
      <c r="E126"/>
    </row>
    <row r="127" spans="5:5" ht="15" x14ac:dyDescent="0.25">
      <c r="E127"/>
    </row>
    <row r="128" spans="5:5" ht="15" x14ac:dyDescent="0.25">
      <c r="E128"/>
    </row>
    <row r="129" spans="5:5" ht="15" x14ac:dyDescent="0.25">
      <c r="E129"/>
    </row>
    <row r="130" spans="5:5" ht="15" x14ac:dyDescent="0.25">
      <c r="E130"/>
    </row>
    <row r="131" spans="5:5" ht="15" x14ac:dyDescent="0.25">
      <c r="E131"/>
    </row>
    <row r="132" spans="5:5" ht="15" x14ac:dyDescent="0.25">
      <c r="E132"/>
    </row>
    <row r="133" spans="5:5" ht="15" x14ac:dyDescent="0.25">
      <c r="E133"/>
    </row>
    <row r="134" spans="5:5" ht="15" x14ac:dyDescent="0.25">
      <c r="E134"/>
    </row>
    <row r="135" spans="5:5" ht="15" x14ac:dyDescent="0.25">
      <c r="E135"/>
    </row>
    <row r="136" spans="5:5" ht="15" x14ac:dyDescent="0.25">
      <c r="E136"/>
    </row>
    <row r="137" spans="5:5" ht="15" x14ac:dyDescent="0.25">
      <c r="E137"/>
    </row>
    <row r="138" spans="5:5" ht="15" x14ac:dyDescent="0.25">
      <c r="E138"/>
    </row>
    <row r="139" spans="5:5" ht="15" x14ac:dyDescent="0.25">
      <c r="E139"/>
    </row>
    <row r="140" spans="5:5" ht="15" x14ac:dyDescent="0.25">
      <c r="E140"/>
    </row>
    <row r="141" spans="5:5" ht="15" x14ac:dyDescent="0.25">
      <c r="E141"/>
    </row>
    <row r="142" spans="5:5" ht="15" x14ac:dyDescent="0.25">
      <c r="E142"/>
    </row>
    <row r="143" spans="5:5" ht="15" x14ac:dyDescent="0.25">
      <c r="E143"/>
    </row>
    <row r="144" spans="5:5" ht="15" x14ac:dyDescent="0.25">
      <c r="E144"/>
    </row>
    <row r="145" spans="5:5" ht="15" x14ac:dyDescent="0.25">
      <c r="E145"/>
    </row>
    <row r="146" spans="5:5" ht="15" x14ac:dyDescent="0.25">
      <c r="E146"/>
    </row>
    <row r="147" spans="5:5" ht="15" x14ac:dyDescent="0.25">
      <c r="E147"/>
    </row>
    <row r="148" spans="5:5" ht="15" x14ac:dyDescent="0.25">
      <c r="E148"/>
    </row>
    <row r="149" spans="5:5" ht="15" x14ac:dyDescent="0.25">
      <c r="E149"/>
    </row>
    <row r="150" spans="5:5" ht="15" x14ac:dyDescent="0.25">
      <c r="E150"/>
    </row>
    <row r="151" spans="5:5" ht="15" x14ac:dyDescent="0.25">
      <c r="E151"/>
    </row>
    <row r="152" spans="5:5" ht="15" x14ac:dyDescent="0.25">
      <c r="E152"/>
    </row>
    <row r="153" spans="5:5" ht="15" x14ac:dyDescent="0.25">
      <c r="E153"/>
    </row>
    <row r="154" spans="5:5" ht="15" x14ac:dyDescent="0.25">
      <c r="E154"/>
    </row>
    <row r="155" spans="5:5" ht="15" x14ac:dyDescent="0.25">
      <c r="E155"/>
    </row>
    <row r="156" spans="5:5" ht="15" x14ac:dyDescent="0.25">
      <c r="E156"/>
    </row>
    <row r="157" spans="5:5" ht="15" x14ac:dyDescent="0.25">
      <c r="E157"/>
    </row>
    <row r="158" spans="5:5" ht="15" x14ac:dyDescent="0.25">
      <c r="E158"/>
    </row>
    <row r="159" spans="5:5" ht="15" x14ac:dyDescent="0.25">
      <c r="E159"/>
    </row>
    <row r="160" spans="5:5" ht="15" x14ac:dyDescent="0.25">
      <c r="E160"/>
    </row>
    <row r="161" spans="5:5" ht="15" x14ac:dyDescent="0.25">
      <c r="E161"/>
    </row>
    <row r="162" spans="5:5" ht="15" x14ac:dyDescent="0.25">
      <c r="E162"/>
    </row>
    <row r="163" spans="5:5" ht="15" x14ac:dyDescent="0.25">
      <c r="E163"/>
    </row>
    <row r="164" spans="5:5" ht="15" x14ac:dyDescent="0.25">
      <c r="E164"/>
    </row>
    <row r="165" spans="5:5" ht="15" x14ac:dyDescent="0.25">
      <c r="E165"/>
    </row>
    <row r="166" spans="5:5" ht="15" x14ac:dyDescent="0.25">
      <c r="E166"/>
    </row>
    <row r="167" spans="5:5" ht="15" x14ac:dyDescent="0.25">
      <c r="E167"/>
    </row>
    <row r="168" spans="5:5" ht="15" x14ac:dyDescent="0.25">
      <c r="E168"/>
    </row>
    <row r="169" spans="5:5" ht="15" x14ac:dyDescent="0.25">
      <c r="E169"/>
    </row>
    <row r="170" spans="5:5" ht="15" x14ac:dyDescent="0.25">
      <c r="E170"/>
    </row>
    <row r="171" spans="5:5" ht="15" x14ac:dyDescent="0.25">
      <c r="E171"/>
    </row>
    <row r="172" spans="5:5" ht="15" x14ac:dyDescent="0.25">
      <c r="E172"/>
    </row>
    <row r="173" spans="5:5" ht="15" x14ac:dyDescent="0.25">
      <c r="E173"/>
    </row>
    <row r="174" spans="5:5" ht="15" x14ac:dyDescent="0.25">
      <c r="E174"/>
    </row>
    <row r="175" spans="5:5" ht="15" x14ac:dyDescent="0.25">
      <c r="E175"/>
    </row>
    <row r="176" spans="5:5" ht="15" x14ac:dyDescent="0.25">
      <c r="E176"/>
    </row>
    <row r="177" spans="5:5" ht="15" x14ac:dyDescent="0.25">
      <c r="E177"/>
    </row>
    <row r="178" spans="5:5" ht="15" x14ac:dyDescent="0.25">
      <c r="E178"/>
    </row>
    <row r="179" spans="5:5" ht="15" x14ac:dyDescent="0.25">
      <c r="E179"/>
    </row>
    <row r="180" spans="5:5" ht="15" x14ac:dyDescent="0.25">
      <c r="E180"/>
    </row>
    <row r="181" spans="5:5" ht="15" x14ac:dyDescent="0.25">
      <c r="E181"/>
    </row>
    <row r="182" spans="5:5" ht="15" x14ac:dyDescent="0.25">
      <c r="E182"/>
    </row>
    <row r="183" spans="5:5" ht="15" x14ac:dyDescent="0.25">
      <c r="E183"/>
    </row>
    <row r="184" spans="5:5" ht="15" x14ac:dyDescent="0.25">
      <c r="E184"/>
    </row>
    <row r="185" spans="5:5" ht="15" x14ac:dyDescent="0.25">
      <c r="E185"/>
    </row>
    <row r="186" spans="5:5" ht="15" x14ac:dyDescent="0.25">
      <c r="E186"/>
    </row>
    <row r="187" spans="5:5" ht="15" x14ac:dyDescent="0.25">
      <c r="E187"/>
    </row>
    <row r="188" spans="5:5" ht="15" x14ac:dyDescent="0.25">
      <c r="E188"/>
    </row>
    <row r="189" spans="5:5" ht="15" x14ac:dyDescent="0.25">
      <c r="E189"/>
    </row>
    <row r="190" spans="5:5" ht="15" x14ac:dyDescent="0.25">
      <c r="E190"/>
    </row>
    <row r="191" spans="5:5" ht="15" x14ac:dyDescent="0.25">
      <c r="E191"/>
    </row>
    <row r="192" spans="5:5" ht="15" x14ac:dyDescent="0.25">
      <c r="E192"/>
    </row>
    <row r="193" spans="5:5" ht="15" x14ac:dyDescent="0.25">
      <c r="E193"/>
    </row>
    <row r="194" spans="5:5" ht="15" x14ac:dyDescent="0.25">
      <c r="E194"/>
    </row>
    <row r="195" spans="5:5" ht="15" x14ac:dyDescent="0.25">
      <c r="E195"/>
    </row>
    <row r="196" spans="5:5" ht="15" x14ac:dyDescent="0.25">
      <c r="E196"/>
    </row>
    <row r="197" spans="5:5" ht="15" x14ac:dyDescent="0.25">
      <c r="E197"/>
    </row>
    <row r="198" spans="5:5" ht="15" x14ac:dyDescent="0.25">
      <c r="E198"/>
    </row>
    <row r="199" spans="5:5" ht="15" x14ac:dyDescent="0.25">
      <c r="E199"/>
    </row>
    <row r="200" spans="5:5" ht="15" x14ac:dyDescent="0.25">
      <c r="E200"/>
    </row>
    <row r="201" spans="5:5" ht="15" x14ac:dyDescent="0.25">
      <c r="E201"/>
    </row>
    <row r="202" spans="5:5" ht="15" x14ac:dyDescent="0.25">
      <c r="E202"/>
    </row>
    <row r="203" spans="5:5" ht="15" x14ac:dyDescent="0.25">
      <c r="E203"/>
    </row>
    <row r="204" spans="5:5" ht="15" x14ac:dyDescent="0.25">
      <c r="E204"/>
    </row>
    <row r="205" spans="5:5" ht="15" x14ac:dyDescent="0.25">
      <c r="E205"/>
    </row>
    <row r="206" spans="5:5" ht="15" x14ac:dyDescent="0.25">
      <c r="E206"/>
    </row>
    <row r="207" spans="5:5" ht="15" x14ac:dyDescent="0.25">
      <c r="E207"/>
    </row>
    <row r="208" spans="5:5" ht="15" x14ac:dyDescent="0.25">
      <c r="E208"/>
    </row>
    <row r="209" spans="5:5" ht="15" x14ac:dyDescent="0.25">
      <c r="E209"/>
    </row>
    <row r="210" spans="5:5" ht="15" x14ac:dyDescent="0.25">
      <c r="E210"/>
    </row>
    <row r="211" spans="5:5" ht="15" x14ac:dyDescent="0.25">
      <c r="E211"/>
    </row>
    <row r="212" spans="5:5" ht="15" x14ac:dyDescent="0.25">
      <c r="E212"/>
    </row>
    <row r="213" spans="5:5" ht="15" x14ac:dyDescent="0.25">
      <c r="E213"/>
    </row>
    <row r="214" spans="5:5" ht="15" x14ac:dyDescent="0.25">
      <c r="E214"/>
    </row>
    <row r="215" spans="5:5" ht="15" x14ac:dyDescent="0.25">
      <c r="E215"/>
    </row>
    <row r="216" spans="5:5" ht="15" x14ac:dyDescent="0.25">
      <c r="E216"/>
    </row>
    <row r="217" spans="5:5" ht="15" x14ac:dyDescent="0.25">
      <c r="E217"/>
    </row>
    <row r="218" spans="5:5" ht="15" x14ac:dyDescent="0.25">
      <c r="E218"/>
    </row>
    <row r="219" spans="5:5" ht="15" x14ac:dyDescent="0.25">
      <c r="E219"/>
    </row>
    <row r="220" spans="5:5" ht="15" x14ac:dyDescent="0.25">
      <c r="E220"/>
    </row>
    <row r="221" spans="5:5" ht="15" x14ac:dyDescent="0.25">
      <c r="E221"/>
    </row>
    <row r="222" spans="5:5" ht="15" x14ac:dyDescent="0.25">
      <c r="E222"/>
    </row>
    <row r="223" spans="5:5" ht="15" x14ac:dyDescent="0.25">
      <c r="E223"/>
    </row>
    <row r="224" spans="5:5" ht="15" x14ac:dyDescent="0.25">
      <c r="E224"/>
    </row>
    <row r="225" spans="5:5" ht="15" x14ac:dyDescent="0.25">
      <c r="E225"/>
    </row>
    <row r="226" spans="5:5" ht="15" x14ac:dyDescent="0.25">
      <c r="E226"/>
    </row>
    <row r="227" spans="5:5" ht="15" x14ac:dyDescent="0.25">
      <c r="E227"/>
    </row>
    <row r="228" spans="5:5" ht="15" x14ac:dyDescent="0.25">
      <c r="E228"/>
    </row>
    <row r="229" spans="5:5" ht="15" x14ac:dyDescent="0.25">
      <c r="E229"/>
    </row>
    <row r="230" spans="5:5" ht="15" x14ac:dyDescent="0.25">
      <c r="E230"/>
    </row>
    <row r="231" spans="5:5" ht="15" x14ac:dyDescent="0.25">
      <c r="E231"/>
    </row>
    <row r="232" spans="5:5" ht="15" x14ac:dyDescent="0.25">
      <c r="E232"/>
    </row>
    <row r="233" spans="5:5" ht="15" x14ac:dyDescent="0.25">
      <c r="E233"/>
    </row>
    <row r="234" spans="5:5" ht="15" x14ac:dyDescent="0.25">
      <c r="E234"/>
    </row>
    <row r="235" spans="5:5" ht="15" x14ac:dyDescent="0.25">
      <c r="E235"/>
    </row>
    <row r="236" spans="5:5" ht="15" x14ac:dyDescent="0.25">
      <c r="E236"/>
    </row>
    <row r="237" spans="5:5" ht="15" x14ac:dyDescent="0.25">
      <c r="E237"/>
    </row>
    <row r="238" spans="5:5" ht="15" x14ac:dyDescent="0.25">
      <c r="E238"/>
    </row>
    <row r="239" spans="5:5" ht="15" x14ac:dyDescent="0.25">
      <c r="E239"/>
    </row>
    <row r="240" spans="5:5" ht="15" x14ac:dyDescent="0.25">
      <c r="E240"/>
    </row>
    <row r="241" spans="5:5" ht="15" x14ac:dyDescent="0.25">
      <c r="E241"/>
    </row>
    <row r="242" spans="5:5" ht="15" x14ac:dyDescent="0.25">
      <c r="E242"/>
    </row>
    <row r="243" spans="5:5" ht="15" x14ac:dyDescent="0.25">
      <c r="E243"/>
    </row>
    <row r="244" spans="5:5" ht="15" x14ac:dyDescent="0.25">
      <c r="E244"/>
    </row>
    <row r="245" spans="5:5" ht="15" x14ac:dyDescent="0.25">
      <c r="E245"/>
    </row>
    <row r="246" spans="5:5" ht="15" x14ac:dyDescent="0.25">
      <c r="E246"/>
    </row>
    <row r="247" spans="5:5" ht="15" x14ac:dyDescent="0.25">
      <c r="E247"/>
    </row>
    <row r="248" spans="5:5" ht="15" x14ac:dyDescent="0.25">
      <c r="E248"/>
    </row>
    <row r="249" spans="5:5" ht="15" x14ac:dyDescent="0.25">
      <c r="E249"/>
    </row>
    <row r="250" spans="5:5" ht="15" x14ac:dyDescent="0.25">
      <c r="E250"/>
    </row>
    <row r="251" spans="5:5" ht="15" x14ac:dyDescent="0.25">
      <c r="E251"/>
    </row>
    <row r="252" spans="5:5" ht="15" x14ac:dyDescent="0.25">
      <c r="E252"/>
    </row>
    <row r="253" spans="5:5" ht="15" x14ac:dyDescent="0.25">
      <c r="E253"/>
    </row>
    <row r="254" spans="5:5" ht="15" x14ac:dyDescent="0.25">
      <c r="E254"/>
    </row>
    <row r="255" spans="5:5" ht="15" x14ac:dyDescent="0.25">
      <c r="E255"/>
    </row>
    <row r="256" spans="5:5" ht="15" x14ac:dyDescent="0.25">
      <c r="E256"/>
    </row>
    <row r="257" spans="5:5" ht="15" x14ac:dyDescent="0.25">
      <c r="E257"/>
    </row>
    <row r="258" spans="5:5" ht="15" x14ac:dyDescent="0.25">
      <c r="E258"/>
    </row>
    <row r="259" spans="5:5" ht="15" x14ac:dyDescent="0.25">
      <c r="E259"/>
    </row>
    <row r="260" spans="5:5" ht="15" x14ac:dyDescent="0.25">
      <c r="E260"/>
    </row>
    <row r="261" spans="5:5" ht="15" x14ac:dyDescent="0.25">
      <c r="E261"/>
    </row>
    <row r="262" spans="5:5" ht="15" x14ac:dyDescent="0.25">
      <c r="E262"/>
    </row>
    <row r="263" spans="5:5" ht="15" x14ac:dyDescent="0.25">
      <c r="E263"/>
    </row>
    <row r="264" spans="5:5" ht="15" x14ac:dyDescent="0.25">
      <c r="E264"/>
    </row>
    <row r="265" spans="5:5" ht="15" x14ac:dyDescent="0.25">
      <c r="E265"/>
    </row>
    <row r="266" spans="5:5" ht="15" x14ac:dyDescent="0.25">
      <c r="E266"/>
    </row>
    <row r="267" spans="5:5" ht="15" x14ac:dyDescent="0.25">
      <c r="E267"/>
    </row>
    <row r="268" spans="5:5" ht="15" x14ac:dyDescent="0.25">
      <c r="E268"/>
    </row>
    <row r="269" spans="5:5" ht="15" x14ac:dyDescent="0.25">
      <c r="E269"/>
    </row>
    <row r="270" spans="5:5" ht="15" x14ac:dyDescent="0.25">
      <c r="E270"/>
    </row>
    <row r="271" spans="5:5" ht="15" x14ac:dyDescent="0.25">
      <c r="E271"/>
    </row>
    <row r="272" spans="5:5" ht="15" x14ac:dyDescent="0.25">
      <c r="E272"/>
    </row>
    <row r="273" spans="5:5" ht="15" x14ac:dyDescent="0.25">
      <c r="E273"/>
    </row>
    <row r="274" spans="5:5" ht="15" x14ac:dyDescent="0.25">
      <c r="E274"/>
    </row>
    <row r="275" spans="5:5" ht="15" x14ac:dyDescent="0.25">
      <c r="E275"/>
    </row>
    <row r="276" spans="5:5" ht="15" x14ac:dyDescent="0.25">
      <c r="E276"/>
    </row>
    <row r="277" spans="5:5" ht="15" x14ac:dyDescent="0.25">
      <c r="E277"/>
    </row>
    <row r="278" spans="5:5" ht="15" x14ac:dyDescent="0.25">
      <c r="E278"/>
    </row>
    <row r="279" spans="5:5" ht="15" x14ac:dyDescent="0.25">
      <c r="E279"/>
    </row>
    <row r="280" spans="5:5" ht="15" x14ac:dyDescent="0.25">
      <c r="E280"/>
    </row>
    <row r="281" spans="5:5" ht="15" x14ac:dyDescent="0.25">
      <c r="E281"/>
    </row>
    <row r="282" spans="5:5" ht="15" x14ac:dyDescent="0.25">
      <c r="E282"/>
    </row>
    <row r="283" spans="5:5" ht="15" x14ac:dyDescent="0.25">
      <c r="E283"/>
    </row>
    <row r="284" spans="5:5" ht="15" x14ac:dyDescent="0.25">
      <c r="E284"/>
    </row>
    <row r="285" spans="5:5" ht="15" x14ac:dyDescent="0.25">
      <c r="E285"/>
    </row>
    <row r="286" spans="5:5" ht="15" x14ac:dyDescent="0.25">
      <c r="E286"/>
    </row>
    <row r="287" spans="5:5" ht="15" x14ac:dyDescent="0.25">
      <c r="E287"/>
    </row>
    <row r="288" spans="5:5" ht="15" x14ac:dyDescent="0.25">
      <c r="E288"/>
    </row>
    <row r="289" spans="5:5" ht="15" x14ac:dyDescent="0.25">
      <c r="E289"/>
    </row>
  </sheetData>
  <pageMargins left="0.7" right="0.7" top="0.75" bottom="0.75" header="0.3" footer="0.3"/>
  <pageSetup orientation="portrait" r:id="rId2"/>
  <customProperties>
    <customPr name="_pios_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8"/>
  <sheetViews>
    <sheetView workbookViewId="0"/>
  </sheetViews>
  <sheetFormatPr defaultRowHeight="15" x14ac:dyDescent="0.25"/>
  <cols>
    <col min="1" max="1" width="38.28515625" style="17" bestFit="1" customWidth="1"/>
    <col min="2" max="2" width="44.28515625" style="17" bestFit="1" customWidth="1"/>
    <col min="3" max="3" width="14.42578125" style="18" bestFit="1" customWidth="1"/>
    <col min="4" max="4" width="15.7109375" style="17" bestFit="1" customWidth="1"/>
    <col min="5" max="16384" width="9.140625" style="17"/>
  </cols>
  <sheetData>
    <row r="1" spans="1:4" x14ac:dyDescent="0.25">
      <c r="A1" s="12" t="s">
        <v>0</v>
      </c>
      <c r="B1" s="13" t="s">
        <v>1</v>
      </c>
      <c r="C1" s="14" t="s">
        <v>294</v>
      </c>
      <c r="D1" s="15" t="s">
        <v>2</v>
      </c>
    </row>
    <row r="2" spans="1:4" x14ac:dyDescent="0.25">
      <c r="A2" s="11" t="s">
        <v>213</v>
      </c>
      <c r="B2" s="11" t="s">
        <v>295</v>
      </c>
      <c r="C2" s="16">
        <v>-3934143.42</v>
      </c>
      <c r="D2" s="10" t="s">
        <v>11</v>
      </c>
    </row>
    <row r="3" spans="1:4" x14ac:dyDescent="0.25">
      <c r="A3" s="11" t="s">
        <v>113</v>
      </c>
      <c r="B3" s="11" t="s">
        <v>295</v>
      </c>
      <c r="C3" s="16">
        <v>-416709.3</v>
      </c>
      <c r="D3" s="10" t="s">
        <v>11</v>
      </c>
    </row>
    <row r="4" spans="1:4" x14ac:dyDescent="0.25">
      <c r="A4" s="11" t="s">
        <v>20</v>
      </c>
      <c r="B4" s="11" t="s">
        <v>299</v>
      </c>
      <c r="C4" s="16">
        <v>-18534810.960000001</v>
      </c>
      <c r="D4" s="10" t="s">
        <v>11</v>
      </c>
    </row>
    <row r="5" spans="1:4" x14ac:dyDescent="0.25">
      <c r="A5" s="11" t="s">
        <v>110</v>
      </c>
      <c r="B5" s="11" t="s">
        <v>299</v>
      </c>
      <c r="C5" s="16">
        <v>-428173.27</v>
      </c>
      <c r="D5" s="10" t="s">
        <v>11</v>
      </c>
    </row>
    <row r="6" spans="1:4" x14ac:dyDescent="0.25">
      <c r="A6" s="11" t="s">
        <v>177</v>
      </c>
      <c r="B6" s="11" t="s">
        <v>178</v>
      </c>
      <c r="C6" s="16">
        <v>-41870.14</v>
      </c>
      <c r="D6" s="10" t="s">
        <v>11</v>
      </c>
    </row>
    <row r="7" spans="1:4" x14ac:dyDescent="0.25">
      <c r="A7" s="11" t="s">
        <v>217</v>
      </c>
      <c r="B7" s="11" t="s">
        <v>300</v>
      </c>
      <c r="C7" s="16">
        <v>-1582288.07</v>
      </c>
      <c r="D7" s="10" t="s">
        <v>11</v>
      </c>
    </row>
    <row r="8" spans="1:4" x14ac:dyDescent="0.25">
      <c r="A8" s="11" t="s">
        <v>301</v>
      </c>
      <c r="B8" s="11" t="s">
        <v>300</v>
      </c>
      <c r="C8" s="16">
        <v>-881282.96</v>
      </c>
      <c r="D8" s="10" t="s">
        <v>11</v>
      </c>
    </row>
    <row r="9" spans="1:4" x14ac:dyDescent="0.25">
      <c r="A9" s="11" t="s">
        <v>71</v>
      </c>
      <c r="B9" s="11" t="s">
        <v>302</v>
      </c>
      <c r="C9" s="16">
        <v>-1576742</v>
      </c>
      <c r="D9" s="10" t="s">
        <v>11</v>
      </c>
    </row>
    <row r="10" spans="1:4" x14ac:dyDescent="0.25">
      <c r="A10" s="11" t="s">
        <v>94</v>
      </c>
      <c r="B10" s="11" t="s">
        <v>302</v>
      </c>
      <c r="C10" s="16">
        <v>-528097.18999999994</v>
      </c>
      <c r="D10" s="10" t="s">
        <v>11</v>
      </c>
    </row>
    <row r="11" spans="1:4" x14ac:dyDescent="0.25">
      <c r="A11" s="11" t="s">
        <v>228</v>
      </c>
      <c r="B11" s="11" t="s">
        <v>315</v>
      </c>
      <c r="C11" s="16">
        <v>2708340.77</v>
      </c>
      <c r="D11" s="10" t="s">
        <v>11</v>
      </c>
    </row>
    <row r="12" spans="1:4" x14ac:dyDescent="0.25">
      <c r="A12" s="11" t="s">
        <v>270</v>
      </c>
      <c r="B12" s="11" t="s">
        <v>54</v>
      </c>
      <c r="C12" s="16">
        <v>765327132.78999996</v>
      </c>
      <c r="D12" s="10" t="s">
        <v>11</v>
      </c>
    </row>
    <row r="13" spans="1:4" x14ac:dyDescent="0.25">
      <c r="A13" s="11" t="s">
        <v>197</v>
      </c>
      <c r="B13" s="11" t="s">
        <v>54</v>
      </c>
      <c r="C13" s="16">
        <v>-355059.7</v>
      </c>
      <c r="D13" s="10" t="s">
        <v>11</v>
      </c>
    </row>
    <row r="14" spans="1:4" x14ac:dyDescent="0.25">
      <c r="A14" s="11" t="s">
        <v>60</v>
      </c>
      <c r="B14" s="11" t="s">
        <v>54</v>
      </c>
      <c r="C14" s="16">
        <v>-2275007.12</v>
      </c>
      <c r="D14" s="10" t="s">
        <v>11</v>
      </c>
    </row>
    <row r="15" spans="1:4" x14ac:dyDescent="0.25">
      <c r="A15" s="11" t="s">
        <v>249</v>
      </c>
      <c r="B15" s="11" t="s">
        <v>54</v>
      </c>
      <c r="C15" s="16">
        <v>13197626.99</v>
      </c>
      <c r="D15" s="10" t="s">
        <v>11</v>
      </c>
    </row>
    <row r="16" spans="1:4" x14ac:dyDescent="0.25">
      <c r="A16" s="11" t="s">
        <v>258</v>
      </c>
      <c r="B16" s="11" t="s">
        <v>54</v>
      </c>
      <c r="C16" s="16">
        <v>21076353</v>
      </c>
      <c r="D16" s="10" t="s">
        <v>11</v>
      </c>
    </row>
    <row r="17" spans="1:4" x14ac:dyDescent="0.25">
      <c r="A17" s="11" t="s">
        <v>209</v>
      </c>
      <c r="B17" s="11" t="s">
        <v>54</v>
      </c>
      <c r="C17" s="16">
        <v>428173.27</v>
      </c>
      <c r="D17" s="10" t="s">
        <v>11</v>
      </c>
    </row>
    <row r="18" spans="1:4" x14ac:dyDescent="0.25">
      <c r="A18" s="11" t="s">
        <v>259</v>
      </c>
      <c r="B18" s="11" t="s">
        <v>54</v>
      </c>
      <c r="C18" s="16">
        <v>18534810.960000001</v>
      </c>
      <c r="D18" s="10" t="s">
        <v>11</v>
      </c>
    </row>
    <row r="19" spans="1:4" x14ac:dyDescent="0.25">
      <c r="A19" s="11" t="s">
        <v>53</v>
      </c>
      <c r="B19" s="11" t="s">
        <v>54</v>
      </c>
      <c r="C19" s="16">
        <v>1975.06</v>
      </c>
      <c r="D19" s="10" t="s">
        <v>11</v>
      </c>
    </row>
    <row r="20" spans="1:4" x14ac:dyDescent="0.25">
      <c r="A20" s="11" t="s">
        <v>244</v>
      </c>
      <c r="B20" s="11" t="s">
        <v>54</v>
      </c>
      <c r="C20" s="16">
        <v>2315.7600000000002</v>
      </c>
      <c r="D20" s="10" t="s">
        <v>11</v>
      </c>
    </row>
    <row r="21" spans="1:4" x14ac:dyDescent="0.25">
      <c r="A21" s="11" t="s">
        <v>262</v>
      </c>
      <c r="B21" s="11" t="s">
        <v>54</v>
      </c>
      <c r="C21" s="16">
        <v>326236.02</v>
      </c>
      <c r="D21" s="10" t="s">
        <v>11</v>
      </c>
    </row>
    <row r="22" spans="1:4" x14ac:dyDescent="0.25">
      <c r="A22" s="11" t="s">
        <v>267</v>
      </c>
      <c r="B22" s="11" t="s">
        <v>54</v>
      </c>
      <c r="C22" s="16">
        <v>2347439.89</v>
      </c>
      <c r="D22" s="10" t="s">
        <v>11</v>
      </c>
    </row>
    <row r="23" spans="1:4" x14ac:dyDescent="0.25">
      <c r="A23" s="11" t="s">
        <v>238</v>
      </c>
      <c r="B23" s="11" t="s">
        <v>326</v>
      </c>
      <c r="C23" s="16">
        <v>4202493.91</v>
      </c>
      <c r="D23" s="10" t="s">
        <v>11</v>
      </c>
    </row>
    <row r="24" spans="1:4" x14ac:dyDescent="0.25">
      <c r="A24" s="11" t="s">
        <v>33</v>
      </c>
      <c r="B24" s="11" t="s">
        <v>327</v>
      </c>
      <c r="C24" s="16">
        <v>-14198265.85</v>
      </c>
      <c r="D24" s="10" t="s">
        <v>11</v>
      </c>
    </row>
    <row r="25" spans="1:4" x14ac:dyDescent="0.25">
      <c r="A25" s="11" t="s">
        <v>237</v>
      </c>
      <c r="B25" s="11" t="s">
        <v>327</v>
      </c>
      <c r="C25" s="16">
        <v>3233528.28</v>
      </c>
      <c r="D25" s="10" t="s">
        <v>11</v>
      </c>
    </row>
    <row r="26" spans="1:4" x14ac:dyDescent="0.25">
      <c r="A26" s="11" t="s">
        <v>244</v>
      </c>
      <c r="B26" s="11" t="s">
        <v>167</v>
      </c>
      <c r="C26" s="16">
        <v>-4895214.2300000004</v>
      </c>
      <c r="D26" s="10" t="s">
        <v>11</v>
      </c>
    </row>
    <row r="27" spans="1:4" x14ac:dyDescent="0.25">
      <c r="A27" s="11" t="s">
        <v>166</v>
      </c>
      <c r="B27" s="11" t="s">
        <v>167</v>
      </c>
      <c r="C27" s="16">
        <v>-754.7</v>
      </c>
      <c r="D27" s="10" t="s">
        <v>11</v>
      </c>
    </row>
    <row r="28" spans="1:4" x14ac:dyDescent="0.25">
      <c r="A28" s="11" t="s">
        <v>53</v>
      </c>
      <c r="B28" s="11" t="s">
        <v>167</v>
      </c>
      <c r="C28" s="16">
        <v>115685.43</v>
      </c>
      <c r="D28" s="10" t="s">
        <v>11</v>
      </c>
    </row>
    <row r="29" spans="1:4" x14ac:dyDescent="0.25">
      <c r="A29" s="11" t="s">
        <v>233</v>
      </c>
      <c r="B29" s="11" t="s">
        <v>167</v>
      </c>
      <c r="C29" s="16">
        <v>1993452</v>
      </c>
      <c r="D29" s="10" t="s">
        <v>11</v>
      </c>
    </row>
    <row r="30" spans="1:4" x14ac:dyDescent="0.25">
      <c r="A30" s="11" t="s">
        <v>236</v>
      </c>
      <c r="B30" s="11" t="s">
        <v>167</v>
      </c>
      <c r="C30" s="16">
        <v>3061106.66</v>
      </c>
      <c r="D30" s="10" t="s">
        <v>11</v>
      </c>
    </row>
    <row r="31" spans="1:4" x14ac:dyDescent="0.25">
      <c r="A31" s="11" t="s">
        <v>262</v>
      </c>
      <c r="B31" s="11" t="s">
        <v>167</v>
      </c>
      <c r="C31" s="16">
        <v>20761130.329999998</v>
      </c>
      <c r="D31" s="10" t="s">
        <v>11</v>
      </c>
    </row>
    <row r="32" spans="1:4" x14ac:dyDescent="0.25">
      <c r="A32" s="11" t="s">
        <v>267</v>
      </c>
      <c r="B32" s="11" t="s">
        <v>167</v>
      </c>
      <c r="C32" s="16">
        <v>193388939.50999999</v>
      </c>
      <c r="D32" s="10" t="s">
        <v>11</v>
      </c>
    </row>
    <row r="33" spans="1:4" x14ac:dyDescent="0.25">
      <c r="A33" s="11" t="s">
        <v>186</v>
      </c>
      <c r="B33" s="11" t="s">
        <v>329</v>
      </c>
      <c r="C33" s="16">
        <v>28367</v>
      </c>
      <c r="D33" s="10" t="s">
        <v>11</v>
      </c>
    </row>
    <row r="34" spans="1:4" x14ac:dyDescent="0.25">
      <c r="A34" s="11" t="s">
        <v>193</v>
      </c>
      <c r="B34" s="11" t="s">
        <v>329</v>
      </c>
      <c r="C34" s="16">
        <v>285298.2</v>
      </c>
      <c r="D34" s="10" t="s">
        <v>11</v>
      </c>
    </row>
    <row r="35" spans="1:4" x14ac:dyDescent="0.25">
      <c r="A35" s="11" t="s">
        <v>112</v>
      </c>
      <c r="B35" s="11" t="s">
        <v>329</v>
      </c>
      <c r="C35" s="16">
        <v>-948416.63</v>
      </c>
      <c r="D35" s="10" t="s">
        <v>11</v>
      </c>
    </row>
    <row r="36" spans="1:4" x14ac:dyDescent="0.25">
      <c r="A36" s="11" t="s">
        <v>205</v>
      </c>
      <c r="B36" s="11" t="s">
        <v>329</v>
      </c>
      <c r="C36" s="16">
        <v>686923.31</v>
      </c>
      <c r="D36" s="10" t="s">
        <v>11</v>
      </c>
    </row>
    <row r="37" spans="1:4" x14ac:dyDescent="0.25">
      <c r="A37" s="11" t="s">
        <v>212</v>
      </c>
      <c r="B37" s="11" t="s">
        <v>329</v>
      </c>
      <c r="C37" s="16">
        <v>-1117420.46</v>
      </c>
      <c r="D37" s="10" t="s">
        <v>11</v>
      </c>
    </row>
    <row r="38" spans="1:4" x14ac:dyDescent="0.25">
      <c r="A38" s="11" t="s">
        <v>97</v>
      </c>
      <c r="B38" s="11" t="s">
        <v>329</v>
      </c>
      <c r="C38" s="16">
        <v>-719756.71</v>
      </c>
      <c r="D38" s="10" t="s">
        <v>11</v>
      </c>
    </row>
    <row r="39" spans="1:4" x14ac:dyDescent="0.25">
      <c r="A39" s="11" t="s">
        <v>185</v>
      </c>
      <c r="B39" s="11" t="s">
        <v>329</v>
      </c>
      <c r="C39" s="16">
        <v>46625</v>
      </c>
      <c r="D39" s="10" t="s">
        <v>11</v>
      </c>
    </row>
    <row r="40" spans="1:4" x14ac:dyDescent="0.25">
      <c r="A40" s="11" t="s">
        <v>243</v>
      </c>
      <c r="B40" s="11" t="s">
        <v>329</v>
      </c>
      <c r="C40" s="16">
        <v>122034.48</v>
      </c>
      <c r="D40" s="10" t="s">
        <v>11</v>
      </c>
    </row>
    <row r="41" spans="1:4" x14ac:dyDescent="0.25">
      <c r="A41" s="11" t="s">
        <v>206</v>
      </c>
      <c r="B41" s="11" t="s">
        <v>329</v>
      </c>
      <c r="C41" s="16">
        <v>414115.03</v>
      </c>
      <c r="D41" s="10" t="s">
        <v>11</v>
      </c>
    </row>
    <row r="42" spans="1:4" x14ac:dyDescent="0.25">
      <c r="A42" s="11" t="s">
        <v>240</v>
      </c>
      <c r="B42" s="11" t="s">
        <v>329</v>
      </c>
      <c r="C42" s="16">
        <v>1885326.89</v>
      </c>
      <c r="D42" s="10" t="s">
        <v>11</v>
      </c>
    </row>
    <row r="43" spans="1:4" x14ac:dyDescent="0.25">
      <c r="A43" s="11" t="s">
        <v>330</v>
      </c>
      <c r="B43" s="11" t="s">
        <v>329</v>
      </c>
      <c r="C43" s="16">
        <v>2433483.2200000002</v>
      </c>
      <c r="D43" s="10" t="s">
        <v>11</v>
      </c>
    </row>
    <row r="44" spans="1:4" x14ac:dyDescent="0.25">
      <c r="A44" s="11" t="s">
        <v>250</v>
      </c>
      <c r="B44" s="11" t="s">
        <v>329</v>
      </c>
      <c r="C44" s="16">
        <v>-10149389.9</v>
      </c>
      <c r="D44" s="10" t="s">
        <v>11</v>
      </c>
    </row>
    <row r="45" spans="1:4" x14ac:dyDescent="0.25">
      <c r="A45" s="11" t="s">
        <v>41</v>
      </c>
      <c r="B45" s="11" t="s">
        <v>329</v>
      </c>
      <c r="C45" s="16">
        <v>-5879297.6200000001</v>
      </c>
      <c r="D45" s="10" t="s">
        <v>11</v>
      </c>
    </row>
    <row r="46" spans="1:4" x14ac:dyDescent="0.25">
      <c r="A46" s="11" t="s">
        <v>106</v>
      </c>
      <c r="B46" s="11" t="s">
        <v>329</v>
      </c>
      <c r="C46" s="16">
        <v>-1805452.32</v>
      </c>
      <c r="D46" s="10" t="s">
        <v>11</v>
      </c>
    </row>
    <row r="47" spans="1:4" x14ac:dyDescent="0.25">
      <c r="A47" s="11" t="s">
        <v>182</v>
      </c>
      <c r="B47" s="11" t="s">
        <v>329</v>
      </c>
      <c r="C47" s="16">
        <v>-71909.789999999994</v>
      </c>
      <c r="D47" s="10" t="s">
        <v>11</v>
      </c>
    </row>
    <row r="48" spans="1:4" x14ac:dyDescent="0.25">
      <c r="A48" s="11" t="s">
        <v>251</v>
      </c>
      <c r="B48" s="11" t="s">
        <v>329</v>
      </c>
      <c r="C48" s="16">
        <v>5296424.16</v>
      </c>
      <c r="D48" s="10" t="s">
        <v>11</v>
      </c>
    </row>
    <row r="49" spans="1:4" x14ac:dyDescent="0.25">
      <c r="A49" s="11" t="s">
        <v>246</v>
      </c>
      <c r="B49" s="11" t="s">
        <v>329</v>
      </c>
      <c r="C49" s="16">
        <v>5879297.6200000001</v>
      </c>
      <c r="D49" s="10" t="s">
        <v>11</v>
      </c>
    </row>
    <row r="50" spans="1:4" x14ac:dyDescent="0.25">
      <c r="A50" s="11" t="s">
        <v>232</v>
      </c>
      <c r="B50" s="11" t="s">
        <v>329</v>
      </c>
      <c r="C50" s="16">
        <v>7418751.5499999998</v>
      </c>
      <c r="D50" s="10" t="s">
        <v>11</v>
      </c>
    </row>
    <row r="51" spans="1:4" x14ac:dyDescent="0.25">
      <c r="A51" s="11" t="s">
        <v>264</v>
      </c>
      <c r="B51" s="11" t="s">
        <v>329</v>
      </c>
      <c r="C51" s="16">
        <v>25732083.73</v>
      </c>
      <c r="D51" s="10" t="s">
        <v>11</v>
      </c>
    </row>
    <row r="52" spans="1:4" x14ac:dyDescent="0.25">
      <c r="A52" s="11" t="s">
        <v>179</v>
      </c>
      <c r="B52" s="11" t="s">
        <v>329</v>
      </c>
      <c r="C52" s="16">
        <v>1543.94</v>
      </c>
      <c r="D52" s="10" t="s">
        <v>11</v>
      </c>
    </row>
    <row r="53" spans="1:4" x14ac:dyDescent="0.25">
      <c r="A53" s="11" t="s">
        <v>210</v>
      </c>
      <c r="B53" s="11" t="s">
        <v>329</v>
      </c>
      <c r="C53" s="16">
        <v>1028504.54</v>
      </c>
      <c r="D53" s="10" t="s">
        <v>11</v>
      </c>
    </row>
    <row r="54" spans="1:4" x14ac:dyDescent="0.25">
      <c r="A54" s="11" t="s">
        <v>268</v>
      </c>
      <c r="B54" s="11" t="s">
        <v>329</v>
      </c>
      <c r="C54" s="16">
        <v>363659138.30000001</v>
      </c>
      <c r="D54" s="10" t="s">
        <v>11</v>
      </c>
    </row>
    <row r="55" spans="1:4" x14ac:dyDescent="0.25">
      <c r="A55" s="11" t="s">
        <v>269</v>
      </c>
      <c r="B55" s="11" t="s">
        <v>329</v>
      </c>
      <c r="C55" s="16">
        <v>391549708.45999998</v>
      </c>
      <c r="D55" s="10" t="s">
        <v>11</v>
      </c>
    </row>
    <row r="56" spans="1:4" x14ac:dyDescent="0.25">
      <c r="A56" s="11" t="s">
        <v>263</v>
      </c>
      <c r="B56" s="11" t="s">
        <v>329</v>
      </c>
      <c r="C56" s="16">
        <v>37570350.789999999</v>
      </c>
      <c r="D56" s="10" t="s">
        <v>11</v>
      </c>
    </row>
    <row r="57" spans="1:4" x14ac:dyDescent="0.25">
      <c r="A57" s="11" t="s">
        <v>10</v>
      </c>
      <c r="B57" s="11" t="s">
        <v>329</v>
      </c>
      <c r="C57" s="16">
        <v>-190078900.31</v>
      </c>
      <c r="D57" s="10" t="s">
        <v>11</v>
      </c>
    </row>
    <row r="58" spans="1:4" x14ac:dyDescent="0.25">
      <c r="A58" s="11" t="s">
        <v>92</v>
      </c>
      <c r="B58" s="11" t="s">
        <v>329</v>
      </c>
      <c r="C58" s="16">
        <v>-762140</v>
      </c>
      <c r="D58" s="10" t="s">
        <v>11</v>
      </c>
    </row>
    <row r="59" spans="1:4" x14ac:dyDescent="0.25">
      <c r="A59" s="11" t="s">
        <v>175</v>
      </c>
      <c r="B59" s="11" t="s">
        <v>329</v>
      </c>
      <c r="C59" s="16">
        <v>-148925</v>
      </c>
      <c r="D59" s="10" t="s">
        <v>11</v>
      </c>
    </row>
    <row r="60" spans="1:4" x14ac:dyDescent="0.25">
      <c r="A60" s="11" t="s">
        <v>102</v>
      </c>
      <c r="B60" s="11" t="s">
        <v>329</v>
      </c>
      <c r="C60" s="16">
        <v>109180.44</v>
      </c>
      <c r="D60" s="10" t="s">
        <v>11</v>
      </c>
    </row>
    <row r="61" spans="1:4" x14ac:dyDescent="0.25">
      <c r="A61" s="11" t="s">
        <v>36</v>
      </c>
      <c r="B61" s="11" t="s">
        <v>329</v>
      </c>
      <c r="C61" s="16">
        <v>2243477.98</v>
      </c>
      <c r="D61" s="10" t="s">
        <v>11</v>
      </c>
    </row>
    <row r="62" spans="1:4" x14ac:dyDescent="0.25">
      <c r="A62" s="11" t="s">
        <v>241</v>
      </c>
      <c r="B62" s="11" t="s">
        <v>329</v>
      </c>
      <c r="C62" s="16">
        <v>5236887</v>
      </c>
      <c r="D62" s="10" t="s">
        <v>11</v>
      </c>
    </row>
    <row r="63" spans="1:4" x14ac:dyDescent="0.25">
      <c r="A63" s="11" t="s">
        <v>261</v>
      </c>
      <c r="B63" s="11" t="s">
        <v>329</v>
      </c>
      <c r="C63" s="16">
        <v>33839016.060000002</v>
      </c>
      <c r="D63" s="10" t="s">
        <v>11</v>
      </c>
    </row>
    <row r="64" spans="1:4" x14ac:dyDescent="0.25">
      <c r="A64" s="11" t="s">
        <v>16</v>
      </c>
      <c r="B64" s="11" t="s">
        <v>329</v>
      </c>
      <c r="C64" s="16">
        <v>-87375165.560000002</v>
      </c>
      <c r="D64" s="10" t="s">
        <v>11</v>
      </c>
    </row>
    <row r="65" spans="1:4" x14ac:dyDescent="0.25">
      <c r="A65" s="11" t="s">
        <v>18</v>
      </c>
      <c r="B65" s="11" t="s">
        <v>329</v>
      </c>
      <c r="C65" s="16">
        <v>-16949881.66</v>
      </c>
      <c r="D65" s="10" t="s">
        <v>11</v>
      </c>
    </row>
    <row r="66" spans="1:4" x14ac:dyDescent="0.25">
      <c r="A66" s="11" t="s">
        <v>37</v>
      </c>
      <c r="B66" s="11" t="s">
        <v>329</v>
      </c>
      <c r="C66" s="16">
        <v>-5520912.9800000004</v>
      </c>
      <c r="D66" s="10" t="s">
        <v>11</v>
      </c>
    </row>
    <row r="67" spans="1:4" x14ac:dyDescent="0.25">
      <c r="A67" s="11" t="s">
        <v>168</v>
      </c>
      <c r="B67" s="11" t="s">
        <v>329</v>
      </c>
      <c r="C67" s="16">
        <v>-5278916.45</v>
      </c>
      <c r="D67" s="10" t="s">
        <v>11</v>
      </c>
    </row>
    <row r="68" spans="1:4" x14ac:dyDescent="0.25">
      <c r="A68" s="11" t="s">
        <v>35</v>
      </c>
      <c r="B68" s="11" t="s">
        <v>329</v>
      </c>
      <c r="C68" s="16">
        <v>-4351175.72</v>
      </c>
      <c r="D68" s="10" t="s">
        <v>11</v>
      </c>
    </row>
    <row r="69" spans="1:4" x14ac:dyDescent="0.25">
      <c r="A69" s="11" t="s">
        <v>211</v>
      </c>
      <c r="B69" s="11" t="s">
        <v>329</v>
      </c>
      <c r="C69" s="16">
        <v>-2829446.4</v>
      </c>
      <c r="D69" s="10" t="s">
        <v>11</v>
      </c>
    </row>
    <row r="70" spans="1:4" x14ac:dyDescent="0.25">
      <c r="A70" s="11" t="s">
        <v>123</v>
      </c>
      <c r="B70" s="11" t="s">
        <v>329</v>
      </c>
      <c r="C70" s="16">
        <v>-2210547.44</v>
      </c>
      <c r="D70" s="10" t="s">
        <v>11</v>
      </c>
    </row>
    <row r="71" spans="1:4" x14ac:dyDescent="0.25">
      <c r="A71" s="11" t="s">
        <v>78</v>
      </c>
      <c r="B71" s="11" t="s">
        <v>329</v>
      </c>
      <c r="C71" s="16">
        <v>-1781820.18</v>
      </c>
      <c r="D71" s="10" t="s">
        <v>11</v>
      </c>
    </row>
    <row r="72" spans="1:4" x14ac:dyDescent="0.25">
      <c r="A72" s="11" t="s">
        <v>49</v>
      </c>
      <c r="B72" s="11" t="s">
        <v>329</v>
      </c>
      <c r="C72" s="16">
        <v>-1147318.23</v>
      </c>
      <c r="D72" s="10" t="s">
        <v>11</v>
      </c>
    </row>
    <row r="73" spans="1:4" x14ac:dyDescent="0.25">
      <c r="A73" s="11" t="s">
        <v>96</v>
      </c>
      <c r="B73" s="11" t="s">
        <v>329</v>
      </c>
      <c r="C73" s="16">
        <v>-955318.15</v>
      </c>
      <c r="D73" s="10" t="s">
        <v>11</v>
      </c>
    </row>
    <row r="74" spans="1:4" x14ac:dyDescent="0.25">
      <c r="A74" s="11" t="s">
        <v>116</v>
      </c>
      <c r="B74" s="11" t="s">
        <v>329</v>
      </c>
      <c r="C74" s="16">
        <v>-683402.51</v>
      </c>
      <c r="D74" s="10" t="s">
        <v>11</v>
      </c>
    </row>
    <row r="75" spans="1:4" x14ac:dyDescent="0.25">
      <c r="A75" s="11" t="s">
        <v>191</v>
      </c>
      <c r="B75" s="11" t="s">
        <v>329</v>
      </c>
      <c r="C75" s="16">
        <v>-666802.49</v>
      </c>
      <c r="D75" s="10" t="s">
        <v>11</v>
      </c>
    </row>
    <row r="76" spans="1:4" x14ac:dyDescent="0.25">
      <c r="A76" s="11" t="s">
        <v>200</v>
      </c>
      <c r="B76" s="11" t="s">
        <v>329</v>
      </c>
      <c r="C76" s="16">
        <v>-626663.24</v>
      </c>
      <c r="D76" s="10" t="s">
        <v>11</v>
      </c>
    </row>
    <row r="77" spans="1:4" x14ac:dyDescent="0.25">
      <c r="A77" s="11" t="s">
        <v>120</v>
      </c>
      <c r="B77" s="11" t="s">
        <v>329</v>
      </c>
      <c r="C77" s="16">
        <v>-545999.9</v>
      </c>
      <c r="D77" s="10" t="s">
        <v>11</v>
      </c>
    </row>
    <row r="78" spans="1:4" x14ac:dyDescent="0.25">
      <c r="A78" s="11" t="s">
        <v>331</v>
      </c>
      <c r="B78" s="11" t="s">
        <v>329</v>
      </c>
      <c r="C78" s="16">
        <v>-422938.43</v>
      </c>
      <c r="D78" s="10" t="s">
        <v>11</v>
      </c>
    </row>
    <row r="79" spans="1:4" x14ac:dyDescent="0.25">
      <c r="A79" s="11" t="s">
        <v>127</v>
      </c>
      <c r="B79" s="11" t="s">
        <v>329</v>
      </c>
      <c r="C79" s="16">
        <v>-308313.06</v>
      </c>
      <c r="D79" s="10" t="s">
        <v>11</v>
      </c>
    </row>
    <row r="80" spans="1:4" x14ac:dyDescent="0.25">
      <c r="A80" s="11" t="s">
        <v>196</v>
      </c>
      <c r="B80" s="11" t="s">
        <v>329</v>
      </c>
      <c r="C80" s="16">
        <v>-111911.71</v>
      </c>
      <c r="D80" s="10" t="s">
        <v>11</v>
      </c>
    </row>
    <row r="81" spans="1:4" x14ac:dyDescent="0.25">
      <c r="A81" s="11" t="s">
        <v>137</v>
      </c>
      <c r="B81" s="11" t="s">
        <v>329</v>
      </c>
      <c r="C81" s="16">
        <v>-76326.259999999995</v>
      </c>
      <c r="D81" s="10" t="s">
        <v>11</v>
      </c>
    </row>
    <row r="82" spans="1:4" x14ac:dyDescent="0.25">
      <c r="A82" s="11" t="s">
        <v>332</v>
      </c>
      <c r="B82" s="11" t="s">
        <v>329</v>
      </c>
      <c r="C82" s="16">
        <v>-73847.33</v>
      </c>
      <c r="D82" s="10" t="s">
        <v>11</v>
      </c>
    </row>
    <row r="83" spans="1:4" x14ac:dyDescent="0.25">
      <c r="A83" s="11" t="s">
        <v>156</v>
      </c>
      <c r="B83" s="11" t="s">
        <v>329</v>
      </c>
      <c r="C83" s="16">
        <v>-72000.23</v>
      </c>
      <c r="D83" s="10" t="s">
        <v>11</v>
      </c>
    </row>
    <row r="84" spans="1:4" x14ac:dyDescent="0.25">
      <c r="A84" s="11" t="s">
        <v>141</v>
      </c>
      <c r="B84" s="11" t="s">
        <v>329</v>
      </c>
      <c r="C84" s="16">
        <v>-64253.82</v>
      </c>
      <c r="D84" s="10" t="s">
        <v>11</v>
      </c>
    </row>
    <row r="85" spans="1:4" x14ac:dyDescent="0.25">
      <c r="A85" s="11" t="s">
        <v>333</v>
      </c>
      <c r="B85" s="11" t="s">
        <v>329</v>
      </c>
      <c r="C85" s="16">
        <v>-39021.449999999997</v>
      </c>
      <c r="D85" s="10" t="s">
        <v>11</v>
      </c>
    </row>
    <row r="86" spans="1:4" x14ac:dyDescent="0.25">
      <c r="A86" s="11" t="s">
        <v>125</v>
      </c>
      <c r="B86" s="11" t="s">
        <v>329</v>
      </c>
      <c r="C86" s="16">
        <v>-36623.82</v>
      </c>
      <c r="D86" s="10" t="s">
        <v>11</v>
      </c>
    </row>
    <row r="87" spans="1:4" x14ac:dyDescent="0.25">
      <c r="A87" s="11" t="s">
        <v>98</v>
      </c>
      <c r="B87" s="11" t="s">
        <v>329</v>
      </c>
      <c r="C87" s="16">
        <v>-35029.279999999999</v>
      </c>
      <c r="D87" s="10" t="s">
        <v>11</v>
      </c>
    </row>
    <row r="88" spans="1:4" x14ac:dyDescent="0.25">
      <c r="A88" s="11" t="s">
        <v>132</v>
      </c>
      <c r="B88" s="11" t="s">
        <v>329</v>
      </c>
      <c r="C88" s="16">
        <v>-19855.37</v>
      </c>
      <c r="D88" s="10" t="s">
        <v>11</v>
      </c>
    </row>
    <row r="89" spans="1:4" x14ac:dyDescent="0.25">
      <c r="A89" s="11" t="s">
        <v>207</v>
      </c>
      <c r="B89" s="11" t="s">
        <v>329</v>
      </c>
      <c r="C89" s="16">
        <v>-11798.26</v>
      </c>
      <c r="D89" s="10" t="s">
        <v>11</v>
      </c>
    </row>
    <row r="90" spans="1:4" x14ac:dyDescent="0.25">
      <c r="A90" s="11" t="s">
        <v>334</v>
      </c>
      <c r="B90" s="11" t="s">
        <v>329</v>
      </c>
      <c r="C90" s="16">
        <v>-5340.67</v>
      </c>
      <c r="D90" s="10" t="s">
        <v>11</v>
      </c>
    </row>
    <row r="91" spans="1:4" x14ac:dyDescent="0.25">
      <c r="A91" s="11" t="s">
        <v>230</v>
      </c>
      <c r="B91" s="11" t="s">
        <v>329</v>
      </c>
      <c r="C91" s="16">
        <v>16.66</v>
      </c>
      <c r="D91" s="10" t="s">
        <v>11</v>
      </c>
    </row>
    <row r="92" spans="1:4" x14ac:dyDescent="0.25">
      <c r="A92" s="11" t="s">
        <v>162</v>
      </c>
      <c r="B92" s="11" t="s">
        <v>329</v>
      </c>
      <c r="C92" s="16">
        <v>568.70000000000005</v>
      </c>
      <c r="D92" s="10" t="s">
        <v>11</v>
      </c>
    </row>
    <row r="93" spans="1:4" x14ac:dyDescent="0.25">
      <c r="A93" s="11" t="s">
        <v>67</v>
      </c>
      <c r="B93" s="11" t="s">
        <v>329</v>
      </c>
      <c r="C93" s="16">
        <v>621.42999999999995</v>
      </c>
      <c r="D93" s="10" t="s">
        <v>11</v>
      </c>
    </row>
    <row r="94" spans="1:4" x14ac:dyDescent="0.25">
      <c r="A94" s="11" t="s">
        <v>171</v>
      </c>
      <c r="B94" s="11" t="s">
        <v>329</v>
      </c>
      <c r="C94" s="16">
        <v>4806.49</v>
      </c>
      <c r="D94" s="10" t="s">
        <v>11</v>
      </c>
    </row>
    <row r="95" spans="1:4" x14ac:dyDescent="0.25">
      <c r="A95" s="11" t="s">
        <v>176</v>
      </c>
      <c r="B95" s="11" t="s">
        <v>329</v>
      </c>
      <c r="C95" s="16">
        <v>30560.38</v>
      </c>
      <c r="D95" s="10" t="s">
        <v>11</v>
      </c>
    </row>
    <row r="96" spans="1:4" x14ac:dyDescent="0.25">
      <c r="A96" s="11" t="s">
        <v>335</v>
      </c>
      <c r="B96" s="11" t="s">
        <v>329</v>
      </c>
      <c r="C96" s="16">
        <v>63824.94</v>
      </c>
      <c r="D96" s="10" t="s">
        <v>11</v>
      </c>
    </row>
    <row r="97" spans="1:4" x14ac:dyDescent="0.25">
      <c r="A97" s="11" t="s">
        <v>336</v>
      </c>
      <c r="B97" s="11" t="s">
        <v>329</v>
      </c>
      <c r="C97" s="16">
        <v>66782.95</v>
      </c>
      <c r="D97" s="10" t="s">
        <v>11</v>
      </c>
    </row>
    <row r="98" spans="1:4" x14ac:dyDescent="0.25">
      <c r="A98" s="11" t="s">
        <v>173</v>
      </c>
      <c r="B98" s="11" t="s">
        <v>329</v>
      </c>
      <c r="C98" s="16">
        <v>71958.289999999994</v>
      </c>
      <c r="D98" s="10" t="s">
        <v>11</v>
      </c>
    </row>
    <row r="99" spans="1:4" x14ac:dyDescent="0.25">
      <c r="A99" s="11" t="s">
        <v>204</v>
      </c>
      <c r="B99" s="11" t="s">
        <v>329</v>
      </c>
      <c r="C99" s="16">
        <v>181840.19</v>
      </c>
      <c r="D99" s="10" t="s">
        <v>11</v>
      </c>
    </row>
    <row r="100" spans="1:4" x14ac:dyDescent="0.25">
      <c r="A100" s="11" t="s">
        <v>183</v>
      </c>
      <c r="B100" s="11" t="s">
        <v>329</v>
      </c>
      <c r="C100" s="16">
        <v>465579.41</v>
      </c>
      <c r="D100" s="10" t="s">
        <v>11</v>
      </c>
    </row>
    <row r="101" spans="1:4" x14ac:dyDescent="0.25">
      <c r="A101" s="11" t="s">
        <v>169</v>
      </c>
      <c r="B101" s="11" t="s">
        <v>329</v>
      </c>
      <c r="C101" s="16">
        <v>1240676.82</v>
      </c>
      <c r="D101" s="10" t="s">
        <v>11</v>
      </c>
    </row>
    <row r="102" spans="1:4" x14ac:dyDescent="0.25">
      <c r="A102" s="11" t="s">
        <v>227</v>
      </c>
      <c r="B102" s="11" t="s">
        <v>329</v>
      </c>
      <c r="C102" s="16">
        <v>3286843.1</v>
      </c>
      <c r="D102" s="10" t="s">
        <v>11</v>
      </c>
    </row>
    <row r="103" spans="1:4" x14ac:dyDescent="0.25">
      <c r="A103" s="11" t="s">
        <v>219</v>
      </c>
      <c r="B103" s="11" t="s">
        <v>329</v>
      </c>
      <c r="C103" s="16">
        <v>4508017.09</v>
      </c>
      <c r="D103" s="10" t="s">
        <v>11</v>
      </c>
    </row>
    <row r="104" spans="1:4" x14ac:dyDescent="0.25">
      <c r="A104" s="11" t="s">
        <v>203</v>
      </c>
      <c r="B104" s="11" t="s">
        <v>329</v>
      </c>
      <c r="C104" s="16">
        <v>4754755.74</v>
      </c>
      <c r="D104" s="10" t="s">
        <v>11</v>
      </c>
    </row>
    <row r="105" spans="1:4" x14ac:dyDescent="0.25">
      <c r="A105" s="11" t="s">
        <v>40</v>
      </c>
      <c r="B105" s="11" t="s">
        <v>329</v>
      </c>
      <c r="C105" s="16">
        <v>6966980.5099999998</v>
      </c>
      <c r="D105" s="10" t="s">
        <v>11</v>
      </c>
    </row>
    <row r="106" spans="1:4" x14ac:dyDescent="0.25">
      <c r="A106" s="11" t="s">
        <v>218</v>
      </c>
      <c r="B106" s="11" t="s">
        <v>329</v>
      </c>
      <c r="C106" s="16">
        <v>11796193.279999999</v>
      </c>
      <c r="D106" s="10" t="s">
        <v>11</v>
      </c>
    </row>
    <row r="107" spans="1:4" x14ac:dyDescent="0.25">
      <c r="A107" s="11" t="s">
        <v>242</v>
      </c>
      <c r="B107" s="11" t="s">
        <v>329</v>
      </c>
      <c r="C107" s="16">
        <v>11928539.699999999</v>
      </c>
      <c r="D107" s="10" t="s">
        <v>11</v>
      </c>
    </row>
    <row r="108" spans="1:4" x14ac:dyDescent="0.25">
      <c r="A108" s="11" t="s">
        <v>255</v>
      </c>
      <c r="B108" s="11" t="s">
        <v>329</v>
      </c>
      <c r="C108" s="16">
        <v>12384464.02</v>
      </c>
      <c r="D108" s="10" t="s">
        <v>11</v>
      </c>
    </row>
    <row r="109" spans="1:4" x14ac:dyDescent="0.25">
      <c r="A109" s="11" t="s">
        <v>260</v>
      </c>
      <c r="B109" s="11" t="s">
        <v>329</v>
      </c>
      <c r="C109" s="16">
        <v>24358885.329999998</v>
      </c>
      <c r="D109" s="10" t="s">
        <v>11</v>
      </c>
    </row>
    <row r="110" spans="1:4" x14ac:dyDescent="0.25">
      <c r="A110" s="11" t="s">
        <v>337</v>
      </c>
      <c r="B110" s="11" t="s">
        <v>329</v>
      </c>
      <c r="C110" s="16">
        <v>4462240.6399999997</v>
      </c>
      <c r="D110" s="10" t="s">
        <v>11</v>
      </c>
    </row>
    <row r="111" spans="1:4" x14ac:dyDescent="0.25">
      <c r="A111" s="11" t="s">
        <v>187</v>
      </c>
      <c r="B111" s="11" t="s">
        <v>338</v>
      </c>
      <c r="C111" s="16">
        <v>1606.04</v>
      </c>
      <c r="D111" s="10" t="s">
        <v>11</v>
      </c>
    </row>
    <row r="112" spans="1:4" x14ac:dyDescent="0.25">
      <c r="A112" s="11" t="s">
        <v>202</v>
      </c>
      <c r="B112" s="11" t="s">
        <v>338</v>
      </c>
      <c r="C112" s="16">
        <v>376050.17</v>
      </c>
      <c r="D112" s="10" t="s">
        <v>11</v>
      </c>
    </row>
    <row r="113" spans="1:4" x14ac:dyDescent="0.25">
      <c r="A113" s="11" t="s">
        <v>201</v>
      </c>
      <c r="B113" s="11" t="s">
        <v>338</v>
      </c>
      <c r="C113" s="16">
        <v>811945.68</v>
      </c>
      <c r="D113" s="10" t="s">
        <v>11</v>
      </c>
    </row>
    <row r="114" spans="1:4" x14ac:dyDescent="0.25">
      <c r="A114" s="11" t="s">
        <v>239</v>
      </c>
      <c r="B114" s="11" t="s">
        <v>338</v>
      </c>
      <c r="C114" s="16">
        <v>3451875.31</v>
      </c>
      <c r="D114" s="10" t="s">
        <v>11</v>
      </c>
    </row>
    <row r="115" spans="1:4" x14ac:dyDescent="0.25">
      <c r="A115" s="11" t="s">
        <v>215</v>
      </c>
      <c r="B115" s="11" t="s">
        <v>339</v>
      </c>
      <c r="C115" s="16">
        <v>-127133.63</v>
      </c>
      <c r="D115" s="10" t="s">
        <v>11</v>
      </c>
    </row>
    <row r="116" spans="1:4" x14ac:dyDescent="0.25">
      <c r="A116" s="11" t="s">
        <v>180</v>
      </c>
      <c r="B116" s="11" t="s">
        <v>339</v>
      </c>
      <c r="C116" s="16">
        <v>11306.82</v>
      </c>
      <c r="D116" s="10" t="s">
        <v>11</v>
      </c>
    </row>
    <row r="117" spans="1:4" x14ac:dyDescent="0.25">
      <c r="A117" s="11" t="s">
        <v>223</v>
      </c>
      <c r="B117" s="11" t="s">
        <v>339</v>
      </c>
      <c r="C117" s="16">
        <v>1493065.8</v>
      </c>
      <c r="D117" s="10" t="s">
        <v>11</v>
      </c>
    </row>
    <row r="118" spans="1:4" x14ac:dyDescent="0.25">
      <c r="A118" s="11" t="s">
        <v>192</v>
      </c>
      <c r="B118" s="11" t="s">
        <v>339</v>
      </c>
      <c r="C118" s="16">
        <v>-12846.43</v>
      </c>
      <c r="D118" s="10" t="s">
        <v>11</v>
      </c>
    </row>
    <row r="119" spans="1:4" x14ac:dyDescent="0.25">
      <c r="A119" s="11" t="s">
        <v>220</v>
      </c>
      <c r="B119" s="11" t="s">
        <v>339</v>
      </c>
      <c r="C119" s="16">
        <v>858900</v>
      </c>
      <c r="D119" s="10" t="s">
        <v>11</v>
      </c>
    </row>
    <row r="120" spans="1:4" x14ac:dyDescent="0.25">
      <c r="A120" s="11" t="s">
        <v>46</v>
      </c>
      <c r="B120" s="11" t="s">
        <v>339</v>
      </c>
      <c r="C120" s="16">
        <v>1457237.81</v>
      </c>
      <c r="D120" s="10" t="s">
        <v>11</v>
      </c>
    </row>
    <row r="121" spans="1:4" x14ac:dyDescent="0.25">
      <c r="A121" s="11" t="s">
        <v>235</v>
      </c>
      <c r="B121" s="11" t="s">
        <v>339</v>
      </c>
      <c r="C121" s="16">
        <v>1771834.7</v>
      </c>
      <c r="D121" s="10" t="s">
        <v>11</v>
      </c>
    </row>
    <row r="122" spans="1:4" x14ac:dyDescent="0.25">
      <c r="A122" s="11" t="s">
        <v>195</v>
      </c>
      <c r="B122" s="11" t="s">
        <v>339</v>
      </c>
      <c r="C122" s="16">
        <v>540490.18000000005</v>
      </c>
      <c r="D122" s="10" t="s">
        <v>11</v>
      </c>
    </row>
    <row r="123" spans="1:4" x14ac:dyDescent="0.25">
      <c r="A123" s="11" t="s">
        <v>229</v>
      </c>
      <c r="B123" s="11" t="s">
        <v>339</v>
      </c>
      <c r="C123" s="16">
        <v>1688790.1</v>
      </c>
      <c r="D123" s="10" t="s">
        <v>11</v>
      </c>
    </row>
    <row r="124" spans="1:4" x14ac:dyDescent="0.25">
      <c r="A124" s="11" t="s">
        <v>265</v>
      </c>
      <c r="B124" s="11" t="s">
        <v>339</v>
      </c>
      <c r="C124" s="16">
        <v>126791473.65000001</v>
      </c>
      <c r="D124" s="10" t="s">
        <v>11</v>
      </c>
    </row>
    <row r="125" spans="1:4" x14ac:dyDescent="0.25">
      <c r="A125" s="11" t="s">
        <v>234</v>
      </c>
      <c r="B125" s="11" t="s">
        <v>340</v>
      </c>
      <c r="C125" s="16">
        <v>2087331.73</v>
      </c>
      <c r="D125" s="10" t="s">
        <v>11</v>
      </c>
    </row>
    <row r="126" spans="1:4" x14ac:dyDescent="0.25">
      <c r="A126" s="11" t="s">
        <v>184</v>
      </c>
      <c r="B126" s="11" t="s">
        <v>340</v>
      </c>
      <c r="C126" s="16">
        <v>22225.200000000001</v>
      </c>
      <c r="D126" s="10" t="s">
        <v>11</v>
      </c>
    </row>
    <row r="127" spans="1:4" x14ac:dyDescent="0.25">
      <c r="A127" s="11" t="s">
        <v>164</v>
      </c>
      <c r="B127" s="11" t="s">
        <v>296</v>
      </c>
      <c r="C127" s="16">
        <v>-176.89</v>
      </c>
      <c r="D127" s="10" t="s">
        <v>4</v>
      </c>
    </row>
    <row r="128" spans="1:4" x14ac:dyDescent="0.25">
      <c r="A128" s="11" t="s">
        <v>76</v>
      </c>
      <c r="B128" s="11" t="s">
        <v>297</v>
      </c>
      <c r="C128" s="16">
        <v>-2957558.03</v>
      </c>
      <c r="D128" s="10" t="s">
        <v>4</v>
      </c>
    </row>
    <row r="129" spans="1:4" x14ac:dyDescent="0.25">
      <c r="A129" s="11" t="s">
        <v>115</v>
      </c>
      <c r="B129" s="11" t="s">
        <v>298</v>
      </c>
      <c r="C129" s="16">
        <v>-338759.08</v>
      </c>
      <c r="D129" s="10" t="s">
        <v>4</v>
      </c>
    </row>
    <row r="130" spans="1:4" x14ac:dyDescent="0.25">
      <c r="A130" s="11" t="s">
        <v>3</v>
      </c>
      <c r="B130" s="11" t="s">
        <v>303</v>
      </c>
      <c r="C130" s="16">
        <v>-1891937204.6900001</v>
      </c>
      <c r="D130" s="10" t="s">
        <v>4</v>
      </c>
    </row>
    <row r="131" spans="1:4" x14ac:dyDescent="0.25">
      <c r="A131" s="11" t="s">
        <v>12</v>
      </c>
      <c r="B131" s="11" t="s">
        <v>303</v>
      </c>
      <c r="C131" s="16">
        <v>-32452721.899999999</v>
      </c>
      <c r="D131" s="10" t="s">
        <v>4</v>
      </c>
    </row>
    <row r="132" spans="1:4" x14ac:dyDescent="0.25">
      <c r="A132" s="11" t="s">
        <v>52</v>
      </c>
      <c r="B132" s="11" t="s">
        <v>303</v>
      </c>
      <c r="C132" s="16">
        <v>-4349512.3</v>
      </c>
      <c r="D132" s="10" t="s">
        <v>4</v>
      </c>
    </row>
    <row r="133" spans="1:4" x14ac:dyDescent="0.25">
      <c r="A133" s="11" t="s">
        <v>27</v>
      </c>
      <c r="B133" s="11" t="s">
        <v>303</v>
      </c>
      <c r="C133" s="16">
        <v>-3101434.86</v>
      </c>
      <c r="D133" s="10" t="s">
        <v>4</v>
      </c>
    </row>
    <row r="134" spans="1:4" x14ac:dyDescent="0.25">
      <c r="A134" s="11" t="s">
        <v>69</v>
      </c>
      <c r="B134" s="11" t="s">
        <v>303</v>
      </c>
      <c r="C134" s="16">
        <v>-2136269.84</v>
      </c>
      <c r="D134" s="10" t="s">
        <v>4</v>
      </c>
    </row>
    <row r="135" spans="1:4" x14ac:dyDescent="0.25">
      <c r="A135" s="11" t="s">
        <v>148</v>
      </c>
      <c r="B135" s="11" t="s">
        <v>303</v>
      </c>
      <c r="C135" s="16">
        <v>-28765.07</v>
      </c>
      <c r="D135" s="10" t="s">
        <v>4</v>
      </c>
    </row>
    <row r="136" spans="1:4" x14ac:dyDescent="0.25">
      <c r="A136" s="11" t="s">
        <v>138</v>
      </c>
      <c r="B136" s="11" t="s">
        <v>303</v>
      </c>
      <c r="C136" s="16">
        <v>36000</v>
      </c>
      <c r="D136" s="10" t="s">
        <v>4</v>
      </c>
    </row>
    <row r="137" spans="1:4" x14ac:dyDescent="0.25">
      <c r="A137" s="11" t="s">
        <v>14</v>
      </c>
      <c r="B137" s="11" t="s">
        <v>303</v>
      </c>
      <c r="C137" s="16">
        <v>8994000</v>
      </c>
      <c r="D137" s="10" t="s">
        <v>4</v>
      </c>
    </row>
    <row r="138" spans="1:4" x14ac:dyDescent="0.25">
      <c r="A138" s="11" t="s">
        <v>256</v>
      </c>
      <c r="B138" s="11" t="s">
        <v>303</v>
      </c>
      <c r="C138" s="16">
        <v>40544041.530000001</v>
      </c>
      <c r="D138" s="10" t="s">
        <v>4</v>
      </c>
    </row>
    <row r="139" spans="1:4" x14ac:dyDescent="0.25">
      <c r="A139" s="11" t="s">
        <v>5</v>
      </c>
      <c r="B139" s="11" t="s">
        <v>304</v>
      </c>
      <c r="C139" s="16">
        <v>-1583735505.3499999</v>
      </c>
      <c r="D139" s="10" t="s">
        <v>4</v>
      </c>
    </row>
    <row r="140" spans="1:4" x14ac:dyDescent="0.25">
      <c r="A140" s="11" t="s">
        <v>13</v>
      </c>
      <c r="B140" s="11" t="s">
        <v>304</v>
      </c>
      <c r="C140" s="16">
        <v>-20634847.460000001</v>
      </c>
      <c r="D140" s="10" t="s">
        <v>4</v>
      </c>
    </row>
    <row r="141" spans="1:4" x14ac:dyDescent="0.25">
      <c r="A141" s="11" t="s">
        <v>58</v>
      </c>
      <c r="B141" s="11" t="s">
        <v>304</v>
      </c>
      <c r="C141" s="16">
        <v>-3436879.24</v>
      </c>
      <c r="D141" s="10" t="s">
        <v>4</v>
      </c>
    </row>
    <row r="142" spans="1:4" x14ac:dyDescent="0.25">
      <c r="A142" s="11" t="s">
        <v>25</v>
      </c>
      <c r="B142" s="11" t="s">
        <v>304</v>
      </c>
      <c r="C142" s="16">
        <v>-3163668.64</v>
      </c>
      <c r="D142" s="10" t="s">
        <v>4</v>
      </c>
    </row>
    <row r="143" spans="1:4" x14ac:dyDescent="0.25">
      <c r="A143" s="11" t="s">
        <v>80</v>
      </c>
      <c r="B143" s="11" t="s">
        <v>304</v>
      </c>
      <c r="C143" s="16">
        <v>-2310564.15</v>
      </c>
      <c r="D143" s="10" t="s">
        <v>4</v>
      </c>
    </row>
    <row r="144" spans="1:4" x14ac:dyDescent="0.25">
      <c r="A144" s="11" t="s">
        <v>81</v>
      </c>
      <c r="B144" s="11" t="s">
        <v>304</v>
      </c>
      <c r="C144" s="16">
        <v>-1138211.27</v>
      </c>
      <c r="D144" s="10" t="s">
        <v>4</v>
      </c>
    </row>
    <row r="145" spans="1:4" x14ac:dyDescent="0.25">
      <c r="A145" s="11" t="s">
        <v>140</v>
      </c>
      <c r="B145" s="11" t="s">
        <v>304</v>
      </c>
      <c r="C145" s="16">
        <v>-90340.3</v>
      </c>
      <c r="D145" s="10" t="s">
        <v>4</v>
      </c>
    </row>
    <row r="146" spans="1:4" x14ac:dyDescent="0.25">
      <c r="A146" s="11" t="s">
        <v>257</v>
      </c>
      <c r="B146" s="11" t="s">
        <v>304</v>
      </c>
      <c r="C146" s="16">
        <v>15168000</v>
      </c>
      <c r="D146" s="10" t="s">
        <v>4</v>
      </c>
    </row>
    <row r="147" spans="1:4" x14ac:dyDescent="0.25">
      <c r="A147" s="11" t="s">
        <v>254</v>
      </c>
      <c r="B147" s="11" t="s">
        <v>304</v>
      </c>
      <c r="C147" s="16">
        <v>29342570.670000002</v>
      </c>
      <c r="D147" s="10" t="s">
        <v>4</v>
      </c>
    </row>
    <row r="148" spans="1:4" x14ac:dyDescent="0.25">
      <c r="A148" s="11" t="s">
        <v>6</v>
      </c>
      <c r="B148" s="11" t="s">
        <v>304</v>
      </c>
      <c r="C148" s="16">
        <v>-1022066938.96</v>
      </c>
      <c r="D148" s="10" t="s">
        <v>4</v>
      </c>
    </row>
    <row r="149" spans="1:4" x14ac:dyDescent="0.25">
      <c r="A149" s="11" t="s">
        <v>8</v>
      </c>
      <c r="B149" s="11" t="s">
        <v>304</v>
      </c>
      <c r="C149" s="16">
        <v>-214733871.22</v>
      </c>
      <c r="D149" s="10" t="s">
        <v>4</v>
      </c>
    </row>
    <row r="150" spans="1:4" x14ac:dyDescent="0.25">
      <c r="A150" s="11" t="s">
        <v>26</v>
      </c>
      <c r="B150" s="11" t="s">
        <v>304</v>
      </c>
      <c r="C150" s="16">
        <v>-4512000</v>
      </c>
      <c r="D150" s="10" t="s">
        <v>4</v>
      </c>
    </row>
    <row r="151" spans="1:4" x14ac:dyDescent="0.25">
      <c r="A151" s="11" t="s">
        <v>23</v>
      </c>
      <c r="B151" s="11" t="s">
        <v>304</v>
      </c>
      <c r="C151" s="16">
        <v>-3798389.6</v>
      </c>
      <c r="D151" s="10" t="s">
        <v>4</v>
      </c>
    </row>
    <row r="152" spans="1:4" x14ac:dyDescent="0.25">
      <c r="A152" s="11" t="s">
        <v>61</v>
      </c>
      <c r="B152" s="11" t="s">
        <v>304</v>
      </c>
      <c r="C152" s="16">
        <v>-2906203.06</v>
      </c>
      <c r="D152" s="10" t="s">
        <v>4</v>
      </c>
    </row>
    <row r="153" spans="1:4" x14ac:dyDescent="0.25">
      <c r="A153" s="11" t="s">
        <v>68</v>
      </c>
      <c r="B153" s="11" t="s">
        <v>304</v>
      </c>
      <c r="C153" s="16">
        <v>-2802789.74</v>
      </c>
      <c r="D153" s="10" t="s">
        <v>4</v>
      </c>
    </row>
    <row r="154" spans="1:4" x14ac:dyDescent="0.25">
      <c r="A154" s="11" t="s">
        <v>32</v>
      </c>
      <c r="B154" s="11" t="s">
        <v>304</v>
      </c>
      <c r="C154" s="16">
        <v>-1430340.23</v>
      </c>
      <c r="D154" s="10" t="s">
        <v>4</v>
      </c>
    </row>
    <row r="155" spans="1:4" x14ac:dyDescent="0.25">
      <c r="A155" s="11" t="s">
        <v>95</v>
      </c>
      <c r="B155" s="11" t="s">
        <v>304</v>
      </c>
      <c r="C155" s="16">
        <v>-593219.56999999995</v>
      </c>
      <c r="D155" s="10" t="s">
        <v>4</v>
      </c>
    </row>
    <row r="156" spans="1:4" x14ac:dyDescent="0.25">
      <c r="A156" s="11" t="s">
        <v>118</v>
      </c>
      <c r="B156" s="11" t="s">
        <v>304</v>
      </c>
      <c r="C156" s="16">
        <v>-543862.98</v>
      </c>
      <c r="D156" s="10" t="s">
        <v>4</v>
      </c>
    </row>
    <row r="157" spans="1:4" x14ac:dyDescent="0.25">
      <c r="A157" s="11" t="s">
        <v>248</v>
      </c>
      <c r="B157" s="11" t="s">
        <v>304</v>
      </c>
      <c r="C157" s="16">
        <v>14985337.609999999</v>
      </c>
      <c r="D157" s="10" t="s">
        <v>4</v>
      </c>
    </row>
    <row r="158" spans="1:4" x14ac:dyDescent="0.25">
      <c r="A158" s="11" t="s">
        <v>9</v>
      </c>
      <c r="B158" s="11" t="s">
        <v>304</v>
      </c>
      <c r="C158" s="16">
        <v>-134833674.78</v>
      </c>
      <c r="D158" s="10" t="s">
        <v>4</v>
      </c>
    </row>
    <row r="159" spans="1:4" x14ac:dyDescent="0.25">
      <c r="A159" s="11" t="s">
        <v>51</v>
      </c>
      <c r="B159" s="11" t="s">
        <v>304</v>
      </c>
      <c r="C159" s="16">
        <v>-2781619.23</v>
      </c>
      <c r="D159" s="10" t="s">
        <v>4</v>
      </c>
    </row>
    <row r="160" spans="1:4" x14ac:dyDescent="0.25">
      <c r="A160" s="11" t="s">
        <v>126</v>
      </c>
      <c r="B160" s="11" t="s">
        <v>304</v>
      </c>
      <c r="C160" s="16">
        <v>-99915.13</v>
      </c>
      <c r="D160" s="10" t="s">
        <v>4</v>
      </c>
    </row>
    <row r="161" spans="1:4" x14ac:dyDescent="0.25">
      <c r="A161" s="11" t="s">
        <v>129</v>
      </c>
      <c r="B161" s="11" t="s">
        <v>304</v>
      </c>
      <c r="C161" s="16">
        <v>-40956.86</v>
      </c>
      <c r="D161" s="10" t="s">
        <v>4</v>
      </c>
    </row>
    <row r="162" spans="1:4" x14ac:dyDescent="0.25">
      <c r="A162" s="11" t="s">
        <v>160</v>
      </c>
      <c r="B162" s="11" t="s">
        <v>304</v>
      </c>
      <c r="C162" s="16">
        <v>-889.57</v>
      </c>
      <c r="D162" s="10" t="s">
        <v>4</v>
      </c>
    </row>
    <row r="163" spans="1:4" x14ac:dyDescent="0.25">
      <c r="A163" s="11" t="s">
        <v>75</v>
      </c>
      <c r="B163" s="11" t="s">
        <v>304</v>
      </c>
      <c r="C163" s="16">
        <v>1030000</v>
      </c>
      <c r="D163" s="10" t="s">
        <v>4</v>
      </c>
    </row>
    <row r="164" spans="1:4" x14ac:dyDescent="0.25">
      <c r="A164" s="11" t="s">
        <v>225</v>
      </c>
      <c r="B164" s="11" t="s">
        <v>304</v>
      </c>
      <c r="C164" s="16">
        <v>1623218.75</v>
      </c>
      <c r="D164" s="10" t="s">
        <v>4</v>
      </c>
    </row>
    <row r="165" spans="1:4" x14ac:dyDescent="0.25">
      <c r="A165" s="11" t="s">
        <v>22</v>
      </c>
      <c r="B165" s="11" t="s">
        <v>305</v>
      </c>
      <c r="C165" s="16">
        <v>-18974563.760000002</v>
      </c>
      <c r="D165" s="10" t="s">
        <v>4</v>
      </c>
    </row>
    <row r="166" spans="1:4" x14ac:dyDescent="0.25">
      <c r="A166" s="11" t="s">
        <v>117</v>
      </c>
      <c r="B166" s="11" t="s">
        <v>305</v>
      </c>
      <c r="C166" s="16">
        <v>-925000</v>
      </c>
      <c r="D166" s="10" t="s">
        <v>4</v>
      </c>
    </row>
    <row r="167" spans="1:4" x14ac:dyDescent="0.25">
      <c r="A167" s="11" t="s">
        <v>100</v>
      </c>
      <c r="B167" s="11" t="s">
        <v>305</v>
      </c>
      <c r="C167" s="16">
        <v>-281263.59000000003</v>
      </c>
      <c r="D167" s="10" t="s">
        <v>4</v>
      </c>
    </row>
    <row r="168" spans="1:4" x14ac:dyDescent="0.25">
      <c r="A168" s="11" t="s">
        <v>143</v>
      </c>
      <c r="B168" s="11" t="s">
        <v>305</v>
      </c>
      <c r="C168" s="16">
        <v>-51937.42</v>
      </c>
      <c r="D168" s="10" t="s">
        <v>4</v>
      </c>
    </row>
    <row r="169" spans="1:4" x14ac:dyDescent="0.25">
      <c r="A169" s="11" t="s">
        <v>154</v>
      </c>
      <c r="B169" s="11" t="s">
        <v>305</v>
      </c>
      <c r="C169" s="16">
        <v>-9.36</v>
      </c>
      <c r="D169" s="10" t="s">
        <v>4</v>
      </c>
    </row>
    <row r="170" spans="1:4" x14ac:dyDescent="0.25">
      <c r="A170" s="11" t="s">
        <v>198</v>
      </c>
      <c r="B170" s="11" t="s">
        <v>305</v>
      </c>
      <c r="C170" s="16">
        <v>415067.59</v>
      </c>
      <c r="D170" s="10" t="s">
        <v>4</v>
      </c>
    </row>
    <row r="171" spans="1:4" x14ac:dyDescent="0.25">
      <c r="A171" s="11" t="s">
        <v>19</v>
      </c>
      <c r="B171" s="11" t="s">
        <v>306</v>
      </c>
      <c r="C171" s="16">
        <v>-3363212.57</v>
      </c>
      <c r="D171" s="10" t="s">
        <v>4</v>
      </c>
    </row>
    <row r="172" spans="1:4" x14ac:dyDescent="0.25">
      <c r="A172" s="11" t="s">
        <v>136</v>
      </c>
      <c r="B172" s="11" t="s">
        <v>306</v>
      </c>
      <c r="C172" s="16">
        <v>-17631.07</v>
      </c>
      <c r="D172" s="10" t="s">
        <v>4</v>
      </c>
    </row>
    <row r="173" spans="1:4" x14ac:dyDescent="0.25">
      <c r="A173" s="11" t="s">
        <v>86</v>
      </c>
      <c r="B173" s="11" t="s">
        <v>306</v>
      </c>
      <c r="C173" s="16">
        <v>-13464.02</v>
      </c>
      <c r="D173" s="10" t="s">
        <v>4</v>
      </c>
    </row>
    <row r="174" spans="1:4" x14ac:dyDescent="0.25">
      <c r="A174" s="11" t="s">
        <v>199</v>
      </c>
      <c r="B174" s="11" t="s">
        <v>306</v>
      </c>
      <c r="C174" s="16">
        <v>72058.38</v>
      </c>
      <c r="D174" s="10" t="s">
        <v>4</v>
      </c>
    </row>
    <row r="175" spans="1:4" x14ac:dyDescent="0.25">
      <c r="A175" s="11" t="s">
        <v>99</v>
      </c>
      <c r="B175" s="11" t="s">
        <v>307</v>
      </c>
      <c r="C175" s="16">
        <v>-7525431.4199999999</v>
      </c>
      <c r="D175" s="10" t="s">
        <v>4</v>
      </c>
    </row>
    <row r="176" spans="1:4" x14ac:dyDescent="0.25">
      <c r="A176" s="11" t="s">
        <v>91</v>
      </c>
      <c r="B176" s="11" t="s">
        <v>307</v>
      </c>
      <c r="C176" s="16">
        <v>-481970.88</v>
      </c>
      <c r="D176" s="10" t="s">
        <v>4</v>
      </c>
    </row>
    <row r="177" spans="1:4" x14ac:dyDescent="0.25">
      <c r="A177" s="11" t="s">
        <v>308</v>
      </c>
      <c r="B177" s="11" t="s">
        <v>307</v>
      </c>
      <c r="C177" s="16">
        <v>38361.910000000003</v>
      </c>
      <c r="D177" s="10" t="s">
        <v>4</v>
      </c>
    </row>
    <row r="178" spans="1:4" x14ac:dyDescent="0.25">
      <c r="A178" s="11" t="s">
        <v>15</v>
      </c>
      <c r="B178" s="11" t="s">
        <v>307</v>
      </c>
      <c r="C178" s="16">
        <v>-24146917.399999999</v>
      </c>
      <c r="D178" s="10" t="s">
        <v>4</v>
      </c>
    </row>
    <row r="179" spans="1:4" x14ac:dyDescent="0.25">
      <c r="A179" s="11" t="s">
        <v>7</v>
      </c>
      <c r="B179" s="11" t="s">
        <v>307</v>
      </c>
      <c r="C179" s="16">
        <v>-356399061.19</v>
      </c>
      <c r="D179" s="10" t="s">
        <v>4</v>
      </c>
    </row>
    <row r="180" spans="1:4" x14ac:dyDescent="0.25">
      <c r="A180" s="11" t="s">
        <v>63</v>
      </c>
      <c r="B180" s="11" t="s">
        <v>307</v>
      </c>
      <c r="C180" s="16">
        <v>-5437015.5899999999</v>
      </c>
      <c r="D180" s="10" t="s">
        <v>4</v>
      </c>
    </row>
    <row r="181" spans="1:4" x14ac:dyDescent="0.25">
      <c r="A181" s="11" t="s">
        <v>245</v>
      </c>
      <c r="B181" s="11" t="s">
        <v>307</v>
      </c>
      <c r="C181" s="16">
        <v>-3086909.84</v>
      </c>
      <c r="D181" s="10" t="s">
        <v>4</v>
      </c>
    </row>
    <row r="182" spans="1:4" x14ac:dyDescent="0.25">
      <c r="A182" s="11" t="s">
        <v>107</v>
      </c>
      <c r="B182" s="11" t="s">
        <v>307</v>
      </c>
      <c r="C182" s="16">
        <v>-481296.65</v>
      </c>
      <c r="D182" s="10" t="s">
        <v>4</v>
      </c>
    </row>
    <row r="183" spans="1:4" x14ac:dyDescent="0.25">
      <c r="A183" s="11" t="s">
        <v>157</v>
      </c>
      <c r="B183" s="11" t="s">
        <v>307</v>
      </c>
      <c r="C183" s="16">
        <v>-25558.97</v>
      </c>
      <c r="D183" s="10" t="s">
        <v>4</v>
      </c>
    </row>
    <row r="184" spans="1:4" x14ac:dyDescent="0.25">
      <c r="A184" s="11" t="s">
        <v>152</v>
      </c>
      <c r="B184" s="11" t="s">
        <v>307</v>
      </c>
      <c r="C184" s="16">
        <v>-1613.9</v>
      </c>
      <c r="D184" s="10" t="s">
        <v>4</v>
      </c>
    </row>
    <row r="185" spans="1:4" x14ac:dyDescent="0.25">
      <c r="A185" s="11" t="s">
        <v>151</v>
      </c>
      <c r="B185" s="11" t="s">
        <v>307</v>
      </c>
      <c r="C185" s="16">
        <v>158300</v>
      </c>
      <c r="D185" s="10" t="s">
        <v>4</v>
      </c>
    </row>
    <row r="186" spans="1:4" x14ac:dyDescent="0.25">
      <c r="A186" s="11" t="s">
        <v>214</v>
      </c>
      <c r="B186" s="11" t="s">
        <v>307</v>
      </c>
      <c r="C186" s="16">
        <v>813902</v>
      </c>
      <c r="D186" s="10" t="s">
        <v>4</v>
      </c>
    </row>
    <row r="187" spans="1:4" x14ac:dyDescent="0.25">
      <c r="A187" s="11" t="s">
        <v>266</v>
      </c>
      <c r="B187" s="11" t="s">
        <v>307</v>
      </c>
      <c r="C187" s="16">
        <v>191649825.69999999</v>
      </c>
      <c r="D187" s="10" t="s">
        <v>4</v>
      </c>
    </row>
    <row r="188" spans="1:4" x14ac:dyDescent="0.25">
      <c r="A188" s="11" t="s">
        <v>47</v>
      </c>
      <c r="B188" s="11" t="s">
        <v>307</v>
      </c>
      <c r="C188" s="16">
        <v>-398378.84</v>
      </c>
      <c r="D188" s="10" t="s">
        <v>4</v>
      </c>
    </row>
    <row r="189" spans="1:4" x14ac:dyDescent="0.25">
      <c r="A189" s="11" t="s">
        <v>139</v>
      </c>
      <c r="B189" s="11" t="s">
        <v>307</v>
      </c>
      <c r="C189" s="16">
        <v>52870</v>
      </c>
      <c r="D189" s="10" t="s">
        <v>4</v>
      </c>
    </row>
    <row r="190" spans="1:4" x14ac:dyDescent="0.25">
      <c r="A190" s="11" t="s">
        <v>30</v>
      </c>
      <c r="B190" s="11" t="s">
        <v>307</v>
      </c>
      <c r="C190" s="16">
        <v>-12865095.07</v>
      </c>
      <c r="D190" s="10" t="s">
        <v>4</v>
      </c>
    </row>
    <row r="191" spans="1:4" x14ac:dyDescent="0.25">
      <c r="A191" s="11" t="s">
        <v>221</v>
      </c>
      <c r="B191" s="11" t="s">
        <v>307</v>
      </c>
      <c r="C191" s="16">
        <v>843431.86</v>
      </c>
      <c r="D191" s="10" t="s">
        <v>4</v>
      </c>
    </row>
    <row r="192" spans="1:4" x14ac:dyDescent="0.25">
      <c r="A192" s="11" t="s">
        <v>134</v>
      </c>
      <c r="B192" s="11" t="s">
        <v>307</v>
      </c>
      <c r="C192" s="16">
        <v>-54394</v>
      </c>
      <c r="D192" s="10" t="s">
        <v>4</v>
      </c>
    </row>
    <row r="193" spans="1:4" x14ac:dyDescent="0.25">
      <c r="A193" s="11" t="s">
        <v>130</v>
      </c>
      <c r="B193" s="11" t="s">
        <v>307</v>
      </c>
      <c r="C193" s="16">
        <v>-80526.28</v>
      </c>
      <c r="D193" s="10" t="s">
        <v>4</v>
      </c>
    </row>
    <row r="194" spans="1:4" x14ac:dyDescent="0.25">
      <c r="A194" s="11" t="s">
        <v>42</v>
      </c>
      <c r="B194" s="11" t="s">
        <v>309</v>
      </c>
      <c r="C194" s="16">
        <v>-7776468.7000000002</v>
      </c>
      <c r="D194" s="10" t="s">
        <v>4</v>
      </c>
    </row>
    <row r="195" spans="1:4" x14ac:dyDescent="0.25">
      <c r="A195" s="11" t="s">
        <v>72</v>
      </c>
      <c r="B195" s="11" t="s">
        <v>309</v>
      </c>
      <c r="C195" s="16">
        <v>-1644533.86</v>
      </c>
      <c r="D195" s="10" t="s">
        <v>4</v>
      </c>
    </row>
    <row r="196" spans="1:4" x14ac:dyDescent="0.25">
      <c r="A196" s="11" t="s">
        <v>82</v>
      </c>
      <c r="B196" s="11" t="s">
        <v>309</v>
      </c>
      <c r="C196" s="16">
        <v>-788800.82</v>
      </c>
      <c r="D196" s="10" t="s">
        <v>4</v>
      </c>
    </row>
    <row r="197" spans="1:4" x14ac:dyDescent="0.25">
      <c r="A197" s="11" t="s">
        <v>135</v>
      </c>
      <c r="B197" s="11" t="s">
        <v>309</v>
      </c>
      <c r="C197" s="16">
        <v>-62319.68</v>
      </c>
      <c r="D197" s="10" t="s">
        <v>4</v>
      </c>
    </row>
    <row r="198" spans="1:4" x14ac:dyDescent="0.25">
      <c r="A198" s="11" t="s">
        <v>55</v>
      </c>
      <c r="B198" s="11" t="s">
        <v>310</v>
      </c>
      <c r="C198" s="16">
        <v>-3365161</v>
      </c>
      <c r="D198" s="10" t="s">
        <v>4</v>
      </c>
    </row>
    <row r="199" spans="1:4" x14ac:dyDescent="0.25">
      <c r="A199" s="11" t="s">
        <v>84</v>
      </c>
      <c r="B199" s="11" t="s">
        <v>310</v>
      </c>
      <c r="C199" s="16">
        <v>-938893</v>
      </c>
      <c r="D199" s="10" t="s">
        <v>4</v>
      </c>
    </row>
    <row r="200" spans="1:4" x14ac:dyDescent="0.25">
      <c r="A200" s="11" t="s">
        <v>144</v>
      </c>
      <c r="B200" s="11" t="s">
        <v>310</v>
      </c>
      <c r="C200" s="16">
        <v>-31703.39</v>
      </c>
      <c r="D200" s="10" t="s">
        <v>4</v>
      </c>
    </row>
    <row r="201" spans="1:4" x14ac:dyDescent="0.25">
      <c r="A201" s="11" t="s">
        <v>77</v>
      </c>
      <c r="B201" s="11" t="s">
        <v>310</v>
      </c>
      <c r="C201" s="16">
        <v>-999199.45</v>
      </c>
      <c r="D201" s="10" t="s">
        <v>4</v>
      </c>
    </row>
    <row r="202" spans="1:4" x14ac:dyDescent="0.25">
      <c r="A202" s="11" t="s">
        <v>311</v>
      </c>
      <c r="B202" s="11" t="s">
        <v>310</v>
      </c>
      <c r="C202" s="16">
        <v>-5340</v>
      </c>
      <c r="D202" s="10" t="s">
        <v>4</v>
      </c>
    </row>
    <row r="203" spans="1:4" x14ac:dyDescent="0.25">
      <c r="A203" s="11" t="s">
        <v>158</v>
      </c>
      <c r="B203" s="11" t="s">
        <v>310</v>
      </c>
      <c r="C203" s="16">
        <v>-1712.81</v>
      </c>
      <c r="D203" s="10" t="s">
        <v>4</v>
      </c>
    </row>
    <row r="204" spans="1:4" x14ac:dyDescent="0.25">
      <c r="A204" s="11" t="s">
        <v>131</v>
      </c>
      <c r="B204" s="11" t="s">
        <v>312</v>
      </c>
      <c r="C204" s="16">
        <v>-54198.99</v>
      </c>
      <c r="D204" s="10" t="s">
        <v>4</v>
      </c>
    </row>
    <row r="205" spans="1:4" x14ac:dyDescent="0.25">
      <c r="A205" s="11" t="s">
        <v>43</v>
      </c>
      <c r="B205" s="11" t="s">
        <v>313</v>
      </c>
      <c r="C205" s="16">
        <v>-6220157.7999999998</v>
      </c>
      <c r="D205" s="10" t="s">
        <v>4</v>
      </c>
    </row>
    <row r="206" spans="1:4" x14ac:dyDescent="0.25">
      <c r="A206" s="11" t="s">
        <v>64</v>
      </c>
      <c r="B206" s="11" t="s">
        <v>313</v>
      </c>
      <c r="C206" s="16">
        <v>-2207613.58</v>
      </c>
      <c r="D206" s="10" t="s">
        <v>4</v>
      </c>
    </row>
    <row r="207" spans="1:4" x14ac:dyDescent="0.25">
      <c r="A207" s="11" t="s">
        <v>73</v>
      </c>
      <c r="B207" s="11" t="s">
        <v>313</v>
      </c>
      <c r="C207" s="16">
        <v>-1583344.44</v>
      </c>
      <c r="D207" s="10" t="s">
        <v>4</v>
      </c>
    </row>
    <row r="208" spans="1:4" x14ac:dyDescent="0.25">
      <c r="A208" s="11" t="s">
        <v>62</v>
      </c>
      <c r="B208" s="11" t="s">
        <v>313</v>
      </c>
      <c r="C208" s="16">
        <v>-1540446.94</v>
      </c>
      <c r="D208" s="10" t="s">
        <v>4</v>
      </c>
    </row>
    <row r="209" spans="1:4" x14ac:dyDescent="0.25">
      <c r="A209" s="11" t="s">
        <v>59</v>
      </c>
      <c r="B209" s="11" t="s">
        <v>313</v>
      </c>
      <c r="C209" s="16">
        <v>-1209539.67</v>
      </c>
      <c r="D209" s="10" t="s">
        <v>4</v>
      </c>
    </row>
    <row r="210" spans="1:4" x14ac:dyDescent="0.25">
      <c r="A210" s="11" t="s">
        <v>88</v>
      </c>
      <c r="B210" s="11" t="s">
        <v>313</v>
      </c>
      <c r="C210" s="16">
        <v>-779601.19</v>
      </c>
      <c r="D210" s="10" t="s">
        <v>4</v>
      </c>
    </row>
    <row r="211" spans="1:4" x14ac:dyDescent="0.25">
      <c r="A211" s="11" t="s">
        <v>93</v>
      </c>
      <c r="B211" s="11" t="s">
        <v>313</v>
      </c>
      <c r="C211" s="16">
        <v>-563295.37</v>
      </c>
      <c r="D211" s="10" t="s">
        <v>4</v>
      </c>
    </row>
    <row r="212" spans="1:4" x14ac:dyDescent="0.25">
      <c r="A212" s="11" t="s">
        <v>122</v>
      </c>
      <c r="B212" s="11" t="s">
        <v>313</v>
      </c>
      <c r="C212" s="16">
        <v>-548852.18000000005</v>
      </c>
      <c r="D212" s="10" t="s">
        <v>4</v>
      </c>
    </row>
    <row r="213" spans="1:4" x14ac:dyDescent="0.25">
      <c r="A213" s="11" t="s">
        <v>119</v>
      </c>
      <c r="B213" s="11" t="s">
        <v>313</v>
      </c>
      <c r="C213" s="16">
        <v>-217457.28</v>
      </c>
      <c r="D213" s="10" t="s">
        <v>4</v>
      </c>
    </row>
    <row r="214" spans="1:4" x14ac:dyDescent="0.25">
      <c r="A214" s="11" t="s">
        <v>124</v>
      </c>
      <c r="B214" s="11" t="s">
        <v>313</v>
      </c>
      <c r="C214" s="16">
        <v>-170791.22</v>
      </c>
      <c r="D214" s="10" t="s">
        <v>4</v>
      </c>
    </row>
    <row r="215" spans="1:4" x14ac:dyDescent="0.25">
      <c r="A215" s="11" t="s">
        <v>155</v>
      </c>
      <c r="B215" s="11" t="s">
        <v>313</v>
      </c>
      <c r="C215" s="16">
        <v>-35873.33</v>
      </c>
      <c r="D215" s="10" t="s">
        <v>4</v>
      </c>
    </row>
    <row r="216" spans="1:4" x14ac:dyDescent="0.25">
      <c r="A216" s="11" t="s">
        <v>149</v>
      </c>
      <c r="B216" s="11" t="s">
        <v>313</v>
      </c>
      <c r="C216" s="16">
        <v>-3970.59</v>
      </c>
      <c r="D216" s="10" t="s">
        <v>4</v>
      </c>
    </row>
    <row r="217" spans="1:4" x14ac:dyDescent="0.25">
      <c r="A217" s="11" t="s">
        <v>314</v>
      </c>
      <c r="B217" s="11" t="s">
        <v>313</v>
      </c>
      <c r="C217" s="16">
        <v>-1626.1</v>
      </c>
      <c r="D217" s="10" t="s">
        <v>4</v>
      </c>
    </row>
    <row r="218" spans="1:4" x14ac:dyDescent="0.25">
      <c r="A218" s="11" t="s">
        <v>150</v>
      </c>
      <c r="B218" s="11" t="s">
        <v>313</v>
      </c>
      <c r="C218" s="16">
        <v>-26501</v>
      </c>
      <c r="D218" s="10" t="s">
        <v>4</v>
      </c>
    </row>
    <row r="219" spans="1:4" x14ac:dyDescent="0.25">
      <c r="A219" s="11" t="s">
        <v>56</v>
      </c>
      <c r="B219" s="11" t="s">
        <v>313</v>
      </c>
      <c r="C219" s="16">
        <v>-3344150.2</v>
      </c>
      <c r="D219" s="10" t="s">
        <v>4</v>
      </c>
    </row>
    <row r="220" spans="1:4" x14ac:dyDescent="0.25">
      <c r="A220" s="11" t="s">
        <v>24</v>
      </c>
      <c r="B220" s="11" t="s">
        <v>315</v>
      </c>
      <c r="C220" s="16">
        <v>-13577451.93</v>
      </c>
      <c r="D220" s="10" t="s">
        <v>4</v>
      </c>
    </row>
    <row r="221" spans="1:4" x14ac:dyDescent="0.25">
      <c r="A221" s="11" t="s">
        <v>57</v>
      </c>
      <c r="B221" s="11" t="s">
        <v>315</v>
      </c>
      <c r="C221" s="16">
        <v>-3161411.18</v>
      </c>
      <c r="D221" s="10" t="s">
        <v>4</v>
      </c>
    </row>
    <row r="222" spans="1:4" x14ac:dyDescent="0.25">
      <c r="A222" s="11" t="s">
        <v>70</v>
      </c>
      <c r="B222" s="11" t="s">
        <v>315</v>
      </c>
      <c r="C222" s="16">
        <v>-2115669.1800000002</v>
      </c>
      <c r="D222" s="10" t="s">
        <v>4</v>
      </c>
    </row>
    <row r="223" spans="1:4" x14ac:dyDescent="0.25">
      <c r="A223" s="11" t="s">
        <v>83</v>
      </c>
      <c r="B223" s="11" t="s">
        <v>315</v>
      </c>
      <c r="C223" s="16">
        <v>-2115565.4</v>
      </c>
      <c r="D223" s="10" t="s">
        <v>4</v>
      </c>
    </row>
    <row r="224" spans="1:4" x14ac:dyDescent="0.25">
      <c r="A224" s="11" t="s">
        <v>65</v>
      </c>
      <c r="B224" s="11" t="s">
        <v>315</v>
      </c>
      <c r="C224" s="16">
        <v>-1755219.51</v>
      </c>
      <c r="D224" s="10" t="s">
        <v>4</v>
      </c>
    </row>
    <row r="225" spans="1:4" x14ac:dyDescent="0.25">
      <c r="A225" s="11" t="s">
        <v>79</v>
      </c>
      <c r="B225" s="11" t="s">
        <v>315</v>
      </c>
      <c r="C225" s="16">
        <v>-1602858.08</v>
      </c>
      <c r="D225" s="10" t="s">
        <v>4</v>
      </c>
    </row>
    <row r="226" spans="1:4" x14ac:dyDescent="0.25">
      <c r="A226" s="11" t="s">
        <v>316</v>
      </c>
      <c r="B226" s="11" t="s">
        <v>315</v>
      </c>
      <c r="C226" s="16">
        <v>-1336242.56</v>
      </c>
      <c r="D226" s="10" t="s">
        <v>4</v>
      </c>
    </row>
    <row r="227" spans="1:4" x14ac:dyDescent="0.25">
      <c r="A227" s="11" t="s">
        <v>317</v>
      </c>
      <c r="B227" s="11" t="s">
        <v>315</v>
      </c>
      <c r="C227" s="16">
        <v>-929537.89</v>
      </c>
      <c r="D227" s="10" t="s">
        <v>4</v>
      </c>
    </row>
    <row r="228" spans="1:4" x14ac:dyDescent="0.25">
      <c r="A228" s="11" t="s">
        <v>90</v>
      </c>
      <c r="B228" s="11" t="s">
        <v>315</v>
      </c>
      <c r="C228" s="16">
        <v>-922281.23</v>
      </c>
      <c r="D228" s="10" t="s">
        <v>4</v>
      </c>
    </row>
    <row r="229" spans="1:4" x14ac:dyDescent="0.25">
      <c r="A229" s="11" t="s">
        <v>87</v>
      </c>
      <c r="B229" s="11" t="s">
        <v>315</v>
      </c>
      <c r="C229" s="16">
        <v>-806953.81</v>
      </c>
      <c r="D229" s="10" t="s">
        <v>4</v>
      </c>
    </row>
    <row r="230" spans="1:4" x14ac:dyDescent="0.25">
      <c r="A230" s="11" t="s">
        <v>318</v>
      </c>
      <c r="B230" s="11" t="s">
        <v>315</v>
      </c>
      <c r="C230" s="16">
        <v>-644588.22</v>
      </c>
      <c r="D230" s="10" t="s">
        <v>4</v>
      </c>
    </row>
    <row r="231" spans="1:4" x14ac:dyDescent="0.25">
      <c r="A231" s="11" t="s">
        <v>103</v>
      </c>
      <c r="B231" s="11" t="s">
        <v>315</v>
      </c>
      <c r="C231" s="16">
        <v>-491116.76</v>
      </c>
      <c r="D231" s="10" t="s">
        <v>4</v>
      </c>
    </row>
    <row r="232" spans="1:4" x14ac:dyDescent="0.25">
      <c r="A232" s="11" t="s">
        <v>319</v>
      </c>
      <c r="B232" s="11" t="s">
        <v>315</v>
      </c>
      <c r="C232" s="16">
        <v>-288820.11</v>
      </c>
      <c r="D232" s="10" t="s">
        <v>4</v>
      </c>
    </row>
    <row r="233" spans="1:4" x14ac:dyDescent="0.25">
      <c r="A233" s="11" t="s">
        <v>133</v>
      </c>
      <c r="B233" s="11" t="s">
        <v>315</v>
      </c>
      <c r="C233" s="16">
        <v>-29057.99</v>
      </c>
      <c r="D233" s="10" t="s">
        <v>4</v>
      </c>
    </row>
    <row r="234" spans="1:4" x14ac:dyDescent="0.25">
      <c r="A234" s="11" t="s">
        <v>128</v>
      </c>
      <c r="B234" s="11" t="s">
        <v>315</v>
      </c>
      <c r="C234" s="16">
        <v>-27917.15</v>
      </c>
      <c r="D234" s="10" t="s">
        <v>4</v>
      </c>
    </row>
    <row r="235" spans="1:4" x14ac:dyDescent="0.25">
      <c r="A235" s="11" t="s">
        <v>161</v>
      </c>
      <c r="B235" s="11" t="s">
        <v>315</v>
      </c>
      <c r="C235" s="16">
        <v>-4574.8</v>
      </c>
      <c r="D235" s="10" t="s">
        <v>4</v>
      </c>
    </row>
    <row r="236" spans="1:4" x14ac:dyDescent="0.25">
      <c r="A236" s="11" t="s">
        <v>163</v>
      </c>
      <c r="B236" s="11" t="s">
        <v>315</v>
      </c>
      <c r="C236" s="16">
        <v>-3271.35</v>
      </c>
      <c r="D236" s="10" t="s">
        <v>4</v>
      </c>
    </row>
    <row r="237" spans="1:4" x14ac:dyDescent="0.25">
      <c r="A237" s="11" t="s">
        <v>85</v>
      </c>
      <c r="B237" s="11" t="s">
        <v>315</v>
      </c>
      <c r="C237" s="16">
        <v>-1892865.2</v>
      </c>
      <c r="D237" s="10" t="s">
        <v>4</v>
      </c>
    </row>
    <row r="238" spans="1:4" x14ac:dyDescent="0.25">
      <c r="A238" s="11" t="s">
        <v>17</v>
      </c>
      <c r="B238" s="11" t="s">
        <v>315</v>
      </c>
      <c r="C238" s="16">
        <v>-29388499.530000001</v>
      </c>
      <c r="D238" s="10" t="s">
        <v>4</v>
      </c>
    </row>
    <row r="239" spans="1:4" x14ac:dyDescent="0.25">
      <c r="A239" s="11" t="s">
        <v>21</v>
      </c>
      <c r="B239" s="11" t="s">
        <v>315</v>
      </c>
      <c r="C239" s="16">
        <v>-21854270.899999999</v>
      </c>
      <c r="D239" s="10" t="s">
        <v>4</v>
      </c>
    </row>
    <row r="240" spans="1:4" x14ac:dyDescent="0.25">
      <c r="A240" s="11" t="s">
        <v>39</v>
      </c>
      <c r="B240" s="11" t="s">
        <v>315</v>
      </c>
      <c r="C240" s="16">
        <v>-12955713.58</v>
      </c>
      <c r="D240" s="10" t="s">
        <v>4</v>
      </c>
    </row>
    <row r="241" spans="1:4" x14ac:dyDescent="0.25">
      <c r="A241" s="11" t="s">
        <v>34</v>
      </c>
      <c r="B241" s="11" t="s">
        <v>315</v>
      </c>
      <c r="C241" s="16">
        <v>-7794140.7199999997</v>
      </c>
      <c r="D241" s="10" t="s">
        <v>4</v>
      </c>
    </row>
    <row r="242" spans="1:4" x14ac:dyDescent="0.25">
      <c r="A242" s="11" t="s">
        <v>170</v>
      </c>
      <c r="B242" s="11" t="s">
        <v>315</v>
      </c>
      <c r="C242" s="16">
        <v>-43.12</v>
      </c>
      <c r="D242" s="10" t="s">
        <v>4</v>
      </c>
    </row>
    <row r="243" spans="1:4" x14ac:dyDescent="0.25">
      <c r="A243" s="11" t="s">
        <v>159</v>
      </c>
      <c r="B243" s="11" t="s">
        <v>315</v>
      </c>
      <c r="C243" s="16">
        <v>43.12</v>
      </c>
      <c r="D243" s="10" t="s">
        <v>4</v>
      </c>
    </row>
    <row r="244" spans="1:4" x14ac:dyDescent="0.25">
      <c r="A244" s="11" t="s">
        <v>38</v>
      </c>
      <c r="B244" s="11" t="s">
        <v>315</v>
      </c>
      <c r="C244" s="16">
        <v>-14288911.810000001</v>
      </c>
      <c r="D244" s="10" t="s">
        <v>4</v>
      </c>
    </row>
    <row r="245" spans="1:4" x14ac:dyDescent="0.25">
      <c r="A245" s="11" t="s">
        <v>145</v>
      </c>
      <c r="B245" s="11" t="s">
        <v>315</v>
      </c>
      <c r="C245" s="16">
        <v>-177438.42</v>
      </c>
      <c r="D245" s="10" t="s">
        <v>4</v>
      </c>
    </row>
    <row r="246" spans="1:4" x14ac:dyDescent="0.25">
      <c r="A246" s="11" t="s">
        <v>50</v>
      </c>
      <c r="B246" s="11" t="s">
        <v>315</v>
      </c>
      <c r="C246" s="16">
        <v>-76445.539999999994</v>
      </c>
      <c r="D246" s="10" t="s">
        <v>4</v>
      </c>
    </row>
    <row r="247" spans="1:4" x14ac:dyDescent="0.25">
      <c r="A247" s="11" t="s">
        <v>320</v>
      </c>
      <c r="B247" s="11" t="s">
        <v>315</v>
      </c>
      <c r="C247" s="16">
        <v>288820.11</v>
      </c>
      <c r="D247" s="10" t="s">
        <v>4</v>
      </c>
    </row>
    <row r="248" spans="1:4" x14ac:dyDescent="0.25">
      <c r="A248" s="11" t="s">
        <v>321</v>
      </c>
      <c r="B248" s="11" t="s">
        <v>315</v>
      </c>
      <c r="C248" s="16">
        <v>644588.22</v>
      </c>
      <c r="D248" s="10" t="s">
        <v>4</v>
      </c>
    </row>
    <row r="249" spans="1:4" x14ac:dyDescent="0.25">
      <c r="A249" s="11" t="s">
        <v>322</v>
      </c>
      <c r="B249" s="11" t="s">
        <v>315</v>
      </c>
      <c r="C249" s="16">
        <v>929537.89</v>
      </c>
      <c r="D249" s="10" t="s">
        <v>4</v>
      </c>
    </row>
    <row r="250" spans="1:4" x14ac:dyDescent="0.25">
      <c r="A250" s="11" t="s">
        <v>323</v>
      </c>
      <c r="B250" s="11" t="s">
        <v>315</v>
      </c>
      <c r="C250" s="16">
        <v>1336242.56</v>
      </c>
      <c r="D250" s="10" t="s">
        <v>4</v>
      </c>
    </row>
    <row r="251" spans="1:4" x14ac:dyDescent="0.25">
      <c r="A251" s="11" t="s">
        <v>147</v>
      </c>
      <c r="B251" s="11" t="s">
        <v>315</v>
      </c>
      <c r="C251" s="16">
        <v>-20247</v>
      </c>
      <c r="D251" s="10" t="s">
        <v>4</v>
      </c>
    </row>
    <row r="252" spans="1:4" x14ac:dyDescent="0.25">
      <c r="A252" s="11" t="s">
        <v>29</v>
      </c>
      <c r="B252" s="11" t="s">
        <v>315</v>
      </c>
      <c r="C252" s="16">
        <v>-10149004.960000001</v>
      </c>
      <c r="D252" s="10" t="s">
        <v>4</v>
      </c>
    </row>
    <row r="253" spans="1:4" x14ac:dyDescent="0.25">
      <c r="A253" s="11" t="s">
        <v>48</v>
      </c>
      <c r="B253" s="11" t="s">
        <v>315</v>
      </c>
      <c r="C253" s="16">
        <v>-4491627.3899999997</v>
      </c>
      <c r="D253" s="10" t="s">
        <v>4</v>
      </c>
    </row>
    <row r="254" spans="1:4" x14ac:dyDescent="0.25">
      <c r="A254" s="11" t="s">
        <v>66</v>
      </c>
      <c r="B254" s="11" t="s">
        <v>315</v>
      </c>
      <c r="C254" s="16">
        <v>-2039635.45</v>
      </c>
      <c r="D254" s="10" t="s">
        <v>4</v>
      </c>
    </row>
    <row r="255" spans="1:4" x14ac:dyDescent="0.25">
      <c r="A255" s="11" t="s">
        <v>89</v>
      </c>
      <c r="B255" s="11" t="s">
        <v>315</v>
      </c>
      <c r="C255" s="16">
        <v>-1269886.19</v>
      </c>
      <c r="D255" s="10" t="s">
        <v>4</v>
      </c>
    </row>
    <row r="256" spans="1:4" x14ac:dyDescent="0.25">
      <c r="A256" s="11" t="s">
        <v>101</v>
      </c>
      <c r="B256" s="11" t="s">
        <v>315</v>
      </c>
      <c r="C256" s="16">
        <v>-659404.86</v>
      </c>
      <c r="D256" s="10" t="s">
        <v>4</v>
      </c>
    </row>
    <row r="257" spans="1:4" x14ac:dyDescent="0.25">
      <c r="A257" s="11" t="s">
        <v>104</v>
      </c>
      <c r="B257" s="11" t="s">
        <v>315</v>
      </c>
      <c r="C257" s="16">
        <v>-483972.67</v>
      </c>
      <c r="D257" s="10" t="s">
        <v>4</v>
      </c>
    </row>
    <row r="258" spans="1:4" x14ac:dyDescent="0.25">
      <c r="A258" s="11" t="s">
        <v>44</v>
      </c>
      <c r="B258" s="11" t="s">
        <v>315</v>
      </c>
      <c r="C258" s="16">
        <v>-395599.72</v>
      </c>
      <c r="D258" s="10" t="s">
        <v>4</v>
      </c>
    </row>
    <row r="259" spans="1:4" x14ac:dyDescent="0.25">
      <c r="A259" s="11" t="s">
        <v>114</v>
      </c>
      <c r="B259" s="11" t="s">
        <v>315</v>
      </c>
      <c r="C259" s="16">
        <v>-303473.46000000002</v>
      </c>
      <c r="D259" s="10" t="s">
        <v>4</v>
      </c>
    </row>
    <row r="260" spans="1:4" x14ac:dyDescent="0.25">
      <c r="A260" s="11" t="s">
        <v>142</v>
      </c>
      <c r="B260" s="11" t="s">
        <v>315</v>
      </c>
      <c r="C260" s="16">
        <v>-54106.42</v>
      </c>
      <c r="D260" s="10" t="s">
        <v>4</v>
      </c>
    </row>
    <row r="261" spans="1:4" x14ac:dyDescent="0.25">
      <c r="A261" s="11" t="s">
        <v>324</v>
      </c>
      <c r="B261" s="11" t="s">
        <v>315</v>
      </c>
      <c r="C261" s="16">
        <v>-16792.75</v>
      </c>
      <c r="D261" s="10" t="s">
        <v>4</v>
      </c>
    </row>
    <row r="262" spans="1:4" x14ac:dyDescent="0.25">
      <c r="A262" s="11" t="s">
        <v>216</v>
      </c>
      <c r="B262" s="11" t="s">
        <v>315</v>
      </c>
      <c r="C262" s="16">
        <v>-5635.29</v>
      </c>
      <c r="D262" s="10" t="s">
        <v>4</v>
      </c>
    </row>
    <row r="263" spans="1:4" x14ac:dyDescent="0.25">
      <c r="A263" s="11" t="s">
        <v>188</v>
      </c>
      <c r="B263" s="11" t="s">
        <v>315</v>
      </c>
      <c r="C263" s="16">
        <v>52188</v>
      </c>
      <c r="D263" s="10" t="s">
        <v>4</v>
      </c>
    </row>
    <row r="264" spans="1:4" x14ac:dyDescent="0.25">
      <c r="A264" s="11" t="s">
        <v>194</v>
      </c>
      <c r="B264" s="11" t="s">
        <v>315</v>
      </c>
      <c r="C264" s="16">
        <v>367070.11</v>
      </c>
      <c r="D264" s="10" t="s">
        <v>4</v>
      </c>
    </row>
    <row r="265" spans="1:4" x14ac:dyDescent="0.25">
      <c r="A265" s="11" t="s">
        <v>146</v>
      </c>
      <c r="B265" s="11" t="s">
        <v>315</v>
      </c>
      <c r="C265" s="16">
        <v>-24403.1</v>
      </c>
      <c r="D265" s="10" t="s">
        <v>4</v>
      </c>
    </row>
    <row r="266" spans="1:4" x14ac:dyDescent="0.25">
      <c r="A266" s="11" t="s">
        <v>74</v>
      </c>
      <c r="B266" s="11" t="s">
        <v>315</v>
      </c>
      <c r="C266" s="16">
        <v>-3286433.59</v>
      </c>
      <c r="D266" s="10" t="s">
        <v>4</v>
      </c>
    </row>
    <row r="267" spans="1:4" x14ac:dyDescent="0.25">
      <c r="A267" s="11" t="s">
        <v>45</v>
      </c>
      <c r="B267" s="11" t="s">
        <v>315</v>
      </c>
      <c r="C267" s="16">
        <v>-4112768.5</v>
      </c>
      <c r="D267" s="10" t="s">
        <v>4</v>
      </c>
    </row>
    <row r="268" spans="1:4" x14ac:dyDescent="0.25">
      <c r="A268" s="11" t="s">
        <v>231</v>
      </c>
      <c r="B268" s="11" t="s">
        <v>315</v>
      </c>
      <c r="C268" s="16">
        <v>-1345471.61</v>
      </c>
      <c r="D268" s="10" t="s">
        <v>4</v>
      </c>
    </row>
    <row r="269" spans="1:4" x14ac:dyDescent="0.25">
      <c r="A269" s="11" t="s">
        <v>153</v>
      </c>
      <c r="B269" s="11" t="s">
        <v>315</v>
      </c>
      <c r="C269" s="16">
        <v>-7824.32</v>
      </c>
      <c r="D269" s="10" t="s">
        <v>4</v>
      </c>
    </row>
    <row r="270" spans="1:4" x14ac:dyDescent="0.25">
      <c r="A270" s="11" t="s">
        <v>105</v>
      </c>
      <c r="B270" s="11" t="s">
        <v>315</v>
      </c>
      <c r="C270" s="16">
        <v>598119.74</v>
      </c>
      <c r="D270" s="10" t="s">
        <v>4</v>
      </c>
    </row>
    <row r="271" spans="1:4" x14ac:dyDescent="0.25">
      <c r="A271" s="11" t="s">
        <v>253</v>
      </c>
      <c r="B271" s="11" t="s">
        <v>315</v>
      </c>
      <c r="C271" s="16">
        <v>3779395.81</v>
      </c>
      <c r="D271" s="10" t="s">
        <v>4</v>
      </c>
    </row>
    <row r="272" spans="1:4" x14ac:dyDescent="0.25">
      <c r="A272" s="11" t="s">
        <v>31</v>
      </c>
      <c r="B272" s="11" t="s">
        <v>315</v>
      </c>
      <c r="C272" s="16">
        <v>-10681011.060000001</v>
      </c>
      <c r="D272" s="10" t="s">
        <v>4</v>
      </c>
    </row>
    <row r="273" spans="1:4" x14ac:dyDescent="0.25">
      <c r="A273" s="11" t="s">
        <v>28</v>
      </c>
      <c r="B273" s="11" t="s">
        <v>315</v>
      </c>
      <c r="C273" s="16">
        <v>-8113014.1900000004</v>
      </c>
      <c r="D273" s="10" t="s">
        <v>4</v>
      </c>
    </row>
    <row r="274" spans="1:4" x14ac:dyDescent="0.25">
      <c r="A274" s="11" t="s">
        <v>252</v>
      </c>
      <c r="B274" s="11" t="s">
        <v>315</v>
      </c>
      <c r="C274" s="16">
        <v>10681011.449999999</v>
      </c>
      <c r="D274" s="10" t="s">
        <v>4</v>
      </c>
    </row>
    <row r="275" spans="1:4" x14ac:dyDescent="0.25">
      <c r="A275" s="11" t="s">
        <v>325</v>
      </c>
      <c r="B275" s="11" t="s">
        <v>315</v>
      </c>
      <c r="C275" s="16">
        <v>-6704699.79</v>
      </c>
      <c r="D275" s="10" t="s">
        <v>4</v>
      </c>
    </row>
    <row r="276" spans="1:4" x14ac:dyDescent="0.25">
      <c r="A276" s="11" t="s">
        <v>247</v>
      </c>
      <c r="B276" s="11" t="s">
        <v>315</v>
      </c>
      <c r="C276" s="16">
        <v>10683498.869999999</v>
      </c>
      <c r="D276" s="10" t="s">
        <v>4</v>
      </c>
    </row>
    <row r="277" spans="1:4" x14ac:dyDescent="0.25">
      <c r="A277" s="11" t="s">
        <v>328</v>
      </c>
      <c r="B277" s="11" t="s">
        <v>167</v>
      </c>
      <c r="C277" s="16">
        <v>-370303.24</v>
      </c>
      <c r="D277" s="10" t="s">
        <v>4</v>
      </c>
    </row>
    <row r="278" spans="1:4" x14ac:dyDescent="0.25">
      <c r="A278" s="11" t="s">
        <v>224</v>
      </c>
      <c r="B278" s="11" t="s">
        <v>329</v>
      </c>
      <c r="C278" s="16">
        <v>11294169.68</v>
      </c>
      <c r="D278" s="10" t="s">
        <v>4</v>
      </c>
    </row>
    <row r="279" spans="1:4" x14ac:dyDescent="0.25">
      <c r="A279" s="11" t="s">
        <v>165</v>
      </c>
      <c r="B279" s="11" t="s">
        <v>329</v>
      </c>
      <c r="C279" s="16">
        <v>-9375</v>
      </c>
      <c r="D279" s="10" t="s">
        <v>4</v>
      </c>
    </row>
    <row r="280" spans="1:4" x14ac:dyDescent="0.25">
      <c r="A280" s="11" t="s">
        <v>174</v>
      </c>
      <c r="B280" s="11" t="s">
        <v>329</v>
      </c>
      <c r="C280" s="16">
        <v>2632</v>
      </c>
      <c r="D280" s="10" t="s">
        <v>4</v>
      </c>
    </row>
    <row r="281" spans="1:4" x14ac:dyDescent="0.25">
      <c r="A281" s="11" t="s">
        <v>172</v>
      </c>
      <c r="B281" s="11" t="s">
        <v>109</v>
      </c>
      <c r="C281" s="16">
        <v>41074.339999999997</v>
      </c>
      <c r="D281" s="10" t="s">
        <v>4</v>
      </c>
    </row>
    <row r="282" spans="1:4" x14ac:dyDescent="0.25">
      <c r="A282" s="11" t="s">
        <v>121</v>
      </c>
      <c r="B282" s="11" t="s">
        <v>109</v>
      </c>
      <c r="C282" s="16">
        <v>719069.72</v>
      </c>
      <c r="D282" s="10" t="s">
        <v>4</v>
      </c>
    </row>
    <row r="283" spans="1:4" x14ac:dyDescent="0.25">
      <c r="A283" s="11" t="s">
        <v>111</v>
      </c>
      <c r="B283" s="11" t="s">
        <v>109</v>
      </c>
      <c r="C283" s="16">
        <v>737132.4</v>
      </c>
      <c r="D283" s="10" t="s">
        <v>4</v>
      </c>
    </row>
    <row r="284" spans="1:4" x14ac:dyDescent="0.25">
      <c r="A284" s="11" t="s">
        <v>108</v>
      </c>
      <c r="B284" s="11" t="s">
        <v>109</v>
      </c>
      <c r="C284" s="16">
        <v>795261.11</v>
      </c>
      <c r="D284" s="10" t="s">
        <v>4</v>
      </c>
    </row>
    <row r="285" spans="1:4" x14ac:dyDescent="0.25">
      <c r="A285" s="11" t="s">
        <v>226</v>
      </c>
      <c r="B285" s="11" t="s">
        <v>190</v>
      </c>
      <c r="C285" s="16">
        <v>-602675.6</v>
      </c>
      <c r="D285" s="10" t="s">
        <v>4</v>
      </c>
    </row>
    <row r="286" spans="1:4" x14ac:dyDescent="0.25">
      <c r="A286" s="11" t="s">
        <v>222</v>
      </c>
      <c r="B286" s="11" t="s">
        <v>190</v>
      </c>
      <c r="C286" s="16">
        <v>-458345.06</v>
      </c>
      <c r="D286" s="10" t="s">
        <v>4</v>
      </c>
    </row>
    <row r="287" spans="1:4" x14ac:dyDescent="0.25">
      <c r="A287" s="11" t="s">
        <v>208</v>
      </c>
      <c r="B287" s="11" t="s">
        <v>190</v>
      </c>
      <c r="C287" s="16">
        <v>-149895.92000000001</v>
      </c>
      <c r="D287" s="10" t="s">
        <v>4</v>
      </c>
    </row>
    <row r="288" spans="1:4" x14ac:dyDescent="0.25">
      <c r="A288" s="11" t="s">
        <v>189</v>
      </c>
      <c r="B288" s="11" t="s">
        <v>190</v>
      </c>
      <c r="C288" s="16">
        <v>-25848.36</v>
      </c>
      <c r="D288" s="10" t="s">
        <v>4</v>
      </c>
    </row>
  </sheetData>
  <autoFilter ref="A1:D288">
    <sortState ref="A2:D288">
      <sortCondition ref="D1:D288"/>
    </sortState>
  </autoFilter>
  <pageMargins left="0.7" right="0.7" top="0.75" bottom="0.75" header="0.3" footer="0.3"/>
  <pageSetup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AFR 19 SA Report</vt:lpstr>
      <vt:lpstr>AFR 19 10K</vt:lpstr>
      <vt:lpstr>Detail</vt:lpstr>
      <vt:lpstr>'AFR 19 SA Report'!Print_Area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2018-04-23T20:37:25Z</dcterms:created>
  <dcterms:modified xsi:type="dcterms:W3CDTF">2018-07-17T21:31:40Z</dcterms:modified>
</cp:coreProperties>
</file>