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1570" windowHeight="10935"/>
  </bookViews>
  <sheets>
    <sheet name="Exhibit SRM-2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hidden="1">[1]Inputs!#REF!</definedName>
    <definedName name="__123Graph_AB06" hidden="1">[2]WORKD!#REF!</definedName>
    <definedName name="__123Graph_B" hidden="1">[1]Inputs!#REF!</definedName>
    <definedName name="__123Graph_D" hidden="1">[1]Inputs!#REF!</definedName>
    <definedName name="__123Graph_E" hidden="1">[3]Input!$E$22:$E$37</definedName>
    <definedName name="__123Graph_F" hidden="1">[3]Input!$D$22:$D$37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Fill" hidden="1">#REF!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nofill" hidden="1">[4]A!#REF!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a" hidden="1">#REF!</definedName>
    <definedName name="Access_Button1" hidden="1">"Headcount_Workbook_Schedules_List"</definedName>
    <definedName name="AccessDatabase" hidden="1">"P:\HR\SharonPlummer\Headcount Workbook.mdb"</definedName>
    <definedName name="anscount" hidden="1">1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IQWBGuid" hidden="1">"PRW Allocation Spreadsheet_November - 11312014 Shutdown.xlsx"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hidden="1">{"YTD-Total",#N/A,TRUE,"Provision";"YTD-Utility",#N/A,TRUE,"Prov Utility";"YTD-NonUtility",#N/A,TRUE,"Prov NonUtility"}</definedName>
    <definedName name="copy" hidden="1">#REF!</definedName>
    <definedName name="dana" hidden="1">{#N/A,#N/A,FALSE,"Summary EPS";#N/A,#N/A,FALSE,"1st Qtr Electric";#N/A,#N/A,FALSE,"1st Qtr Australia";#N/A,#N/A,FALSE,"1st Qtr Telecom";#N/A,#N/A,FALSE,"1st QTR Other"}</definedName>
    <definedName name="dana1" hidden="1">{#N/A,#N/A,FALSE,"Summary 1";#N/A,#N/A,FALSE,"Domestic";#N/A,#N/A,FALSE,"Australia";#N/A,#N/A,FALSE,"Other"}</definedName>
    <definedName name="dfd" hidden="1">{#N/A,#N/A,FALSE,"CHECKREQ"}</definedName>
    <definedName name="dfdfdfd" hidden="1">{#N/A,#N/A,FALSE,"CHECKREQ"}</definedName>
    <definedName name="dsd" hidden="1">[1]Inputs!#REF!</definedName>
    <definedName name="DUDE" hidden="1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" hidden="1">{#N/A,#N/A,FALSE,"CHECKREQ"}</definedName>
    <definedName name="fdf" hidden="1">{#N/A,#N/A,FALSE,"CHECKREQ"}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hidden="1">{#N/A,#N/A,FALSE,"Actual";#N/A,#N/A,FALSE,"Normalized";#N/A,#N/A,FALSE,"Electric Actual";#N/A,#N/A,FALSE,"Electric Normalized"}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" hidden="1">[4]A!#REF!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ption3" hidden="1">{#N/A,#N/A,FALSE,"Wld 2";#N/A,#N/A,FALSE,"MAFunding 2";#N/A,#N/A,FALSE,"MEC 2"}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hidden="1">[5]Inputs!#REF!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"45E0HSXTFNPZNJBTUASVO6FBF"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hidden="1">{"YTD-Total",#N/A,FALSE,"Provision"}</definedName>
    <definedName name="test" hidden="1">#REF!</definedName>
    <definedName name="TP_Footer_User" hidden="1">"Dylan Moser"</definedName>
    <definedName name="TP_Footer_Version" hidden="1">"v4.00"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" hidden="1">[6]Inputs!#REF!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{#N/A,#N/A,FALSE,"Summary 1";#N/A,#N/A,FALSE,"Domestic";#N/A,#N/A,FALSE,"Australia";#N/A,#N/A,FALSE,"Other"}</definedName>
    <definedName name="wrn.Allocation._.factor." hidden="1">{#N/A,#N/A,TRUE,"11.1";#N/A,#N/A,TRUE,"11.2";#N/A,#N/A,TRUE,"11.3-.4";#N/A,#N/A,TRUE,"11.5-11.6";#N/A,#N/A,TRUE,"11.7-.10";#N/A,#N/A,TRUE,"11.11-11.22";#N/A,#N/A,TRUE,"11.23_ECD"}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HECK." hidden="1">{#N/A,#N/A,FALSE,"CHECKREQ"}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Cover." hidden="1">{#N/A,#N/A,TRUE,"Cover";#N/A,#N/A,TRUE,"Contents"}</definedName>
    <definedName name="wrn.CoverContents." hidden="1">{#N/A,#N/A,FALSE,"Cover";#N/A,#N/A,FALSE,"Contents"}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new." hidden="1">{#N/A,#N/A,TRUE,"Filing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Oregon._.Rate._.case." hidden="1">{#N/A,#N/A,TRUE,"10.1_Historical Cover Sheet";#N/A,#N/A,TRUE,"10.2-10.3_Historical";#N/A,#N/A,TRUE,"10.4_Historical";#N/A,#N/A,TRUE,"10.4.1_Historical";#N/A,#N/A,TRUE,"10.7-10.17_Historical"}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" hidden="1">{"FC",#N/A,FALSE,"CALENDAR";"P",#N/A,FALSE,"CALENDAR"}</definedName>
    <definedName name="wrn.Print._.Option._.1." hidden="1">{#N/A,#N/A,FALSE,"Wld 1";#N/A,#N/A,FALSE,"MAFunding 1";#N/A,#N/A,FALSE,"MEC 1"}</definedName>
    <definedName name="wrn.Print._.Option._.2." hidden="1">{#N/A,#N/A,FALSE,"Wld 2";#N/A,#N/A,FALSE,"MAFunding 2";#N/A,#N/A,FALSE,"MEC 2"}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hidden="1">{"DATA_SET",#N/A,FALSE,"HOURLY SPREAD"}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{"Table A",#N/A,FALSE,"Summary";"Table D",#N/A,FALSE,"Summary";"Table E",#N/A,FALSE,"Summary"}</definedName>
    <definedName name="wrn.Summary._.View." hidden="1">{#N/A,#N/A,FALSE,"Consltd-For contngcy"}</definedName>
    <definedName name="wrn.test." hidden="1">{#N/A,#N/A,TRUE,"10.1_Historical Cover Sheet";#N/A,#N/A,TRUE,"10.2-10.3_Historical"}</definedName>
    <definedName name="wrn.Total._.Summary." hidden="1">{"Total Summary",#N/A,FALSE,"Summary"}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z" hidden="1">'[1]DSM Output'!$G$21:$G$23</definedName>
    <definedName name="Z_01844156_6462_4A28_9785_1A86F4D0C834_.wvu.PrintTitles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2" i="2" l="1"/>
  <c r="L52" i="2"/>
  <c r="K52" i="2"/>
  <c r="J52" i="2"/>
  <c r="I52" i="2"/>
  <c r="H52" i="2"/>
  <c r="G52" i="2"/>
  <c r="F52" i="2"/>
  <c r="E52" i="2"/>
  <c r="D52" i="2"/>
  <c r="C52" i="2"/>
  <c r="B52" i="2"/>
  <c r="M46" i="2"/>
  <c r="L46" i="2"/>
  <c r="K46" i="2"/>
  <c r="J46" i="2"/>
  <c r="I46" i="2"/>
  <c r="H46" i="2"/>
  <c r="G46" i="2"/>
  <c r="F46" i="2"/>
  <c r="E46" i="2"/>
  <c r="N46" i="2" s="1"/>
  <c r="D46" i="2"/>
  <c r="C46" i="2"/>
  <c r="B46" i="2"/>
  <c r="M45" i="2"/>
  <c r="L45" i="2"/>
  <c r="K45" i="2"/>
  <c r="J45" i="2"/>
  <c r="I45" i="2"/>
  <c r="H45" i="2"/>
  <c r="G45" i="2"/>
  <c r="F45" i="2"/>
  <c r="E45" i="2"/>
  <c r="D45" i="2"/>
  <c r="C45" i="2"/>
  <c r="B45" i="2"/>
  <c r="H19" i="2"/>
  <c r="I19" i="2"/>
  <c r="J19" i="2"/>
  <c r="K19" i="2"/>
  <c r="L19" i="2"/>
  <c r="M19" i="2"/>
  <c r="H20" i="2"/>
  <c r="I20" i="2"/>
  <c r="J20" i="2"/>
  <c r="K20" i="2"/>
  <c r="L20" i="2"/>
  <c r="M20" i="2"/>
  <c r="C19" i="2"/>
  <c r="D19" i="2"/>
  <c r="E19" i="2"/>
  <c r="F19" i="2"/>
  <c r="G19" i="2"/>
  <c r="C20" i="2"/>
  <c r="D20" i="2"/>
  <c r="E20" i="2"/>
  <c r="F20" i="2"/>
  <c r="G20" i="2"/>
  <c r="C21" i="2"/>
  <c r="D21" i="2"/>
  <c r="E21" i="2"/>
  <c r="F21" i="2"/>
  <c r="G21" i="2"/>
  <c r="B21" i="2"/>
  <c r="B20" i="2"/>
  <c r="B19" i="2"/>
  <c r="B18" i="2"/>
  <c r="N18" i="2" s="1"/>
  <c r="M36" i="2"/>
  <c r="L36" i="2"/>
  <c r="K36" i="2"/>
  <c r="J36" i="2"/>
  <c r="I36" i="2"/>
  <c r="H36" i="2"/>
  <c r="G36" i="2"/>
  <c r="F36" i="2"/>
  <c r="E36" i="2"/>
  <c r="D36" i="2"/>
  <c r="C36" i="2"/>
  <c r="B36" i="2"/>
  <c r="M35" i="2"/>
  <c r="L35" i="2"/>
  <c r="K35" i="2"/>
  <c r="J35" i="2"/>
  <c r="I35" i="2"/>
  <c r="H35" i="2"/>
  <c r="G35" i="2"/>
  <c r="F35" i="2"/>
  <c r="E35" i="2"/>
  <c r="D35" i="2"/>
  <c r="C35" i="2"/>
  <c r="B35" i="2"/>
  <c r="M30" i="2"/>
  <c r="L30" i="2"/>
  <c r="K30" i="2"/>
  <c r="J30" i="2"/>
  <c r="I30" i="2"/>
  <c r="H30" i="2"/>
  <c r="G30" i="2"/>
  <c r="F30" i="2"/>
  <c r="E30" i="2"/>
  <c r="D30" i="2"/>
  <c r="C30" i="2"/>
  <c r="B30" i="2"/>
  <c r="M29" i="2"/>
  <c r="L29" i="2"/>
  <c r="K29" i="2"/>
  <c r="J29" i="2"/>
  <c r="I29" i="2"/>
  <c r="H29" i="2"/>
  <c r="G29" i="2"/>
  <c r="F29" i="2"/>
  <c r="E29" i="2"/>
  <c r="D29" i="2"/>
  <c r="C29" i="2"/>
  <c r="B29" i="2"/>
  <c r="B12" i="2"/>
  <c r="B13" i="2"/>
  <c r="C13" i="2"/>
  <c r="D13" i="2"/>
  <c r="E13" i="2"/>
  <c r="F13" i="2"/>
  <c r="B14" i="2"/>
  <c r="C14" i="2"/>
  <c r="D14" i="2"/>
  <c r="E14" i="2"/>
  <c r="F14" i="2"/>
  <c r="M14" i="2"/>
  <c r="L14" i="2"/>
  <c r="K14" i="2"/>
  <c r="J14" i="2"/>
  <c r="I14" i="2"/>
  <c r="H14" i="2"/>
  <c r="G14" i="2"/>
  <c r="M13" i="2"/>
  <c r="L13" i="2"/>
  <c r="K13" i="2"/>
  <c r="J13" i="2"/>
  <c r="I13" i="2"/>
  <c r="H13" i="2"/>
  <c r="G13" i="2"/>
  <c r="N36" i="2" l="1"/>
  <c r="N45" i="2"/>
  <c r="N52" i="2"/>
  <c r="N29" i="2"/>
  <c r="B15" i="2"/>
  <c r="C12" i="2" s="1"/>
  <c r="C15" i="2" s="1"/>
  <c r="D12" i="2" s="1"/>
  <c r="N30" i="2"/>
  <c r="N20" i="2"/>
  <c r="N19" i="2"/>
  <c r="B22" i="2"/>
  <c r="C18" i="2" s="1"/>
  <c r="N35" i="2"/>
  <c r="D15" i="2"/>
  <c r="E12" i="2" s="1"/>
  <c r="E15" i="2" s="1"/>
  <c r="F12" i="2" s="1"/>
  <c r="F15" i="2" s="1"/>
  <c r="G12" i="2" s="1"/>
  <c r="G15" i="2" s="1"/>
  <c r="H12" i="2" s="1"/>
  <c r="H15" i="2" s="1"/>
  <c r="I12" i="2" s="1"/>
  <c r="I15" i="2" s="1"/>
  <c r="J12" i="2" s="1"/>
  <c r="J15" i="2" s="1"/>
  <c r="K12" i="2" s="1"/>
  <c r="K15" i="2" s="1"/>
  <c r="L12" i="2" s="1"/>
  <c r="L15" i="2" s="1"/>
  <c r="M12" i="2" s="1"/>
  <c r="M15" i="2" s="1"/>
  <c r="N12" i="2"/>
  <c r="N13" i="2"/>
  <c r="N14" i="2"/>
  <c r="C22" i="2" l="1"/>
  <c r="D18" i="2" s="1"/>
  <c r="N15" i="2"/>
  <c r="B28" i="2" s="1"/>
  <c r="N28" i="2" s="1"/>
  <c r="N31" i="2" s="1"/>
  <c r="B44" i="2" s="1"/>
  <c r="N44" i="2" l="1"/>
  <c r="N47" i="2" s="1"/>
  <c r="B47" i="2"/>
  <c r="C44" i="2" s="1"/>
  <c r="C47" i="2" s="1"/>
  <c r="D44" i="2" s="1"/>
  <c r="D47" i="2" s="1"/>
  <c r="E44" i="2" s="1"/>
  <c r="E47" i="2" s="1"/>
  <c r="F44" i="2" s="1"/>
  <c r="F47" i="2" s="1"/>
  <c r="G44" i="2" s="1"/>
  <c r="G47" i="2" s="1"/>
  <c r="H44" i="2" s="1"/>
  <c r="H47" i="2" s="1"/>
  <c r="I44" i="2" s="1"/>
  <c r="I47" i="2" s="1"/>
  <c r="J44" i="2" s="1"/>
  <c r="J47" i="2" s="1"/>
  <c r="K44" i="2" s="1"/>
  <c r="K47" i="2" s="1"/>
  <c r="L44" i="2" s="1"/>
  <c r="L47" i="2" s="1"/>
  <c r="M44" i="2" s="1"/>
  <c r="M47" i="2" s="1"/>
  <c r="B31" i="2"/>
  <c r="C28" i="2" s="1"/>
  <c r="D22" i="2"/>
  <c r="E18" i="2" s="1"/>
  <c r="C31" i="2" l="1"/>
  <c r="D28" i="2" s="1"/>
  <c r="E22" i="2"/>
  <c r="F18" i="2" s="1"/>
  <c r="D31" i="2" l="1"/>
  <c r="E28" i="2" s="1"/>
  <c r="F22" i="2"/>
  <c r="G18" i="2" s="1"/>
  <c r="E31" i="2" l="1"/>
  <c r="F28" i="2" s="1"/>
  <c r="G22" i="2"/>
  <c r="H18" i="2" s="1"/>
  <c r="F31" i="2" l="1"/>
  <c r="G28" i="2" s="1"/>
  <c r="H21" i="2"/>
  <c r="H22" i="2" s="1"/>
  <c r="I18" i="2" s="1"/>
  <c r="G31" i="2" l="1"/>
  <c r="H28" i="2" s="1"/>
  <c r="I21" i="2"/>
  <c r="I22" i="2" s="1"/>
  <c r="J18" i="2" s="1"/>
  <c r="H31" i="2" l="1"/>
  <c r="I28" i="2" s="1"/>
  <c r="J21" i="2"/>
  <c r="J22" i="2" s="1"/>
  <c r="K18" i="2" s="1"/>
  <c r="I31" i="2" l="1"/>
  <c r="J28" i="2" s="1"/>
  <c r="K21" i="2"/>
  <c r="K22" i="2" s="1"/>
  <c r="L18" i="2" s="1"/>
  <c r="J31" i="2" l="1"/>
  <c r="K28" i="2" s="1"/>
  <c r="L21" i="2"/>
  <c r="L22" i="2" s="1"/>
  <c r="M18" i="2" s="1"/>
  <c r="K31" i="2" l="1"/>
  <c r="L28" i="2" s="1"/>
  <c r="M21" i="2"/>
  <c r="M22" i="2" s="1"/>
  <c r="N21" i="2" l="1"/>
  <c r="N22" i="2" s="1"/>
  <c r="B34" i="2" s="1"/>
  <c r="L31" i="2"/>
  <c r="M28" i="2" s="1"/>
  <c r="N34" i="2" l="1"/>
  <c r="B37" i="2"/>
  <c r="B38" i="2" s="1"/>
  <c r="C34" i="2" s="1"/>
  <c r="M31" i="2"/>
  <c r="C37" i="2" l="1"/>
  <c r="C38" i="2" s="1"/>
  <c r="D34" i="2" s="1"/>
  <c r="D37" i="2" l="1"/>
  <c r="D38" i="2" s="1"/>
  <c r="E34" i="2" s="1"/>
  <c r="E37" i="2" l="1"/>
  <c r="E38" i="2" s="1"/>
  <c r="F34" i="2" s="1"/>
  <c r="F37" i="2" l="1"/>
  <c r="F38" i="2" s="1"/>
  <c r="G34" i="2" s="1"/>
  <c r="G37" i="2" l="1"/>
  <c r="G38" i="2" s="1"/>
  <c r="H34" i="2" s="1"/>
  <c r="H37" i="2" l="1"/>
  <c r="H38" i="2" s="1"/>
  <c r="I34" i="2" s="1"/>
  <c r="I37" i="2" l="1"/>
  <c r="I38" i="2" s="1"/>
  <c r="J34" i="2" s="1"/>
  <c r="J37" i="2" l="1"/>
  <c r="J38" i="2" s="1"/>
  <c r="K34" i="2" s="1"/>
  <c r="K37" i="2" l="1"/>
  <c r="K38" i="2" s="1"/>
  <c r="L34" i="2" s="1"/>
  <c r="L37" i="2" l="1"/>
  <c r="L38" i="2" s="1"/>
  <c r="M34" i="2" s="1"/>
  <c r="M37" i="2" l="1"/>
  <c r="N37" i="2" s="1"/>
  <c r="N38" i="2" s="1"/>
  <c r="B50" i="2" s="1"/>
  <c r="M38" i="2" l="1"/>
  <c r="N50" i="2"/>
  <c r="B51" i="2" l="1"/>
  <c r="B53" i="2" s="1"/>
  <c r="C51" i="2"/>
  <c r="N51" i="2" s="1"/>
  <c r="D51" i="2"/>
  <c r="E51" i="2"/>
  <c r="F51" i="2"/>
  <c r="G51" i="2"/>
  <c r="H51" i="2"/>
  <c r="I51" i="2"/>
  <c r="J51" i="2"/>
  <c r="K51" i="2"/>
  <c r="L51" i="2"/>
  <c r="M51" i="2"/>
  <c r="B54" i="2" l="1"/>
  <c r="C50" i="2" s="1"/>
  <c r="C53" i="2" l="1"/>
  <c r="C54" i="2" s="1"/>
  <c r="D50" i="2" s="1"/>
  <c r="D53" i="2" l="1"/>
  <c r="D54" i="2" s="1"/>
  <c r="E50" i="2" s="1"/>
  <c r="E53" i="2" l="1"/>
  <c r="E54" i="2" l="1"/>
  <c r="F50" i="2" s="1"/>
  <c r="F53" i="2" l="1"/>
  <c r="F54" i="2" s="1"/>
  <c r="G50" i="2" s="1"/>
  <c r="G53" i="2" l="1"/>
  <c r="G54" i="2" s="1"/>
  <c r="H50" i="2" s="1"/>
  <c r="H53" i="2" l="1"/>
  <c r="H54" i="2" s="1"/>
  <c r="I50" i="2" s="1"/>
  <c r="I53" i="2" l="1"/>
  <c r="I54" i="2" s="1"/>
  <c r="J50" i="2" s="1"/>
  <c r="J53" i="2" l="1"/>
  <c r="J54" i="2" s="1"/>
  <c r="K50" i="2" s="1"/>
  <c r="K53" i="2" l="1"/>
  <c r="K54" i="2" s="1"/>
  <c r="L50" i="2" s="1"/>
  <c r="L53" i="2" l="1"/>
  <c r="L54" i="2" s="1"/>
  <c r="M50" i="2" s="1"/>
  <c r="M53" i="2" l="1"/>
  <c r="N53" i="2" s="1"/>
  <c r="N54" i="2" s="1"/>
  <c r="M54" i="2" l="1"/>
</calcChain>
</file>

<file path=xl/sharedStrings.xml><?xml version="1.0" encoding="utf-8"?>
<sst xmlns="http://schemas.openxmlformats.org/spreadsheetml/2006/main" count="116" uniqueCount="34">
  <si>
    <t>Rocky Mountain Power</t>
  </si>
  <si>
    <t>State of Utah</t>
  </si>
  <si>
    <t>$ - Thousands</t>
  </si>
  <si>
    <t>Total</t>
  </si>
  <si>
    <t>Estimated STEP Deferral and Amortization Table</t>
  </si>
  <si>
    <t>Expenditures</t>
  </si>
  <si>
    <t>(Expense Amortization)</t>
  </si>
  <si>
    <t>(DSM Collections)</t>
  </si>
  <si>
    <t>Expense Amortization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</si>
  <si>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</si>
  <si>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</si>
  <si>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</si>
  <si>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</si>
  <si>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</si>
  <si>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</si>
  <si>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</si>
  <si>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</si>
  <si>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</si>
  <si>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</si>
  <si>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</si>
  <si>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</si>
  <si>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Actuals</t>
  </si>
  <si>
    <t>Forecast</t>
  </si>
  <si>
    <t>Regulatory Asset</t>
  </si>
  <si>
    <t>Beginning Regulatory Asset Balance</t>
  </si>
  <si>
    <t>Regulatory Liability</t>
  </si>
  <si>
    <t>Beginning Regulatory Liability Balance</t>
  </si>
  <si>
    <t>Ending Regulatory Liability Balance</t>
  </si>
  <si>
    <t>Ending Regultory Asset Balance</t>
  </si>
  <si>
    <r>
      <t>Net Carrying Charge</t>
    </r>
    <r>
      <rPr>
        <vertAlign val="superscript"/>
        <sz val="10"/>
        <color theme="1"/>
        <rFont val="Arial"/>
        <family val="2"/>
      </rPr>
      <t>1</t>
    </r>
  </si>
  <si>
    <t>Footnotes:</t>
  </si>
  <si>
    <t>1 - Includes net carrying charge of regulatory asset and regulatory liability</t>
  </si>
  <si>
    <t>2 - Docket No. 13-035-184 Pre tax weighted average cost of capital</t>
  </si>
  <si>
    <r>
      <t>Carrying Charge Rate</t>
    </r>
    <r>
      <rPr>
        <b/>
        <vertAlign val="superscript"/>
        <sz val="10"/>
        <color theme="1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</si>
</sst>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FF"/>
      <name val="Arial"/>
      <family val="2"/>
    </font>
    <font>
      <vertAlign val="superscript"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2"/>
      <color theme="1"/>
      <name val="Arial"/>
      <family val="2"/>
    </font>
    <font>
      <b/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2" applyFont="1"/>
    <xf numFmtId="0" fontId="4" fillId="0" borderId="0" xfId="2" applyFont="1" applyAlignment="1">
      <alignment horizontal="right"/>
    </xf>
    <xf numFmtId="10" fontId="5" fillId="0" borderId="0" xfId="3" applyNumberFormat="1" applyFont="1" applyAlignment="1">
      <alignment horizontal="center"/>
    </xf>
    <xf numFmtId="0" fontId="3" fillId="0" borderId="0" xfId="2" applyFont="1" applyAlignment="1">
      <alignment horizontal="left"/>
    </xf>
    <xf numFmtId="0" fontId="3" fillId="0" borderId="0" xfId="0" applyFont="1" applyFill="1"/>
    <xf numFmtId="0" fontId="4" fillId="0" borderId="0" xfId="0" applyFont="1" applyFill="1"/>
    <xf numFmtId="0" fontId="4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4" fillId="0" borderId="0" xfId="6" applyNumberFormat="1" applyFont="1" applyFill="1"/>
    <xf numFmtId="164" fontId="4" fillId="0" borderId="0" xfId="6" applyNumberFormat="1" applyFont="1"/>
    <xf numFmtId="10" fontId="4" fillId="0" borderId="0" xfId="1" applyNumberFormat="1" applyFont="1" applyFill="1" applyAlignment="1">
      <alignment horizontal="right"/>
    </xf>
    <xf numFmtId="0" fontId="8" fillId="0" borderId="0" xfId="2" applyFont="1" applyAlignment="1">
      <alignment horizontal="centerContinuous"/>
    </xf>
    <xf numFmtId="0" fontId="8" fillId="0" borderId="0" xfId="2" applyFont="1" applyAlignment="1">
      <alignment horizontal="left"/>
    </xf>
    <xf numFmtId="0" fontId="3" fillId="2" borderId="0" xfId="0" applyFont="1" applyFill="1" applyAlignment="1">
      <alignment horizontal="centerContinuous"/>
    </xf>
    <xf numFmtId="164" fontId="3" fillId="0" borderId="0" xfId="6" applyNumberFormat="1" applyFont="1" applyFill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0" fontId="4" fillId="0" borderId="3" xfId="1" applyNumberFormat="1" applyFont="1" applyFill="1" applyBorder="1" applyAlignment="1">
      <alignment horizontal="center"/>
    </xf>
    <xf numFmtId="10" fontId="4" fillId="0" borderId="4" xfId="1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</cellXfs>
  <cellStyles count="7">
    <cellStyle name="Comma" xfId="6" builtinId="3"/>
    <cellStyle name="Comma 3" xfId="5"/>
    <cellStyle name="Currency 2" xfId="4"/>
    <cellStyle name="Normal" xfId="0" builtinId="0"/>
    <cellStyle name="Normal 2" xfId="2"/>
    <cellStyle name="Percent" xfId="1" builtinId="5"/>
    <cellStyle name="Percent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P3\ClientFiles\ExcelWKS\MidAmericanFlexPlan%201-30-04%20NNG%20APBO%20fix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Fechner\Files\FILES\BONDS\INTPAY99x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RCHIVE\2018\2018%20Business%20Plan\V1\1%20-%20Inputs\DSM%20(STEP)\DSM%202019-2028%20Plan%20Deferred%20Balances%206-29-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deBySide"/>
      <sheetName val="AccountingDetail"/>
      <sheetName val="Pension Allocation"/>
      <sheetName val="Nonunion Ret Welfare Alloc"/>
      <sheetName val="Not Applicable"/>
      <sheetName val="ContribDetail"/>
      <sheetName val="QuarterlyDetail"/>
      <sheetName val="STable"/>
      <sheetName val="Notes"/>
      <sheetName val="Home"/>
      <sheetName val="Summary"/>
      <sheetName val="3way"/>
      <sheetName val="Monthly"/>
      <sheetName val="ADJ"/>
      <sheetName val="S"/>
      <sheetName val="S1"/>
      <sheetName val="S2"/>
      <sheetName val="S3"/>
      <sheetName val="S4"/>
      <sheetName val="WORKD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">
          <cell r="A2">
            <v>1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alance Rollforwards"/>
      <sheetName val="Beginning Balances"/>
      <sheetName val="Expenditures"/>
      <sheetName val="UTAmort"/>
      <sheetName val="AccelDeprec"/>
      <sheetName val="WYCat3"/>
      <sheetName val="WYCat3Amort"/>
      <sheetName val="Collections"/>
      <sheetName val="Tariff Factors"/>
      <sheetName val="Tariff Factor Strategy"/>
      <sheetName val="Load Forecast"/>
      <sheetName val="Carrying Charge Analysis"/>
      <sheetName val="Variance Analysis"/>
      <sheetName val="Cash Flow"/>
      <sheetName val="UII Tmplt-Deferred Balances"/>
      <sheetName val="UII Tmplt-CryngChrgs&amp;AccelRev"/>
      <sheetName val="UII Tmplt-PP Retail Revenues"/>
      <sheetName val="UII Tmplt-RMP Retail Revenues"/>
      <sheetName val="UII Tmpl-Exp Amort &amp; Offsets"/>
      <sheetName val="Assumptions &amp; Notes"/>
    </sheetNames>
    <sheetDataSet>
      <sheetData sheetId="0"/>
      <sheetData sheetId="1">
        <row r="10">
          <cell r="C10">
            <v>4506270.8064925941</v>
          </cell>
          <cell r="D10">
            <v>4472897.3105289582</v>
          </cell>
          <cell r="E10">
            <v>5215054.8305289578</v>
          </cell>
          <cell r="F10">
            <v>4981164.8305289578</v>
          </cell>
          <cell r="G10">
            <v>4571294.3445289582</v>
          </cell>
          <cell r="H10">
            <v>4805184.3445289573</v>
          </cell>
          <cell r="I10">
            <v>4669691.3785289582</v>
          </cell>
          <cell r="J10">
            <v>4669691.3785289582</v>
          </cell>
          <cell r="K10">
            <v>4805184.3445289573</v>
          </cell>
          <cell r="L10">
            <v>4571294.3445289582</v>
          </cell>
          <cell r="M10">
            <v>7518498.1845289581</v>
          </cell>
          <cell r="N10">
            <v>4667428.4969289573</v>
          </cell>
          <cell r="P10">
            <v>4635729.3615829758</v>
          </cell>
          <cell r="Q10">
            <v>4627322.777137666</v>
          </cell>
          <cell r="R10">
            <v>5396664.7533776658</v>
          </cell>
          <cell r="S10">
            <v>5163724.7533776658</v>
          </cell>
          <cell r="T10">
            <v>4729711.6182136666</v>
          </cell>
          <cell r="U10">
            <v>4962651.6182136666</v>
          </cell>
          <cell r="V10">
            <v>4832100.4592896672</v>
          </cell>
          <cell r="W10">
            <v>4832100.4592896672</v>
          </cell>
          <cell r="X10">
            <v>4962651.6182136666</v>
          </cell>
          <cell r="Y10">
            <v>4729711.6182136666</v>
          </cell>
          <cell r="Z10">
            <v>7803520.5112936664</v>
          </cell>
          <cell r="AA10">
            <v>4819307.2407072661</v>
          </cell>
        </row>
        <row r="11">
          <cell r="C11">
            <v>-906292.51352705248</v>
          </cell>
          <cell r="D11">
            <v>-943705.71401464241</v>
          </cell>
          <cell r="E11">
            <v>-984072.18126905034</v>
          </cell>
          <cell r="F11">
            <v>-1026556.4298567916</v>
          </cell>
          <cell r="G11">
            <v>-1066358.3430861996</v>
          </cell>
          <cell r="H11">
            <v>-1105427.0042906075</v>
          </cell>
          <cell r="I11">
            <v>-1144905.6531366822</v>
          </cell>
          <cell r="J11">
            <v>-1183819.747957757</v>
          </cell>
          <cell r="K11">
            <v>-1223298.3968038317</v>
          </cell>
          <cell r="L11">
            <v>-1262367.0580082398</v>
          </cell>
          <cell r="M11">
            <v>-1312741.1935459813</v>
          </cell>
          <cell r="N11">
            <v>-1363515.8880520558</v>
          </cell>
          <cell r="P11">
            <v>-1402279.0457958556</v>
          </cell>
          <cell r="Q11">
            <v>-1440875.0963738582</v>
          </cell>
          <cell r="R11">
            <v>-1482641.7110843388</v>
          </cell>
          <cell r="S11">
            <v>-1526643.3340291528</v>
          </cell>
          <cell r="T11">
            <v>-1567865.9855774501</v>
          </cell>
          <cell r="U11">
            <v>-1608250.8323958972</v>
          </cell>
          <cell r="V11">
            <v>-1649062.2993854946</v>
          </cell>
          <cell r="W11">
            <v>-1689329.8032129083</v>
          </cell>
          <cell r="X11">
            <v>-1730141.2702025056</v>
          </cell>
          <cell r="Y11">
            <v>-1770526.117020953</v>
          </cell>
          <cell r="Z11">
            <v>-1822747.9175605667</v>
          </cell>
          <cell r="AA11">
            <v>-1875343.0331939037</v>
          </cell>
        </row>
        <row r="18">
          <cell r="C18">
            <v>-5081677.1852565994</v>
          </cell>
          <cell r="D18">
            <v>-4491664.5521357683</v>
          </cell>
          <cell r="E18">
            <v>-4588685.9038855331</v>
          </cell>
          <cell r="F18">
            <v>-4397907.3176923888</v>
          </cell>
          <cell r="G18">
            <v>-4672037.2084582746</v>
          </cell>
          <cell r="H18">
            <v>-5099098.9623696087</v>
          </cell>
          <cell r="I18">
            <v>-6026987.7463325588</v>
          </cell>
          <cell r="J18">
            <v>-5803218.8395057647</v>
          </cell>
          <cell r="K18">
            <v>-4843165.2692442834</v>
          </cell>
          <cell r="L18">
            <v>-4612019.6789630856</v>
          </cell>
          <cell r="M18">
            <v>-4711284.4828363182</v>
          </cell>
          <cell r="N18">
            <v>-5125907.4480309635</v>
          </cell>
          <cell r="P18">
            <v>-4544209.6705608005</v>
          </cell>
          <cell r="Q18">
            <v>-4131357.0840125801</v>
          </cell>
          <cell r="R18">
            <v>-4096516.0616736664</v>
          </cell>
          <cell r="S18">
            <v>-3936023.0277518132</v>
          </cell>
          <cell r="T18">
            <v>-4187891.2844521254</v>
          </cell>
          <cell r="U18">
            <v>-4574423.6094118878</v>
          </cell>
          <cell r="V18">
            <v>-5403413.6568444408</v>
          </cell>
          <cell r="W18">
            <v>-5201192.2832731456</v>
          </cell>
          <cell r="X18">
            <v>-4340536.2914620247</v>
          </cell>
          <cell r="Y18">
            <v>-4127580.3564802525</v>
          </cell>
          <cell r="Z18">
            <v>-4214633.5592581956</v>
          </cell>
          <cell r="AA18">
            <v>-4583185.9262181288</v>
          </cell>
        </row>
        <row r="19">
          <cell r="C19">
            <v>906292.51352705248</v>
          </cell>
          <cell r="D19">
            <v>943705.71401464241</v>
          </cell>
          <cell r="E19">
            <v>984072.18126905034</v>
          </cell>
          <cell r="F19">
            <v>1026556.4298567916</v>
          </cell>
          <cell r="G19">
            <v>1066358.3430861996</v>
          </cell>
          <cell r="H19">
            <v>1105427.0042906075</v>
          </cell>
          <cell r="I19">
            <v>1144905.6531366822</v>
          </cell>
          <cell r="J19">
            <v>1183819.747957757</v>
          </cell>
          <cell r="K19">
            <v>1223298.3968038317</v>
          </cell>
          <cell r="L19">
            <v>1262367.0580082398</v>
          </cell>
          <cell r="M19">
            <v>1312741.1935459813</v>
          </cell>
          <cell r="N19">
            <v>1363515.8880520558</v>
          </cell>
          <cell r="P19">
            <v>1402279.0457958556</v>
          </cell>
          <cell r="Q19">
            <v>1440875.0963738582</v>
          </cell>
          <cell r="R19">
            <v>1482641.7110843388</v>
          </cell>
          <cell r="S19">
            <v>1526643.3340291528</v>
          </cell>
          <cell r="T19">
            <v>1567865.9855774501</v>
          </cell>
          <cell r="U19">
            <v>1608250.8323958972</v>
          </cell>
          <cell r="V19">
            <v>1649062.2993854946</v>
          </cell>
          <cell r="W19">
            <v>1689329.8032129083</v>
          </cell>
          <cell r="X19">
            <v>1730141.2702025056</v>
          </cell>
          <cell r="Y19">
            <v>1770526.117020953</v>
          </cell>
          <cell r="Z19">
            <v>1822747.9175605667</v>
          </cell>
          <cell r="AA19">
            <v>1875343.0331939037</v>
          </cell>
        </row>
      </sheetData>
      <sheetData sheetId="2">
        <row r="9">
          <cell r="C9">
            <v>55392671.549999997</v>
          </cell>
        </row>
        <row r="10">
          <cell r="C10">
            <v>4090940.7800000003</v>
          </cell>
          <cell r="D10">
            <v>3118773.5500000003</v>
          </cell>
          <cell r="E10">
            <v>3211271.2800000003</v>
          </cell>
          <cell r="F10">
            <v>3267582.5100000002</v>
          </cell>
          <cell r="G10">
            <v>4209188.8000000007</v>
          </cell>
          <cell r="H10">
            <v>4920206.84</v>
          </cell>
          <cell r="I10">
            <v>4547689.166666666</v>
          </cell>
          <cell r="J10">
            <v>4547689.166666666</v>
          </cell>
          <cell r="K10">
            <v>5056689.166666666</v>
          </cell>
          <cell r="L10">
            <v>4552689.166666666</v>
          </cell>
          <cell r="M10">
            <v>6752689.166666666</v>
          </cell>
          <cell r="N10">
            <v>5159689.166666666</v>
          </cell>
        </row>
        <row r="11">
          <cell r="C11">
            <v>-461231.59</v>
          </cell>
          <cell r="D11">
            <v>-490143.01</v>
          </cell>
          <cell r="E11">
            <v>-521052.11</v>
          </cell>
          <cell r="F11">
            <v>-552361.84</v>
          </cell>
          <cell r="G11">
            <v>-582101.68999999994</v>
          </cell>
          <cell r="H11">
            <v>-614787.66</v>
          </cell>
          <cell r="I11">
            <v>-651322.29836111108</v>
          </cell>
          <cell r="J11">
            <v>-689219.70808333333</v>
          </cell>
          <cell r="K11">
            <v>-729237.95113888895</v>
          </cell>
          <cell r="L11">
            <v>-769277.02752777783</v>
          </cell>
          <cell r="M11">
            <v>-816382.77058333333</v>
          </cell>
          <cell r="N11">
            <v>-866017.68030555558</v>
          </cell>
        </row>
        <row r="16">
          <cell r="C16">
            <v>-51023655.659999996</v>
          </cell>
        </row>
        <row r="17">
          <cell r="C17">
            <v>-2516030.8200000003</v>
          </cell>
          <cell r="D17">
            <v>-4661271.59</v>
          </cell>
          <cell r="E17">
            <v>-4833212.29</v>
          </cell>
          <cell r="F17">
            <v>-4945403.5500000007</v>
          </cell>
          <cell r="G17">
            <v>-4810029.1399999997</v>
          </cell>
          <cell r="H17">
            <v>-6141276.1500000004</v>
          </cell>
          <cell r="I17">
            <v>-7707482.4238910135</v>
          </cell>
          <cell r="J17">
            <v>-7362382.3466768293</v>
          </cell>
          <cell r="K17">
            <v>-6120262.1943367971</v>
          </cell>
          <cell r="L17">
            <v>-4921241.2091231644</v>
          </cell>
          <cell r="M17">
            <v>-4966249.1450784011</v>
          </cell>
          <cell r="N17">
            <v>-5472882.297055006</v>
          </cell>
        </row>
        <row r="18">
          <cell r="C18">
            <v>461231.59</v>
          </cell>
          <cell r="D18">
            <v>490143.01</v>
          </cell>
          <cell r="E18">
            <v>521052.11</v>
          </cell>
          <cell r="F18">
            <v>552361.84</v>
          </cell>
          <cell r="G18">
            <v>582101.68999999994</v>
          </cell>
          <cell r="H18">
            <v>614787.66</v>
          </cell>
          <cell r="I18">
            <v>651322.29836111108</v>
          </cell>
          <cell r="J18">
            <v>689219.70808333333</v>
          </cell>
          <cell r="K18">
            <v>729237.95113888895</v>
          </cell>
          <cell r="L18">
            <v>769277.02752777783</v>
          </cell>
          <cell r="M18">
            <v>816382.77058333333</v>
          </cell>
          <cell r="N18">
            <v>866017.68030555558</v>
          </cell>
        </row>
        <row r="19">
          <cell r="C19">
            <v>18534</v>
          </cell>
          <cell r="D19">
            <v>-4969</v>
          </cell>
          <cell r="E19">
            <v>-2908</v>
          </cell>
          <cell r="F19">
            <v>-12651</v>
          </cell>
          <cell r="G19">
            <v>-20402</v>
          </cell>
          <cell r="H19">
            <v>-33400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2"/>
  <sheetViews>
    <sheetView tabSelected="1" topLeftCell="A40" zoomScaleNormal="100" workbookViewId="0">
      <selection activeCell="C6" sqref="C6"/>
    </sheetView>
  </sheetViews>
  <sheetFormatPr defaultRowHeight="12.75" x14ac:dyDescent="0.2"/>
  <cols>
    <col min="1" max="1" width="44" style="7" bestFit="1" customWidth="1"/>
    <col min="2" max="13" width="14.28515625" style="7" bestFit="1" customWidth="1"/>
    <col min="14" max="14" width="15.28515625" style="7" bestFit="1" customWidth="1"/>
    <col min="15" max="16384" width="9.140625" style="7"/>
  </cols>
  <sheetData>
    <row r="1" spans="1:15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/>
      <c r="O1" s="4"/>
    </row>
    <row r="2" spans="1:15" s="1" customFormat="1" ht="15.75" x14ac:dyDescent="0.25">
      <c r="A2" s="13" t="s">
        <v>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  <c r="O2" s="4"/>
    </row>
    <row r="3" spans="1:15" s="1" customFormat="1" ht="15.75" x14ac:dyDescent="0.2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/>
      <c r="O3" s="4"/>
    </row>
    <row r="4" spans="1:15" s="1" customFormat="1" ht="15.75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4"/>
    </row>
    <row r="5" spans="1:15" s="1" customFormat="1" ht="15" customHeight="1" x14ac:dyDescent="0.2">
      <c r="I5" s="2"/>
      <c r="J5" s="3"/>
      <c r="K5" s="2"/>
      <c r="M5" s="17" t="s">
        <v>33</v>
      </c>
      <c r="N5" s="18"/>
    </row>
    <row r="6" spans="1:15" ht="15" customHeight="1" x14ac:dyDescent="0.2">
      <c r="B6" s="6"/>
      <c r="M6" s="19">
        <v>9.2100000000000001E-2</v>
      </c>
      <c r="N6" s="20"/>
    </row>
    <row r="7" spans="1:15" x14ac:dyDescent="0.2">
      <c r="B7" s="6"/>
      <c r="N7" s="12"/>
    </row>
    <row r="8" spans="1:15" ht="15" customHeight="1" x14ac:dyDescent="0.2">
      <c r="A8" s="15">
        <v>2018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5" x14ac:dyDescent="0.2">
      <c r="B9" s="8" t="s">
        <v>9</v>
      </c>
      <c r="C9" s="8" t="s">
        <v>10</v>
      </c>
      <c r="D9" s="8" t="s">
        <v>11</v>
      </c>
      <c r="E9" s="8" t="s">
        <v>12</v>
      </c>
      <c r="F9" s="8" t="s">
        <v>13</v>
      </c>
      <c r="G9" s="8" t="s">
        <v>14</v>
      </c>
      <c r="H9" s="8" t="s">
        <v>15</v>
      </c>
      <c r="I9" s="8" t="s">
        <v>16</v>
      </c>
      <c r="J9" s="8" t="s">
        <v>17</v>
      </c>
      <c r="K9" s="8" t="s">
        <v>18</v>
      </c>
      <c r="L9" s="8" t="s">
        <v>19</v>
      </c>
      <c r="M9" s="8" t="s">
        <v>20</v>
      </c>
      <c r="N9" s="21" t="s">
        <v>3</v>
      </c>
    </row>
    <row r="10" spans="1:15" x14ac:dyDescent="0.2">
      <c r="B10" s="9" t="s">
        <v>21</v>
      </c>
      <c r="C10" s="9" t="s">
        <v>21</v>
      </c>
      <c r="D10" s="9" t="s">
        <v>21</v>
      </c>
      <c r="E10" s="9" t="s">
        <v>21</v>
      </c>
      <c r="F10" s="9" t="s">
        <v>21</v>
      </c>
      <c r="G10" s="9" t="s">
        <v>21</v>
      </c>
      <c r="H10" s="9" t="s">
        <v>22</v>
      </c>
      <c r="I10" s="9" t="s">
        <v>22</v>
      </c>
      <c r="J10" s="9" t="s">
        <v>22</v>
      </c>
      <c r="K10" s="9" t="s">
        <v>22</v>
      </c>
      <c r="L10" s="9" t="s">
        <v>22</v>
      </c>
      <c r="M10" s="9" t="s">
        <v>22</v>
      </c>
      <c r="N10" s="21"/>
    </row>
    <row r="11" spans="1:15" x14ac:dyDescent="0.2">
      <c r="A11" s="5" t="s">
        <v>23</v>
      </c>
      <c r="B11" s="6"/>
    </row>
    <row r="12" spans="1:15" x14ac:dyDescent="0.2">
      <c r="A12" s="6" t="s">
        <v>24</v>
      </c>
      <c r="B12" s="10">
        <f>('[7]Beginning Balances'!C9)/1000</f>
        <v>55392.671549999999</v>
      </c>
      <c r="C12" s="10">
        <f>B15</f>
        <v>59022.380739999993</v>
      </c>
      <c r="D12" s="10">
        <f t="shared" ref="D12:M12" si="0">C15</f>
        <v>61651.011279999992</v>
      </c>
      <c r="E12" s="10">
        <f t="shared" si="0"/>
        <v>64341.230449999995</v>
      </c>
      <c r="F12" s="10">
        <f t="shared" si="0"/>
        <v>67056.451119999998</v>
      </c>
      <c r="G12" s="10">
        <f t="shared" si="0"/>
        <v>70683.538230000006</v>
      </c>
      <c r="H12" s="10">
        <f t="shared" si="0"/>
        <v>74988.957410000003</v>
      </c>
      <c r="I12" s="10">
        <f t="shared" si="0"/>
        <v>78885.324278305561</v>
      </c>
      <c r="J12" s="10">
        <f t="shared" si="0"/>
        <v>82743.793736888896</v>
      </c>
      <c r="K12" s="10">
        <f t="shared" si="0"/>
        <v>87071.244952416673</v>
      </c>
      <c r="L12" s="10">
        <f t="shared" si="0"/>
        <v>90854.657091555564</v>
      </c>
      <c r="M12" s="10">
        <f t="shared" si="0"/>
        <v>96790.963487638888</v>
      </c>
      <c r="N12" s="11">
        <f>B12</f>
        <v>55392.671549999999</v>
      </c>
    </row>
    <row r="13" spans="1:15" x14ac:dyDescent="0.2">
      <c r="A13" s="6" t="s">
        <v>5</v>
      </c>
      <c r="B13" s="10">
        <f>('[7]Beginning Balances'!C10)/1000</f>
        <v>4090.9407800000004</v>
      </c>
      <c r="C13" s="10">
        <f>('[7]Beginning Balances'!D10)/1000</f>
        <v>3118.7735500000003</v>
      </c>
      <c r="D13" s="10">
        <f>('[7]Beginning Balances'!E10)/1000</f>
        <v>3211.2712800000004</v>
      </c>
      <c r="E13" s="10">
        <f>('[7]Beginning Balances'!F10)/1000</f>
        <v>3267.5825100000002</v>
      </c>
      <c r="F13" s="10">
        <f>('[7]Beginning Balances'!G10)/1000</f>
        <v>4209.1888000000008</v>
      </c>
      <c r="G13" s="10">
        <f>('[7]Beginning Balances'!H10)/1000</f>
        <v>4920.2068399999998</v>
      </c>
      <c r="H13" s="10">
        <f>('[7]Beginning Balances'!I10)/1000</f>
        <v>4547.6891666666661</v>
      </c>
      <c r="I13" s="10">
        <f>('[7]Beginning Balances'!J10)/1000</f>
        <v>4547.6891666666661</v>
      </c>
      <c r="J13" s="10">
        <f>('[7]Beginning Balances'!K10)/1000</f>
        <v>5056.6891666666661</v>
      </c>
      <c r="K13" s="10">
        <f>('[7]Beginning Balances'!L10)/1000</f>
        <v>4552.6891666666661</v>
      </c>
      <c r="L13" s="10">
        <f>('[7]Beginning Balances'!M10)/1000</f>
        <v>6752.6891666666661</v>
      </c>
      <c r="M13" s="10">
        <f>('[7]Beginning Balances'!N10)/1000</f>
        <v>5159.6891666666661</v>
      </c>
      <c r="N13" s="11">
        <f>SUM(B13:M13)</f>
        <v>53435.098759999993</v>
      </c>
    </row>
    <row r="14" spans="1:15" x14ac:dyDescent="0.2">
      <c r="A14" s="6" t="s">
        <v>6</v>
      </c>
      <c r="B14" s="10">
        <f>('[7]Beginning Balances'!C11)/1000</f>
        <v>-461.23159000000004</v>
      </c>
      <c r="C14" s="10">
        <f>('[7]Beginning Balances'!D11)/1000</f>
        <v>-490.14301</v>
      </c>
      <c r="D14" s="10">
        <f>('[7]Beginning Balances'!E11)/1000</f>
        <v>-521.05210999999997</v>
      </c>
      <c r="E14" s="10">
        <f>('[7]Beginning Balances'!F11)/1000</f>
        <v>-552.36183999999992</v>
      </c>
      <c r="F14" s="10">
        <f>('[7]Beginning Balances'!G11)/1000</f>
        <v>-582.10168999999996</v>
      </c>
      <c r="G14" s="10">
        <f>('[7]Beginning Balances'!H11)/1000</f>
        <v>-614.78766000000007</v>
      </c>
      <c r="H14" s="10">
        <f>('[7]Beginning Balances'!I11)/1000</f>
        <v>-651.32229836111105</v>
      </c>
      <c r="I14" s="10">
        <f>('[7]Beginning Balances'!J11)/1000</f>
        <v>-689.21970808333333</v>
      </c>
      <c r="J14" s="10">
        <f>('[7]Beginning Balances'!K11)/1000</f>
        <v>-729.237951138889</v>
      </c>
      <c r="K14" s="10">
        <f>('[7]Beginning Balances'!L11)/1000</f>
        <v>-769.27702752777782</v>
      </c>
      <c r="L14" s="10">
        <f>('[7]Beginning Balances'!M11)/1000</f>
        <v>-816.38277058333335</v>
      </c>
      <c r="M14" s="10">
        <f>('[7]Beginning Balances'!N11)/1000</f>
        <v>-866.01768030555559</v>
      </c>
      <c r="N14" s="11">
        <f>SUM(B14:M14)</f>
        <v>-7743.1353360000003</v>
      </c>
    </row>
    <row r="15" spans="1:15" x14ac:dyDescent="0.2">
      <c r="A15" s="6" t="s">
        <v>28</v>
      </c>
      <c r="B15" s="10">
        <f t="shared" ref="B15:N15" si="1">SUM(B12:B14)</f>
        <v>59022.380739999993</v>
      </c>
      <c r="C15" s="10">
        <f t="shared" si="1"/>
        <v>61651.011279999992</v>
      </c>
      <c r="D15" s="10">
        <f t="shared" si="1"/>
        <v>64341.230449999995</v>
      </c>
      <c r="E15" s="10">
        <f t="shared" si="1"/>
        <v>67056.451119999998</v>
      </c>
      <c r="F15" s="10">
        <f t="shared" si="1"/>
        <v>70683.538230000006</v>
      </c>
      <c r="G15" s="10">
        <f t="shared" si="1"/>
        <v>74988.957410000003</v>
      </c>
      <c r="H15" s="10">
        <f t="shared" si="1"/>
        <v>78885.324278305561</v>
      </c>
      <c r="I15" s="10">
        <f t="shared" si="1"/>
        <v>82743.793736888896</v>
      </c>
      <c r="J15" s="10">
        <f t="shared" si="1"/>
        <v>87071.244952416673</v>
      </c>
      <c r="K15" s="10">
        <f t="shared" si="1"/>
        <v>90854.657091555564</v>
      </c>
      <c r="L15" s="10">
        <f t="shared" si="1"/>
        <v>96790.963487638888</v>
      </c>
      <c r="M15" s="10">
        <f t="shared" si="1"/>
        <v>101084.634974</v>
      </c>
      <c r="N15" s="10">
        <f t="shared" si="1"/>
        <v>101084.63497399999</v>
      </c>
    </row>
    <row r="16" spans="1:15" x14ac:dyDescent="0.2">
      <c r="A16" s="6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x14ac:dyDescent="0.2">
      <c r="A17" s="5" t="s">
        <v>25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x14ac:dyDescent="0.2">
      <c r="A18" s="6" t="s">
        <v>26</v>
      </c>
      <c r="B18" s="10">
        <f>'[7]Beginning Balances'!C16/1000</f>
        <v>-51023.655659999997</v>
      </c>
      <c r="C18" s="10">
        <f>B22</f>
        <v>-53059.920889999994</v>
      </c>
      <c r="D18" s="10">
        <f t="shared" ref="D18:M18" si="2">C22</f>
        <v>-57236.018469999995</v>
      </c>
      <c r="E18" s="10">
        <f t="shared" si="2"/>
        <v>-61551.086650000005</v>
      </c>
      <c r="F18" s="10">
        <f t="shared" si="2"/>
        <v>-65956.77936</v>
      </c>
      <c r="G18" s="10">
        <f t="shared" si="2"/>
        <v>-70205.108810000005</v>
      </c>
      <c r="H18" s="10">
        <f t="shared" si="2"/>
        <v>-75764.997300000003</v>
      </c>
      <c r="I18" s="10">
        <f t="shared" si="2"/>
        <v>-82839.239238310256</v>
      </c>
      <c r="J18" s="10">
        <f t="shared" si="2"/>
        <v>-89553.549559300081</v>
      </c>
      <c r="K18" s="10">
        <f t="shared" si="2"/>
        <v>-95000.920139928683</v>
      </c>
      <c r="L18" s="10">
        <f t="shared" si="2"/>
        <v>-99215.158897051166</v>
      </c>
      <c r="M18" s="10">
        <f t="shared" si="2"/>
        <v>-103422.33665932056</v>
      </c>
      <c r="N18" s="11">
        <f>B18</f>
        <v>-51023.655659999997</v>
      </c>
    </row>
    <row r="19" spans="1:14" x14ac:dyDescent="0.2">
      <c r="A19" s="6" t="s">
        <v>7</v>
      </c>
      <c r="B19" s="10">
        <f>'[7]Beginning Balances'!C17/1000</f>
        <v>-2516.0308200000004</v>
      </c>
      <c r="C19" s="10">
        <f>'[7]Beginning Balances'!D17/1000</f>
        <v>-4661.2715900000003</v>
      </c>
      <c r="D19" s="10">
        <f>'[7]Beginning Balances'!E17/1000</f>
        <v>-4833.2122900000004</v>
      </c>
      <c r="E19" s="10">
        <f>'[7]Beginning Balances'!F17/1000</f>
        <v>-4945.4035500000009</v>
      </c>
      <c r="F19" s="10">
        <f>'[7]Beginning Balances'!G17/1000</f>
        <v>-4810.0291399999996</v>
      </c>
      <c r="G19" s="10">
        <f>'[7]Beginning Balances'!H17/1000</f>
        <v>-6141.2761500000006</v>
      </c>
      <c r="H19" s="10">
        <f>'[7]Beginning Balances'!I17/1000</f>
        <v>-7707.4824238910132</v>
      </c>
      <c r="I19" s="10">
        <f>'[7]Beginning Balances'!J17/1000</f>
        <v>-7362.382346676829</v>
      </c>
      <c r="J19" s="10">
        <f>'[7]Beginning Balances'!K17/1000</f>
        <v>-6120.2621943367967</v>
      </c>
      <c r="K19" s="10">
        <f>'[7]Beginning Balances'!L17/1000</f>
        <v>-4921.2412091231645</v>
      </c>
      <c r="L19" s="10">
        <f>'[7]Beginning Balances'!M17/1000</f>
        <v>-4966.2491450784009</v>
      </c>
      <c r="M19" s="10">
        <f>'[7]Beginning Balances'!N17/1000</f>
        <v>-5472.8822970550063</v>
      </c>
      <c r="N19" s="11">
        <f t="shared" ref="N19:N20" si="3">SUM(B19:M19)</f>
        <v>-64457.723156161213</v>
      </c>
    </row>
    <row r="20" spans="1:14" x14ac:dyDescent="0.2">
      <c r="A20" s="6" t="s">
        <v>8</v>
      </c>
      <c r="B20" s="10">
        <f>'[7]Beginning Balances'!C18/1000</f>
        <v>461.23159000000004</v>
      </c>
      <c r="C20" s="10">
        <f>'[7]Beginning Balances'!D18/1000</f>
        <v>490.14301</v>
      </c>
      <c r="D20" s="10">
        <f>'[7]Beginning Balances'!E18/1000</f>
        <v>521.05210999999997</v>
      </c>
      <c r="E20" s="10">
        <f>'[7]Beginning Balances'!F18/1000</f>
        <v>552.36183999999992</v>
      </c>
      <c r="F20" s="10">
        <f>'[7]Beginning Balances'!G18/1000</f>
        <v>582.10168999999996</v>
      </c>
      <c r="G20" s="10">
        <f>'[7]Beginning Balances'!H18/1000</f>
        <v>614.78766000000007</v>
      </c>
      <c r="H20" s="10">
        <f>'[7]Beginning Balances'!I18/1000</f>
        <v>651.32229836111105</v>
      </c>
      <c r="I20" s="10">
        <f>'[7]Beginning Balances'!J18/1000</f>
        <v>689.21970808333333</v>
      </c>
      <c r="J20" s="10">
        <f>'[7]Beginning Balances'!K18/1000</f>
        <v>729.237951138889</v>
      </c>
      <c r="K20" s="10">
        <f>'[7]Beginning Balances'!L18/1000</f>
        <v>769.27702752777782</v>
      </c>
      <c r="L20" s="10">
        <f>'[7]Beginning Balances'!M18/1000</f>
        <v>816.38277058333335</v>
      </c>
      <c r="M20" s="10">
        <f>'[7]Beginning Balances'!N18/1000</f>
        <v>866.01768030555559</v>
      </c>
      <c r="N20" s="11">
        <f t="shared" si="3"/>
        <v>7743.1353360000003</v>
      </c>
    </row>
    <row r="21" spans="1:14" ht="14.25" x14ac:dyDescent="0.2">
      <c r="A21" s="6" t="s">
        <v>29</v>
      </c>
      <c r="B21" s="10">
        <f>'[7]Beginning Balances'!C19/1000</f>
        <v>18.533999999999999</v>
      </c>
      <c r="C21" s="10">
        <f>'[7]Beginning Balances'!D19/1000</f>
        <v>-4.9690000000000003</v>
      </c>
      <c r="D21" s="10">
        <f>'[7]Beginning Balances'!E19/1000</f>
        <v>-2.9079999999999999</v>
      </c>
      <c r="E21" s="10">
        <f>'[7]Beginning Balances'!F19/1000</f>
        <v>-12.651</v>
      </c>
      <c r="F21" s="10">
        <f>'[7]Beginning Balances'!G19/1000</f>
        <v>-20.402000000000001</v>
      </c>
      <c r="G21" s="10">
        <f>'[7]Beginning Balances'!H19/1000</f>
        <v>-33.4</v>
      </c>
      <c r="H21" s="10">
        <f t="shared" ref="H21:M21" si="4">((H19+H20)/2+H18)*($M$6/12)+((H13+H14)/2+H12)*($M$6/12)</f>
        <v>-18.0818127803484</v>
      </c>
      <c r="I21" s="10">
        <f t="shared" si="4"/>
        <v>-41.147682396325081</v>
      </c>
      <c r="J21" s="10">
        <f t="shared" si="4"/>
        <v>-56.346337430689914</v>
      </c>
      <c r="K21" s="10">
        <f t="shared" si="4"/>
        <v>-62.274575527081538</v>
      </c>
      <c r="L21" s="10">
        <f t="shared" si="4"/>
        <v>-57.311387774333753</v>
      </c>
      <c r="M21" s="10">
        <f t="shared" si="4"/>
        <v>-52.097667730522062</v>
      </c>
      <c r="N21" s="11">
        <f>SUM(B21:M21)</f>
        <v>-343.05546363930074</v>
      </c>
    </row>
    <row r="22" spans="1:14" x14ac:dyDescent="0.2">
      <c r="A22" s="6" t="s">
        <v>27</v>
      </c>
      <c r="B22" s="10">
        <f>SUM(B18:B21)</f>
        <v>-53059.920889999994</v>
      </c>
      <c r="C22" s="10">
        <f t="shared" ref="C22:N22" si="5">SUM(C18:C21)</f>
        <v>-57236.018469999995</v>
      </c>
      <c r="D22" s="10">
        <f t="shared" si="5"/>
        <v>-61551.086650000005</v>
      </c>
      <c r="E22" s="10">
        <f t="shared" si="5"/>
        <v>-65956.77936</v>
      </c>
      <c r="F22" s="10">
        <f t="shared" si="5"/>
        <v>-70205.108810000005</v>
      </c>
      <c r="G22" s="10">
        <f t="shared" si="5"/>
        <v>-75764.997300000003</v>
      </c>
      <c r="H22" s="10">
        <f t="shared" si="5"/>
        <v>-82839.239238310256</v>
      </c>
      <c r="I22" s="10">
        <f t="shared" si="5"/>
        <v>-89553.549559300081</v>
      </c>
      <c r="J22" s="10">
        <f t="shared" si="5"/>
        <v>-95000.920139928683</v>
      </c>
      <c r="K22" s="10">
        <f t="shared" si="5"/>
        <v>-99215.158897051166</v>
      </c>
      <c r="L22" s="10">
        <f t="shared" si="5"/>
        <v>-103422.33665932056</v>
      </c>
      <c r="M22" s="10">
        <f t="shared" si="5"/>
        <v>-108081.29894380053</v>
      </c>
      <c r="N22" s="10">
        <f t="shared" si="5"/>
        <v>-108081.29894380052</v>
      </c>
    </row>
    <row r="23" spans="1:14" x14ac:dyDescent="0.2">
      <c r="A23" s="6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/>
    </row>
    <row r="24" spans="1:14" ht="15" customHeight="1" x14ac:dyDescent="0.2">
      <c r="A24" s="15">
        <v>2019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x14ac:dyDescent="0.2">
      <c r="B25" s="8" t="s">
        <v>9</v>
      </c>
      <c r="C25" s="8" t="s">
        <v>10</v>
      </c>
      <c r="D25" s="8" t="s">
        <v>11</v>
      </c>
      <c r="E25" s="8" t="s">
        <v>12</v>
      </c>
      <c r="F25" s="8" t="s">
        <v>13</v>
      </c>
      <c r="G25" s="8" t="s">
        <v>14</v>
      </c>
      <c r="H25" s="8" t="s">
        <v>15</v>
      </c>
      <c r="I25" s="8" t="s">
        <v>16</v>
      </c>
      <c r="J25" s="8" t="s">
        <v>17</v>
      </c>
      <c r="K25" s="8" t="s">
        <v>18</v>
      </c>
      <c r="L25" s="8" t="s">
        <v>19</v>
      </c>
      <c r="M25" s="8" t="s">
        <v>20</v>
      </c>
      <c r="N25" s="21" t="s">
        <v>3</v>
      </c>
    </row>
    <row r="26" spans="1:14" x14ac:dyDescent="0.2">
      <c r="B26" s="9" t="s">
        <v>22</v>
      </c>
      <c r="C26" s="9" t="s">
        <v>22</v>
      </c>
      <c r="D26" s="9" t="s">
        <v>22</v>
      </c>
      <c r="E26" s="9" t="s">
        <v>22</v>
      </c>
      <c r="F26" s="9" t="s">
        <v>22</v>
      </c>
      <c r="G26" s="9" t="s">
        <v>22</v>
      </c>
      <c r="H26" s="9" t="s">
        <v>22</v>
      </c>
      <c r="I26" s="9" t="s">
        <v>22</v>
      </c>
      <c r="J26" s="9" t="s">
        <v>22</v>
      </c>
      <c r="K26" s="9" t="s">
        <v>22</v>
      </c>
      <c r="L26" s="9" t="s">
        <v>22</v>
      </c>
      <c r="M26" s="9" t="s">
        <v>22</v>
      </c>
      <c r="N26" s="21"/>
    </row>
    <row r="27" spans="1:14" x14ac:dyDescent="0.2">
      <c r="A27" s="5" t="s">
        <v>23</v>
      </c>
      <c r="B27" s="6"/>
    </row>
    <row r="28" spans="1:14" x14ac:dyDescent="0.2">
      <c r="A28" s="6" t="s">
        <v>24</v>
      </c>
      <c r="B28" s="10">
        <f>N15</f>
        <v>101084.63497399999</v>
      </c>
      <c r="C28" s="10">
        <f>B31</f>
        <v>104684.61326696553</v>
      </c>
      <c r="D28" s="10">
        <f t="shared" ref="D28:M28" si="6">C31</f>
        <v>108213.80486347986</v>
      </c>
      <c r="E28" s="10">
        <f t="shared" si="6"/>
        <v>112444.78751273977</v>
      </c>
      <c r="F28" s="10">
        <f t="shared" si="6"/>
        <v>116399.39591341194</v>
      </c>
      <c r="G28" s="10">
        <f t="shared" si="6"/>
        <v>119904.33191485469</v>
      </c>
      <c r="H28" s="10">
        <f t="shared" si="6"/>
        <v>123604.08925509303</v>
      </c>
      <c r="I28" s="10">
        <f t="shared" si="6"/>
        <v>127128.87498048531</v>
      </c>
      <c r="J28" s="10">
        <f t="shared" si="6"/>
        <v>130614.74661105653</v>
      </c>
      <c r="K28" s="10">
        <f t="shared" si="6"/>
        <v>134196.63255878165</v>
      </c>
      <c r="L28" s="10">
        <f t="shared" si="6"/>
        <v>137505.55984530237</v>
      </c>
      <c r="M28" s="10">
        <f t="shared" si="6"/>
        <v>143711.31683628535</v>
      </c>
      <c r="N28" s="11">
        <f>B28</f>
        <v>101084.63497399999</v>
      </c>
    </row>
    <row r="29" spans="1:14" x14ac:dyDescent="0.2">
      <c r="A29" s="6" t="s">
        <v>5</v>
      </c>
      <c r="B29" s="10">
        <f>'[7]Balance Rollforwards'!C10/1000</f>
        <v>4506.2708064925937</v>
      </c>
      <c r="C29" s="10">
        <f>'[7]Balance Rollforwards'!D10/1000</f>
        <v>4472.8973105289579</v>
      </c>
      <c r="D29" s="10">
        <f>'[7]Balance Rollforwards'!E10/1000</f>
        <v>5215.0548305289576</v>
      </c>
      <c r="E29" s="10">
        <f>'[7]Balance Rollforwards'!F10/1000</f>
        <v>4981.1648305289582</v>
      </c>
      <c r="F29" s="10">
        <f>'[7]Balance Rollforwards'!G10/1000</f>
        <v>4571.2943445289584</v>
      </c>
      <c r="G29" s="10">
        <f>'[7]Balance Rollforwards'!H10/1000</f>
        <v>4805.1843445289569</v>
      </c>
      <c r="H29" s="10">
        <f>'[7]Balance Rollforwards'!I10/1000</f>
        <v>4669.691378528958</v>
      </c>
      <c r="I29" s="10">
        <f>'[7]Balance Rollforwards'!J10/1000</f>
        <v>4669.691378528958</v>
      </c>
      <c r="J29" s="10">
        <f>'[7]Balance Rollforwards'!K10/1000</f>
        <v>4805.1843445289569</v>
      </c>
      <c r="K29" s="10">
        <f>'[7]Balance Rollforwards'!L10/1000</f>
        <v>4571.2943445289584</v>
      </c>
      <c r="L29" s="10">
        <f>'[7]Balance Rollforwards'!M10/1000</f>
        <v>7518.4981845289576</v>
      </c>
      <c r="M29" s="10">
        <f>'[7]Balance Rollforwards'!N10/1000</f>
        <v>4667.4284969289574</v>
      </c>
      <c r="N29" s="11">
        <f>SUM(B29:M29)</f>
        <v>59453.65459471113</v>
      </c>
    </row>
    <row r="30" spans="1:14" x14ac:dyDescent="0.2">
      <c r="A30" s="6" t="s">
        <v>6</v>
      </c>
      <c r="B30" s="10">
        <f>'[7]Balance Rollforwards'!C11/1000</f>
        <v>-906.29251352705251</v>
      </c>
      <c r="C30" s="10">
        <f>'[7]Balance Rollforwards'!D11/1000</f>
        <v>-943.70571401464235</v>
      </c>
      <c r="D30" s="10">
        <f>'[7]Balance Rollforwards'!E11/1000</f>
        <v>-984.07218126905036</v>
      </c>
      <c r="E30" s="10">
        <f>'[7]Balance Rollforwards'!F11/1000</f>
        <v>-1026.5564298567917</v>
      </c>
      <c r="F30" s="10">
        <f>'[7]Balance Rollforwards'!G11/1000</f>
        <v>-1066.3583430861995</v>
      </c>
      <c r="G30" s="10">
        <f>'[7]Balance Rollforwards'!H11/1000</f>
        <v>-1105.4270042906076</v>
      </c>
      <c r="H30" s="10">
        <f>'[7]Balance Rollforwards'!I11/1000</f>
        <v>-1144.9056531366823</v>
      </c>
      <c r="I30" s="10">
        <f>'[7]Balance Rollforwards'!J11/1000</f>
        <v>-1183.819747957757</v>
      </c>
      <c r="J30" s="10">
        <f>'[7]Balance Rollforwards'!K11/1000</f>
        <v>-1223.2983968038318</v>
      </c>
      <c r="K30" s="10">
        <f>'[7]Balance Rollforwards'!L11/1000</f>
        <v>-1262.3670580082398</v>
      </c>
      <c r="L30" s="10">
        <f>'[7]Balance Rollforwards'!M11/1000</f>
        <v>-1312.7411935459813</v>
      </c>
      <c r="M30" s="10">
        <f>'[7]Balance Rollforwards'!N11/1000</f>
        <v>-1363.5158880520557</v>
      </c>
      <c r="N30" s="11">
        <f>SUM(B30:M30)</f>
        <v>-13523.060123548892</v>
      </c>
    </row>
    <row r="31" spans="1:14" x14ac:dyDescent="0.2">
      <c r="A31" s="6" t="s">
        <v>28</v>
      </c>
      <c r="B31" s="10">
        <f t="shared" ref="B31:N31" si="7">SUM(B28:B30)</f>
        <v>104684.61326696553</v>
      </c>
      <c r="C31" s="10">
        <f t="shared" si="7"/>
        <v>108213.80486347986</v>
      </c>
      <c r="D31" s="10">
        <f t="shared" si="7"/>
        <v>112444.78751273977</v>
      </c>
      <c r="E31" s="10">
        <f t="shared" si="7"/>
        <v>116399.39591341194</v>
      </c>
      <c r="F31" s="10">
        <f t="shared" si="7"/>
        <v>119904.33191485469</v>
      </c>
      <c r="G31" s="10">
        <f t="shared" si="7"/>
        <v>123604.08925509303</v>
      </c>
      <c r="H31" s="10">
        <f t="shared" si="7"/>
        <v>127128.87498048531</v>
      </c>
      <c r="I31" s="10">
        <f t="shared" si="7"/>
        <v>130614.74661105653</v>
      </c>
      <c r="J31" s="10">
        <f t="shared" si="7"/>
        <v>134196.63255878165</v>
      </c>
      <c r="K31" s="10">
        <f t="shared" si="7"/>
        <v>137505.55984530237</v>
      </c>
      <c r="L31" s="10">
        <f t="shared" si="7"/>
        <v>143711.31683628535</v>
      </c>
      <c r="M31" s="10">
        <f t="shared" si="7"/>
        <v>147015.22944516223</v>
      </c>
      <c r="N31" s="10">
        <f t="shared" si="7"/>
        <v>147015.22944516223</v>
      </c>
    </row>
    <row r="32" spans="1:14" x14ac:dyDescent="0.2">
      <c r="A32" s="6"/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x14ac:dyDescent="0.2">
      <c r="A33" s="5" t="s">
        <v>25</v>
      </c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x14ac:dyDescent="0.2">
      <c r="A34" s="6" t="s">
        <v>26</v>
      </c>
      <c r="B34" s="10">
        <f>N22</f>
        <v>-108081.29894380052</v>
      </c>
      <c r="C34" s="11">
        <f>B38</f>
        <v>-112312.5911334768</v>
      </c>
      <c r="D34" s="11">
        <f t="shared" ref="D34:M34" si="8">C38</f>
        <v>-115919.16672101308</v>
      </c>
      <c r="E34" s="11">
        <f t="shared" si="8"/>
        <v>-119580.51540513015</v>
      </c>
      <c r="F34" s="11">
        <f t="shared" si="8"/>
        <v>-123004.39475383433</v>
      </c>
      <c r="G34" s="11">
        <f t="shared" si="8"/>
        <v>-126661.15358604697</v>
      </c>
      <c r="H34" s="11">
        <f t="shared" si="8"/>
        <v>-130707.81204779833</v>
      </c>
      <c r="I34" s="11">
        <f t="shared" si="8"/>
        <v>-135649.62383823967</v>
      </c>
      <c r="J34" s="11">
        <f t="shared" si="8"/>
        <v>-140338.76958890245</v>
      </c>
      <c r="K34" s="11">
        <f t="shared" si="8"/>
        <v>-144033.41408949645</v>
      </c>
      <c r="L34" s="11">
        <f t="shared" si="8"/>
        <v>-147458.72029217042</v>
      </c>
      <c r="M34" s="11">
        <f t="shared" si="8"/>
        <v>-150922.88140531021</v>
      </c>
      <c r="N34" s="11">
        <f>B34</f>
        <v>-108081.29894380052</v>
      </c>
    </row>
    <row r="35" spans="1:14" x14ac:dyDescent="0.2">
      <c r="A35" s="6" t="s">
        <v>7</v>
      </c>
      <c r="B35" s="10">
        <f>'[7]Balance Rollforwards'!C18/1000</f>
        <v>-5081.6771852565998</v>
      </c>
      <c r="C35" s="10">
        <f>'[7]Balance Rollforwards'!D18/1000</f>
        <v>-4491.6645521357686</v>
      </c>
      <c r="D35" s="10">
        <f>'[7]Balance Rollforwards'!E18/1000</f>
        <v>-4588.6859038855328</v>
      </c>
      <c r="E35" s="10">
        <f>'[7]Balance Rollforwards'!F18/1000</f>
        <v>-4397.9073176923885</v>
      </c>
      <c r="F35" s="10">
        <f>'[7]Balance Rollforwards'!G18/1000</f>
        <v>-4672.037208458275</v>
      </c>
      <c r="G35" s="10">
        <f>'[7]Balance Rollforwards'!H18/1000</f>
        <v>-5099.0989623696087</v>
      </c>
      <c r="H35" s="10">
        <f>'[7]Balance Rollforwards'!I18/1000</f>
        <v>-6026.9877463325593</v>
      </c>
      <c r="I35" s="10">
        <f>'[7]Balance Rollforwards'!J18/1000</f>
        <v>-5803.2188395057647</v>
      </c>
      <c r="J35" s="10">
        <f>'[7]Balance Rollforwards'!K18/1000</f>
        <v>-4843.1652692442831</v>
      </c>
      <c r="K35" s="10">
        <f>'[7]Balance Rollforwards'!L18/1000</f>
        <v>-4612.0196789630854</v>
      </c>
      <c r="L35" s="10">
        <f>'[7]Balance Rollforwards'!M18/1000</f>
        <v>-4711.2844828363186</v>
      </c>
      <c r="M35" s="10">
        <f>'[7]Balance Rollforwards'!N18/1000</f>
        <v>-5125.9074480309637</v>
      </c>
      <c r="N35" s="11">
        <f t="shared" ref="N35:N36" si="9">SUM(B35:M35)</f>
        <v>-59453.654594711144</v>
      </c>
    </row>
    <row r="36" spans="1:14" x14ac:dyDescent="0.2">
      <c r="A36" s="6" t="s">
        <v>8</v>
      </c>
      <c r="B36" s="10">
        <f>'[7]Balance Rollforwards'!C19/1000</f>
        <v>906.29251352705251</v>
      </c>
      <c r="C36" s="10">
        <f>'[7]Balance Rollforwards'!D19/1000</f>
        <v>943.70571401464235</v>
      </c>
      <c r="D36" s="10">
        <f>'[7]Balance Rollforwards'!E19/1000</f>
        <v>984.07218126905036</v>
      </c>
      <c r="E36" s="10">
        <f>'[7]Balance Rollforwards'!F19/1000</f>
        <v>1026.5564298567917</v>
      </c>
      <c r="F36" s="10">
        <f>'[7]Balance Rollforwards'!G19/1000</f>
        <v>1066.3583430861995</v>
      </c>
      <c r="G36" s="10">
        <f>'[7]Balance Rollforwards'!H19/1000</f>
        <v>1105.4270042906076</v>
      </c>
      <c r="H36" s="10">
        <f>'[7]Balance Rollforwards'!I19/1000</f>
        <v>1144.9056531366823</v>
      </c>
      <c r="I36" s="10">
        <f>'[7]Balance Rollforwards'!J19/1000</f>
        <v>1183.819747957757</v>
      </c>
      <c r="J36" s="10">
        <f>'[7]Balance Rollforwards'!K19/1000</f>
        <v>1223.2983968038318</v>
      </c>
      <c r="K36" s="10">
        <f>'[7]Balance Rollforwards'!L19/1000</f>
        <v>1262.3670580082398</v>
      </c>
      <c r="L36" s="10">
        <f>'[7]Balance Rollforwards'!M19/1000</f>
        <v>1312.7411935459813</v>
      </c>
      <c r="M36" s="10">
        <f>'[7]Balance Rollforwards'!N19/1000</f>
        <v>1363.5158880520557</v>
      </c>
      <c r="N36" s="11">
        <f t="shared" si="9"/>
        <v>13523.060123548892</v>
      </c>
    </row>
    <row r="37" spans="1:14" ht="14.25" x14ac:dyDescent="0.2">
      <c r="A37" s="6" t="s">
        <v>29</v>
      </c>
      <c r="B37" s="10">
        <f t="shared" ref="B37:M37" si="10">((B35+B36)/2+B34)*($M$6/12)+((B29+B30)/2+B28)*($M$6/12)</f>
        <v>-55.907517946725989</v>
      </c>
      <c r="C37" s="10">
        <f t="shared" si="10"/>
        <v>-58.616749415140021</v>
      </c>
      <c r="D37" s="10">
        <f t="shared" si="10"/>
        <v>-56.734961500573377</v>
      </c>
      <c r="E37" s="10">
        <f t="shared" si="10"/>
        <v>-52.528460868585739</v>
      </c>
      <c r="F37" s="10">
        <f t="shared" si="10"/>
        <v>-51.079966840570705</v>
      </c>
      <c r="G37" s="10">
        <f t="shared" si="10"/>
        <v>-52.986503672364393</v>
      </c>
      <c r="H37" s="10">
        <f t="shared" si="10"/>
        <v>-59.729697245459533</v>
      </c>
      <c r="I37" s="10">
        <f t="shared" si="10"/>
        <v>-69.74665911476302</v>
      </c>
      <c r="J37" s="10">
        <f t="shared" si="10"/>
        <v>-74.777628153562318</v>
      </c>
      <c r="K37" s="10">
        <f t="shared" si="10"/>
        <v>-75.653581719127033</v>
      </c>
      <c r="L37" s="10">
        <f t="shared" si="10"/>
        <v>-65.617823849466731</v>
      </c>
      <c r="M37" s="10">
        <f t="shared" si="10"/>
        <v>-57.108171042119693</v>
      </c>
      <c r="N37" s="11">
        <f>SUM(B37:M37)</f>
        <v>-730.48772136845855</v>
      </c>
    </row>
    <row r="38" spans="1:14" x14ac:dyDescent="0.2">
      <c r="A38" s="6" t="s">
        <v>27</v>
      </c>
      <c r="B38" s="10">
        <f>SUM(B34:B37)</f>
        <v>-112312.5911334768</v>
      </c>
      <c r="C38" s="10">
        <f t="shared" ref="C38" si="11">SUM(C34:C37)</f>
        <v>-115919.16672101308</v>
      </c>
      <c r="D38" s="10">
        <f t="shared" ref="D38" si="12">SUM(D34:D37)</f>
        <v>-119580.51540513015</v>
      </c>
      <c r="E38" s="10">
        <f t="shared" ref="E38" si="13">SUM(E34:E37)</f>
        <v>-123004.39475383433</v>
      </c>
      <c r="F38" s="10">
        <f t="shared" ref="F38" si="14">SUM(F34:F37)</f>
        <v>-126661.15358604697</v>
      </c>
      <c r="G38" s="10">
        <f t="shared" ref="G38" si="15">SUM(G34:G37)</f>
        <v>-130707.81204779833</v>
      </c>
      <c r="H38" s="10">
        <f t="shared" ref="H38" si="16">SUM(H34:H37)</f>
        <v>-135649.62383823967</v>
      </c>
      <c r="I38" s="10">
        <f t="shared" ref="I38" si="17">SUM(I34:I37)</f>
        <v>-140338.76958890245</v>
      </c>
      <c r="J38" s="10">
        <f t="shared" ref="J38" si="18">SUM(J34:J37)</f>
        <v>-144033.41408949645</v>
      </c>
      <c r="K38" s="10">
        <f t="shared" ref="K38" si="19">SUM(K34:K37)</f>
        <v>-147458.72029217042</v>
      </c>
      <c r="L38" s="10">
        <f t="shared" ref="L38" si="20">SUM(L34:L37)</f>
        <v>-150922.88140531021</v>
      </c>
      <c r="M38" s="10">
        <f t="shared" ref="M38:N38" si="21">SUM(M34:M37)</f>
        <v>-154742.38113633121</v>
      </c>
      <c r="N38" s="10">
        <f t="shared" si="21"/>
        <v>-154742.38113633121</v>
      </c>
    </row>
    <row r="39" spans="1:14" x14ac:dyDescent="0.2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ht="15" customHeight="1" x14ac:dyDescent="0.2">
      <c r="A40" s="15">
        <v>2020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x14ac:dyDescent="0.2">
      <c r="B41" s="8" t="s">
        <v>9</v>
      </c>
      <c r="C41" s="8" t="s">
        <v>10</v>
      </c>
      <c r="D41" s="8" t="s">
        <v>11</v>
      </c>
      <c r="E41" s="8" t="s">
        <v>12</v>
      </c>
      <c r="F41" s="8" t="s">
        <v>13</v>
      </c>
      <c r="G41" s="8" t="s">
        <v>14</v>
      </c>
      <c r="H41" s="8" t="s">
        <v>15</v>
      </c>
      <c r="I41" s="8" t="s">
        <v>16</v>
      </c>
      <c r="J41" s="8" t="s">
        <v>17</v>
      </c>
      <c r="K41" s="8" t="s">
        <v>18</v>
      </c>
      <c r="L41" s="8" t="s">
        <v>19</v>
      </c>
      <c r="M41" s="8" t="s">
        <v>20</v>
      </c>
      <c r="N41" s="21" t="s">
        <v>3</v>
      </c>
    </row>
    <row r="42" spans="1:14" x14ac:dyDescent="0.2">
      <c r="B42" s="9" t="s">
        <v>22</v>
      </c>
      <c r="C42" s="9" t="s">
        <v>22</v>
      </c>
      <c r="D42" s="9" t="s">
        <v>22</v>
      </c>
      <c r="E42" s="9" t="s">
        <v>22</v>
      </c>
      <c r="F42" s="9" t="s">
        <v>22</v>
      </c>
      <c r="G42" s="9" t="s">
        <v>22</v>
      </c>
      <c r="H42" s="9" t="s">
        <v>22</v>
      </c>
      <c r="I42" s="9" t="s">
        <v>22</v>
      </c>
      <c r="J42" s="9" t="s">
        <v>22</v>
      </c>
      <c r="K42" s="9" t="s">
        <v>22</v>
      </c>
      <c r="L42" s="9" t="s">
        <v>22</v>
      </c>
      <c r="M42" s="9" t="s">
        <v>22</v>
      </c>
      <c r="N42" s="21"/>
    </row>
    <row r="43" spans="1:14" x14ac:dyDescent="0.2">
      <c r="A43" s="5" t="s">
        <v>23</v>
      </c>
      <c r="B43" s="6"/>
    </row>
    <row r="44" spans="1:14" x14ac:dyDescent="0.2">
      <c r="A44" s="6" t="s">
        <v>24</v>
      </c>
      <c r="B44" s="10">
        <f>N31</f>
        <v>147015.22944516223</v>
      </c>
      <c r="C44" s="10">
        <f>B47</f>
        <v>150248.67976094937</v>
      </c>
      <c r="D44" s="10">
        <f t="shared" ref="D44:M44" si="22">C47</f>
        <v>153435.12744171315</v>
      </c>
      <c r="E44" s="10">
        <f t="shared" si="22"/>
        <v>157349.15048400647</v>
      </c>
      <c r="F44" s="10">
        <f t="shared" si="22"/>
        <v>160986.23190335499</v>
      </c>
      <c r="G44" s="10">
        <f t="shared" si="22"/>
        <v>164148.07753599121</v>
      </c>
      <c r="H44" s="10">
        <f t="shared" si="22"/>
        <v>167502.47832180897</v>
      </c>
      <c r="I44" s="10">
        <f t="shared" si="22"/>
        <v>170685.51648171316</v>
      </c>
      <c r="J44" s="10">
        <f t="shared" si="22"/>
        <v>173828.28713778994</v>
      </c>
      <c r="K44" s="10">
        <f t="shared" si="22"/>
        <v>177060.7974858011</v>
      </c>
      <c r="L44" s="10">
        <f t="shared" si="22"/>
        <v>180019.98298699383</v>
      </c>
      <c r="M44" s="10">
        <f t="shared" si="22"/>
        <v>186000.75558072692</v>
      </c>
      <c r="N44" s="11">
        <f>B44</f>
        <v>147015.22944516223</v>
      </c>
    </row>
    <row r="45" spans="1:14" x14ac:dyDescent="0.2">
      <c r="A45" s="6" t="s">
        <v>5</v>
      </c>
      <c r="B45" s="10">
        <f>'[7]Balance Rollforwards'!P10/1000</f>
        <v>4635.7293615829758</v>
      </c>
      <c r="C45" s="10">
        <f>'[7]Balance Rollforwards'!Q10/1000</f>
        <v>4627.322777137666</v>
      </c>
      <c r="D45" s="10">
        <f>'[7]Balance Rollforwards'!R10/1000</f>
        <v>5396.6647533776659</v>
      </c>
      <c r="E45" s="10">
        <f>'[7]Balance Rollforwards'!S10/1000</f>
        <v>5163.7247533776654</v>
      </c>
      <c r="F45" s="10">
        <f>'[7]Balance Rollforwards'!T10/1000</f>
        <v>4729.711618213667</v>
      </c>
      <c r="G45" s="10">
        <f>'[7]Balance Rollforwards'!U10/1000</f>
        <v>4962.6516182136666</v>
      </c>
      <c r="H45" s="10">
        <f>'[7]Balance Rollforwards'!V10/1000</f>
        <v>4832.100459289667</v>
      </c>
      <c r="I45" s="10">
        <f>'[7]Balance Rollforwards'!W10/1000</f>
        <v>4832.100459289667</v>
      </c>
      <c r="J45" s="10">
        <f>'[7]Balance Rollforwards'!X10/1000</f>
        <v>4962.6516182136666</v>
      </c>
      <c r="K45" s="10">
        <f>'[7]Balance Rollforwards'!Y10/1000</f>
        <v>4729.711618213667</v>
      </c>
      <c r="L45" s="10">
        <f>'[7]Balance Rollforwards'!Z10/1000</f>
        <v>7803.5205112936665</v>
      </c>
      <c r="M45" s="10">
        <f>'[7]Balance Rollforwards'!AA10/1000</f>
        <v>4819.3072407072659</v>
      </c>
      <c r="N45" s="11">
        <f>SUM(B45:M45)</f>
        <v>61495.196788910907</v>
      </c>
    </row>
    <row r="46" spans="1:14" x14ac:dyDescent="0.2">
      <c r="A46" s="6" t="s">
        <v>6</v>
      </c>
      <c r="B46" s="10">
        <f>'[7]Balance Rollforwards'!P11/1000</f>
        <v>-1402.2790457958556</v>
      </c>
      <c r="C46" s="10">
        <f>'[7]Balance Rollforwards'!Q11/1000</f>
        <v>-1440.8750963738582</v>
      </c>
      <c r="D46" s="10">
        <f>'[7]Balance Rollforwards'!R11/1000</f>
        <v>-1482.6417110843388</v>
      </c>
      <c r="E46" s="10">
        <f>'[7]Balance Rollforwards'!S11/1000</f>
        <v>-1526.6433340291528</v>
      </c>
      <c r="F46" s="10">
        <f>'[7]Balance Rollforwards'!T11/1000</f>
        <v>-1567.8659855774501</v>
      </c>
      <c r="G46" s="10">
        <f>'[7]Balance Rollforwards'!U11/1000</f>
        <v>-1608.2508323958973</v>
      </c>
      <c r="H46" s="10">
        <f>'[7]Balance Rollforwards'!V11/1000</f>
        <v>-1649.0622993854945</v>
      </c>
      <c r="I46" s="10">
        <f>'[7]Balance Rollforwards'!W11/1000</f>
        <v>-1689.3298032129082</v>
      </c>
      <c r="J46" s="10">
        <f>'[7]Balance Rollforwards'!X11/1000</f>
        <v>-1730.1412702025057</v>
      </c>
      <c r="K46" s="10">
        <f>'[7]Balance Rollforwards'!Y11/1000</f>
        <v>-1770.5261170209531</v>
      </c>
      <c r="L46" s="10">
        <f>'[7]Balance Rollforwards'!Z11/1000</f>
        <v>-1822.7479175605667</v>
      </c>
      <c r="M46" s="10">
        <f>'[7]Balance Rollforwards'!AA11/1000</f>
        <v>-1875.3430331939037</v>
      </c>
      <c r="N46" s="11">
        <f>SUM(B46:M46)</f>
        <v>-19565.706445832886</v>
      </c>
    </row>
    <row r="47" spans="1:14" x14ac:dyDescent="0.2">
      <c r="A47" s="6" t="s">
        <v>28</v>
      </c>
      <c r="B47" s="10">
        <f t="shared" ref="B47:N47" si="23">SUM(B44:B46)</f>
        <v>150248.67976094937</v>
      </c>
      <c r="C47" s="10">
        <f t="shared" si="23"/>
        <v>153435.12744171315</v>
      </c>
      <c r="D47" s="10">
        <f t="shared" si="23"/>
        <v>157349.15048400647</v>
      </c>
      <c r="E47" s="10">
        <f t="shared" si="23"/>
        <v>160986.23190335499</v>
      </c>
      <c r="F47" s="10">
        <f t="shared" si="23"/>
        <v>164148.07753599121</v>
      </c>
      <c r="G47" s="10">
        <f t="shared" si="23"/>
        <v>167502.47832180897</v>
      </c>
      <c r="H47" s="10">
        <f t="shared" si="23"/>
        <v>170685.51648171316</v>
      </c>
      <c r="I47" s="10">
        <f t="shared" si="23"/>
        <v>173828.28713778994</v>
      </c>
      <c r="J47" s="10">
        <f t="shared" si="23"/>
        <v>177060.7974858011</v>
      </c>
      <c r="K47" s="10">
        <f t="shared" si="23"/>
        <v>180019.98298699383</v>
      </c>
      <c r="L47" s="10">
        <f t="shared" si="23"/>
        <v>186000.75558072692</v>
      </c>
      <c r="M47" s="10">
        <f t="shared" si="23"/>
        <v>188944.7197882403</v>
      </c>
      <c r="N47" s="10">
        <f t="shared" si="23"/>
        <v>188944.71978824024</v>
      </c>
    </row>
    <row r="48" spans="1:14" x14ac:dyDescent="0.2">
      <c r="A48" s="6"/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 x14ac:dyDescent="0.2">
      <c r="A49" s="5" t="s">
        <v>25</v>
      </c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 x14ac:dyDescent="0.2">
      <c r="A50" s="6" t="s">
        <v>26</v>
      </c>
      <c r="B50" s="10">
        <f>N38</f>
        <v>-154742.38113633121</v>
      </c>
      <c r="C50" s="11">
        <f>B54</f>
        <v>-157943.26644351162</v>
      </c>
      <c r="D50" s="11">
        <f t="shared" ref="D50:M50" si="24">C54</f>
        <v>-160690.90111559164</v>
      </c>
      <c r="E50" s="11">
        <f t="shared" si="24"/>
        <v>-163355.47420852355</v>
      </c>
      <c r="F50" s="11">
        <f t="shared" si="24"/>
        <v>-165806.24113145977</v>
      </c>
      <c r="G50" s="11">
        <f t="shared" si="24"/>
        <v>-168461.18076562931</v>
      </c>
      <c r="H50" s="11">
        <f t="shared" si="24"/>
        <v>-171458.96678494901</v>
      </c>
      <c r="I50" s="11">
        <f t="shared" si="24"/>
        <v>-175245.87660575818</v>
      </c>
      <c r="J50" s="11">
        <f t="shared" si="24"/>
        <v>-178794.15623964503</v>
      </c>
      <c r="K50" s="11">
        <f t="shared" si="24"/>
        <v>-181440.27693869488</v>
      </c>
      <c r="L50" s="11">
        <f t="shared" si="24"/>
        <v>-183828.63300423825</v>
      </c>
      <c r="M50" s="11">
        <f t="shared" si="24"/>
        <v>-186235.97768113978</v>
      </c>
      <c r="N50" s="11">
        <f>B50</f>
        <v>-154742.38113633121</v>
      </c>
    </row>
    <row r="51" spans="1:14" x14ac:dyDescent="0.2">
      <c r="A51" s="6" t="s">
        <v>7</v>
      </c>
      <c r="B51" s="10">
        <f>'[7]Balance Rollforwards'!P18/1000</f>
        <v>-4544.2096705608001</v>
      </c>
      <c r="C51" s="10">
        <f>'[7]Balance Rollforwards'!Q18/1000</f>
        <v>-4131.3570840125803</v>
      </c>
      <c r="D51" s="10">
        <f>'[7]Balance Rollforwards'!R18/1000</f>
        <v>-4096.5160616736666</v>
      </c>
      <c r="E51" s="10">
        <f>'[7]Balance Rollforwards'!S18/1000</f>
        <v>-3936.0230277518131</v>
      </c>
      <c r="F51" s="10">
        <f>'[7]Balance Rollforwards'!T18/1000</f>
        <v>-4187.8912844521255</v>
      </c>
      <c r="G51" s="10">
        <f>'[7]Balance Rollforwards'!U18/1000</f>
        <v>-4574.4236094118878</v>
      </c>
      <c r="H51" s="10">
        <f>'[7]Balance Rollforwards'!V18/1000</f>
        <v>-5403.413656844441</v>
      </c>
      <c r="I51" s="10">
        <f>'[7]Balance Rollforwards'!W18/1000</f>
        <v>-5201.1922832731452</v>
      </c>
      <c r="J51" s="10">
        <f>'[7]Balance Rollforwards'!X18/1000</f>
        <v>-4340.5362914620246</v>
      </c>
      <c r="K51" s="10">
        <f>'[7]Balance Rollforwards'!Y18/1000</f>
        <v>-4127.5803564802527</v>
      </c>
      <c r="L51" s="10">
        <f>'[7]Balance Rollforwards'!Z18/1000</f>
        <v>-4214.6335592581954</v>
      </c>
      <c r="M51" s="10">
        <f>'[7]Balance Rollforwards'!AA18/1000</f>
        <v>-4583.1859262181288</v>
      </c>
      <c r="N51" s="11">
        <f t="shared" ref="N51:N52" si="25">SUM(B51:M51)</f>
        <v>-53340.962811399077</v>
      </c>
    </row>
    <row r="52" spans="1:14" x14ac:dyDescent="0.2">
      <c r="A52" s="6" t="s">
        <v>8</v>
      </c>
      <c r="B52" s="10">
        <f>'[7]Balance Rollforwards'!P19/1000</f>
        <v>1402.2790457958556</v>
      </c>
      <c r="C52" s="10">
        <f>'[7]Balance Rollforwards'!Q19/1000</f>
        <v>1440.8750963738582</v>
      </c>
      <c r="D52" s="10">
        <f>'[7]Balance Rollforwards'!R19/1000</f>
        <v>1482.6417110843388</v>
      </c>
      <c r="E52" s="10">
        <f>'[7]Balance Rollforwards'!S19/1000</f>
        <v>1526.6433340291528</v>
      </c>
      <c r="F52" s="10">
        <f>'[7]Balance Rollforwards'!T19/1000</f>
        <v>1567.8659855774501</v>
      </c>
      <c r="G52" s="10">
        <f>'[7]Balance Rollforwards'!U19/1000</f>
        <v>1608.2508323958973</v>
      </c>
      <c r="H52" s="10">
        <f>'[7]Balance Rollforwards'!V19/1000</f>
        <v>1649.0622993854945</v>
      </c>
      <c r="I52" s="10">
        <f>'[7]Balance Rollforwards'!W19/1000</f>
        <v>1689.3298032129082</v>
      </c>
      <c r="J52" s="10">
        <f>'[7]Balance Rollforwards'!X19/1000</f>
        <v>1730.1412702025057</v>
      </c>
      <c r="K52" s="10">
        <f>'[7]Balance Rollforwards'!Y19/1000</f>
        <v>1770.5261170209531</v>
      </c>
      <c r="L52" s="10">
        <f>'[7]Balance Rollforwards'!Z19/1000</f>
        <v>1822.7479175605667</v>
      </c>
      <c r="M52" s="10">
        <f>'[7]Balance Rollforwards'!AA19/1000</f>
        <v>1875.3430331939037</v>
      </c>
      <c r="N52" s="11">
        <f t="shared" si="25"/>
        <v>19565.706445832886</v>
      </c>
    </row>
    <row r="53" spans="1:14" ht="14.25" x14ac:dyDescent="0.2">
      <c r="A53" s="6" t="s">
        <v>29</v>
      </c>
      <c r="B53" s="10">
        <f t="shared" ref="B53:M53" si="26">((B51+B52)/2+B50)*($M$6/12)+((B45+B46)/2+B44)*($M$6/12)</f>
        <v>-58.954682415424486</v>
      </c>
      <c r="C53" s="10">
        <f t="shared" si="26"/>
        <v>-57.152684441297879</v>
      </c>
      <c r="D53" s="10">
        <f t="shared" si="26"/>
        <v>-50.698742342603282</v>
      </c>
      <c r="E53" s="10">
        <f t="shared" si="26"/>
        <v>-41.387229213579303</v>
      </c>
      <c r="F53" s="10">
        <f t="shared" si="26"/>
        <v>-34.914335294894272</v>
      </c>
      <c r="G53" s="10">
        <f t="shared" si="26"/>
        <v>-31.61324230369587</v>
      </c>
      <c r="H53" s="10">
        <f t="shared" si="26"/>
        <v>-32.558463350216243</v>
      </c>
      <c r="I53" s="10">
        <f t="shared" si="26"/>
        <v>-36.41715382658208</v>
      </c>
      <c r="J53" s="10">
        <f t="shared" si="26"/>
        <v>-35.725677790328291</v>
      </c>
      <c r="K53" s="10">
        <f t="shared" si="26"/>
        <v>-31.301826084057893</v>
      </c>
      <c r="L53" s="10">
        <f t="shared" si="26"/>
        <v>-15.459035203914709</v>
      </c>
      <c r="M53" s="10">
        <f t="shared" si="26"/>
        <v>-0.89921407631641159</v>
      </c>
      <c r="N53" s="11">
        <f>SUM(B53:M53)</f>
        <v>-427.08228634291072</v>
      </c>
    </row>
    <row r="54" spans="1:14" x14ac:dyDescent="0.2">
      <c r="A54" s="6" t="s">
        <v>27</v>
      </c>
      <c r="B54" s="10">
        <f>SUM(B50:B53)</f>
        <v>-157943.26644351162</v>
      </c>
      <c r="C54" s="10">
        <f t="shared" ref="C54" si="27">SUM(C50:C53)</f>
        <v>-160690.90111559164</v>
      </c>
      <c r="D54" s="10">
        <f t="shared" ref="D54" si="28">SUM(D50:D53)</f>
        <v>-163355.47420852355</v>
      </c>
      <c r="E54" s="10">
        <f t="shared" ref="E54" si="29">SUM(E50:E53)</f>
        <v>-165806.24113145977</v>
      </c>
      <c r="F54" s="10">
        <f t="shared" ref="F54" si="30">SUM(F50:F53)</f>
        <v>-168461.18076562931</v>
      </c>
      <c r="G54" s="10">
        <f t="shared" ref="G54" si="31">SUM(G50:G53)</f>
        <v>-171458.96678494901</v>
      </c>
      <c r="H54" s="10">
        <f t="shared" ref="H54" si="32">SUM(H50:H53)</f>
        <v>-175245.87660575818</v>
      </c>
      <c r="I54" s="10">
        <f t="shared" ref="I54" si="33">SUM(I50:I53)</f>
        <v>-178794.15623964503</v>
      </c>
      <c r="J54" s="10">
        <f t="shared" ref="J54" si="34">SUM(J50:J53)</f>
        <v>-181440.27693869488</v>
      </c>
      <c r="K54" s="10">
        <f t="shared" ref="K54" si="35">SUM(K50:K53)</f>
        <v>-183828.63300423825</v>
      </c>
      <c r="L54" s="10">
        <f t="shared" ref="L54" si="36">SUM(L50:L53)</f>
        <v>-186235.97768113978</v>
      </c>
      <c r="M54" s="10">
        <f t="shared" ref="M54" si="37">SUM(M50:M53)</f>
        <v>-188944.71978824033</v>
      </c>
      <c r="N54" s="16">
        <f t="shared" ref="N54" si="38">SUM(N50:N53)</f>
        <v>-188944.71978824033</v>
      </c>
    </row>
    <row r="55" spans="1:14" x14ac:dyDescent="0.2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1:14" x14ac:dyDescent="0.2">
      <c r="A56" s="7" t="s">
        <v>30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1:14" x14ac:dyDescent="0.2">
      <c r="A57" s="7" t="s">
        <v>31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1:14" x14ac:dyDescent="0.2">
      <c r="A58" s="7" t="s">
        <v>32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1:14" x14ac:dyDescent="0.2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1:14" x14ac:dyDescent="0.2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1:14" x14ac:dyDescent="0.2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1:14" x14ac:dyDescent="0.2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1:14" x14ac:dyDescent="0.2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1:14" x14ac:dyDescent="0.2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2:14" x14ac:dyDescent="0.2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2:14" x14ac:dyDescent="0.2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2:14" x14ac:dyDescent="0.2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2:14" x14ac:dyDescent="0.2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 spans="2:14" x14ac:dyDescent="0.2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2:14" x14ac:dyDescent="0.2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spans="2:14" x14ac:dyDescent="0.2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2:14" x14ac:dyDescent="0.2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2:14" x14ac:dyDescent="0.2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2:14" x14ac:dyDescent="0.2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spans="2:14" x14ac:dyDescent="0.2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 spans="2:14" x14ac:dyDescent="0.2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</row>
    <row r="77" spans="2:14" x14ac:dyDescent="0.2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</row>
    <row r="78" spans="2:14" x14ac:dyDescent="0.2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</row>
    <row r="79" spans="2:14" x14ac:dyDescent="0.2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 spans="2:14" x14ac:dyDescent="0.2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2:14" x14ac:dyDescent="0.2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spans="2:14" x14ac:dyDescent="0.2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</row>
    <row r="83" spans="2:14" x14ac:dyDescent="0.2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 spans="2:14" x14ac:dyDescent="0.2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</row>
    <row r="85" spans="2:14" x14ac:dyDescent="0.2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</row>
    <row r="86" spans="2:14" x14ac:dyDescent="0.2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 spans="2:14" x14ac:dyDescent="0.2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</row>
    <row r="88" spans="2:14" x14ac:dyDescent="0.2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</row>
    <row r="89" spans="2:14" x14ac:dyDescent="0.2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</row>
    <row r="90" spans="2:14" x14ac:dyDescent="0.2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</row>
    <row r="91" spans="2:14" x14ac:dyDescent="0.2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</row>
    <row r="92" spans="2:14" x14ac:dyDescent="0.2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</row>
    <row r="93" spans="2:14" x14ac:dyDescent="0.2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</row>
    <row r="94" spans="2:14" x14ac:dyDescent="0.2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spans="2:14" x14ac:dyDescent="0.2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2:14" x14ac:dyDescent="0.2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spans="2:14" x14ac:dyDescent="0.2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</row>
    <row r="98" spans="2:14" x14ac:dyDescent="0.2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</row>
    <row r="99" spans="2:14" x14ac:dyDescent="0.2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</row>
    <row r="100" spans="2:14" x14ac:dyDescent="0.2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</row>
    <row r="101" spans="2:14" x14ac:dyDescent="0.2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</row>
    <row r="102" spans="2:14" x14ac:dyDescent="0.2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</row>
    <row r="103" spans="2:14" x14ac:dyDescent="0.2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</row>
    <row r="104" spans="2:14" x14ac:dyDescent="0.2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</row>
    <row r="105" spans="2:14" x14ac:dyDescent="0.2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</row>
    <row r="106" spans="2:14" x14ac:dyDescent="0.2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</row>
    <row r="107" spans="2:14" x14ac:dyDescent="0.2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</row>
    <row r="108" spans="2:14" x14ac:dyDescent="0.2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</row>
    <row r="109" spans="2:14" x14ac:dyDescent="0.2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</row>
    <row r="110" spans="2:14" x14ac:dyDescent="0.2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</row>
    <row r="111" spans="2:14" x14ac:dyDescent="0.2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</row>
    <row r="112" spans="2:14" x14ac:dyDescent="0.2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</row>
    <row r="113" spans="2:14" x14ac:dyDescent="0.2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</row>
    <row r="114" spans="2:14" x14ac:dyDescent="0.2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</row>
    <row r="115" spans="2:14" x14ac:dyDescent="0.2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</row>
    <row r="116" spans="2:14" x14ac:dyDescent="0.2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</row>
    <row r="117" spans="2:14" x14ac:dyDescent="0.2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</row>
    <row r="118" spans="2:14" x14ac:dyDescent="0.2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</row>
    <row r="119" spans="2:14" x14ac:dyDescent="0.2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</row>
    <row r="120" spans="2:14" x14ac:dyDescent="0.2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</row>
    <row r="121" spans="2:14" x14ac:dyDescent="0.2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</row>
    <row r="122" spans="2:14" x14ac:dyDescent="0.2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</row>
  </sheetData>
  <mergeCells count="5">
    <mergeCell ref="M5:N5"/>
    <mergeCell ref="M6:N6"/>
    <mergeCell ref="N41:N42"/>
    <mergeCell ref="N9:N10"/>
    <mergeCell ref="N25:N26"/>
  </mergeCells>
  <pageMargins left="0.7" right="0.7" top="0.75" bottom="0.75" header="0.3" footer="0.3"/>
  <pageSetup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SRM-2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2018-09-10T17:15:35Z</dcterms:created>
  <dcterms:modified xsi:type="dcterms:W3CDTF">2018-09-11T19:25:45Z</dcterms:modified>
  <cp:contentStatus/>
</cp:coreProperties>
</file>