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9125" windowHeight="11520" activeTab="0"/>
  </bookViews>
  <sheets>
    <sheet name="Pivot" sheetId="1" r:id="rId1"/>
    <sheet name="Data" sheetId="2" r:id="rId2"/>
  </sheets>
  <definedNames>
    <definedName name="_xlfn.AVERAGEIF" hidden="1">#NAME?</definedName>
  </definedNames>
  <calcPr fullCalcOnLoad="1"/>
  <pivotCaches>
    <pivotCache cacheId="10" r:id="rId3"/>
  </pivotCaches>
</workbook>
</file>

<file path=xl/sharedStrings.xml><?xml version="1.0" encoding="utf-8"?>
<sst xmlns="http://schemas.openxmlformats.org/spreadsheetml/2006/main" count="41" uniqueCount="20">
  <si>
    <t>Year</t>
  </si>
  <si>
    <t>Month</t>
  </si>
  <si>
    <t>NCPeakKW</t>
  </si>
  <si>
    <t>AvgDB</t>
  </si>
  <si>
    <t>AvgDBLag1</t>
  </si>
  <si>
    <t>AvgDBLag2</t>
  </si>
  <si>
    <t>NAvgDB</t>
  </si>
  <si>
    <t>NAvgDBLag1</t>
  </si>
  <si>
    <t>NAvgDBLag2</t>
  </si>
  <si>
    <t>Sum of AvgDB</t>
  </si>
  <si>
    <t>Sum of AvgDBLag1</t>
  </si>
  <si>
    <t>Sum of AvgDBLag2</t>
  </si>
  <si>
    <t>Avg</t>
  </si>
  <si>
    <t>Normal</t>
  </si>
  <si>
    <t>Season</t>
  </si>
  <si>
    <t>Lag1</t>
  </si>
  <si>
    <t>Lag2</t>
  </si>
  <si>
    <t>Average of AvgDB</t>
  </si>
  <si>
    <t>Average of AvgDBLag1</t>
  </si>
  <si>
    <t>Average of AvgDBLag2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</si>
</sst>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#,##0;\-#,##0"/>
    <numFmt numFmtId="169" formatCode="#,##0.00;\-#,##0.00"/>
    <numFmt numFmtId="170" formatCode="#,##0.0;\-#,##0.0"/>
    <numFmt numFmtId="171" formatCode="0.000;\-0.000"/>
    <numFmt numFmtId="172" formatCode="0.0;\-0.0"/>
    <numFmt numFmtId="173" formatCode="#,##0.000;\-#,##0.000"/>
    <numFmt numFmtId="174" formatCode="0.0"/>
    <numFmt numFmtId="175" formatCode="0.0000"/>
    <numFmt numFmtId="176" formatCode="0.000"/>
    <numFmt numFmtId="177" formatCode="0.0000000"/>
    <numFmt numFmtId="178" formatCode="0.000000"/>
    <numFmt numFmtId="179" formatCode="0.00000"/>
    <numFmt numFmtId="180" formatCode="[$-409]dddd\,\ mmmm\ dd\,\ yyyy"/>
    <numFmt numFmtId="181" formatCode="[$-409]h:mm:ss\ AM/PM"/>
    <numFmt numFmtId="182" formatCode="#,##0.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2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13" fontId="0" fillId="0" borderId="0" applyFont="0" applyFill="0" applyProtection="0">
      <alignment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168" fontId="0" fillId="0" borderId="0" xfId="0" applyNumberFormat="1" applyAlignment="1">
      <alignment/>
    </xf>
    <xf numFmtId="168" fontId="0" fillId="33" borderId="10" xfId="0" applyNumberForma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9" fontId="0" fillId="33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4" fontId="0" fillId="0" borderId="15" xfId="0" applyNumberForma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19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0" applyNumberFormat="1" applyBorder="1" applyAlignment="1">
      <alignment/>
    </xf>
    <xf numFmtId="176" fontId="0" fillId="0" borderId="0" xfId="0" applyNumberFormat="1" applyAlignment="1">
      <alignment/>
    </xf>
    <xf numFmtId="174" fontId="0" fillId="33" borderId="15" xfId="0" applyNumberFormat="1" applyFill="1" applyBorder="1" applyAlignment="1">
      <alignment/>
    </xf>
    <xf numFmtId="174" fontId="0" fillId="33" borderId="17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174" fontId="0" fillId="33" borderId="0" xfId="0" applyNumberFormat="1" applyFill="1" applyBorder="1" applyAlignment="1">
      <alignment/>
    </xf>
    <xf numFmtId="174" fontId="0" fillId="34" borderId="0" xfId="0" applyNumberForma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4" fontId="0" fillId="33" borderId="21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174" fontId="0" fillId="35" borderId="22" xfId="0" applyNumberFormat="1" applyFill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74" fontId="0" fillId="36" borderId="23" xfId="0" applyNumberFormat="1" applyFill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174" fontId="0" fillId="0" borderId="12" xfId="0" applyNumberFormat="1" applyBorder="1" applyAlignment="1">
      <alignment/>
    </xf>
    <xf numFmtId="174" fontId="0" fillId="37" borderId="22" xfId="0" applyNumberFormat="1" applyFill="1" applyBorder="1" applyAlignment="1">
      <alignment horizontal="center"/>
    </xf>
    <xf numFmtId="174" fontId="0" fillId="0" borderId="25" xfId="0" applyNumberFormat="1" applyBorder="1" applyAlignment="1">
      <alignment/>
    </xf>
    <xf numFmtId="174" fontId="0" fillId="33" borderId="26" xfId="0" applyNumberFormat="1" applyFill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33" borderId="12" xfId="0" applyNumberFormat="1" applyFill="1" applyBorder="1" applyAlignment="1">
      <alignment/>
    </xf>
    <xf numFmtId="174" fontId="0" fillId="33" borderId="25" xfId="0" applyNumberForma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4" borderId="25" xfId="0" applyNumberFormat="1" applyFill="1" applyBorder="1" applyAlignment="1">
      <alignment/>
    </xf>
    <xf numFmtId="174" fontId="0" fillId="33" borderId="16" xfId="0" applyNumberFormat="1" applyFill="1" applyBorder="1" applyAlignment="1">
      <alignment/>
    </xf>
    <xf numFmtId="174" fontId="0" fillId="38" borderId="16" xfId="0" applyNumberFormat="1" applyFill="1" applyBorder="1" applyAlignment="1">
      <alignment/>
    </xf>
    <xf numFmtId="174" fontId="0" fillId="33" borderId="0" xfId="0" applyNumberFormat="1" applyFill="1" applyAlignment="1">
      <alignment/>
    </xf>
    <xf numFmtId="174" fontId="0" fillId="38" borderId="0" xfId="0" applyNumberFormat="1" applyFill="1" applyAlignment="1">
      <alignment/>
    </xf>
    <xf numFmtId="174" fontId="0" fillId="38" borderId="0" xfId="0" applyNumberFormat="1" applyFill="1" applyBorder="1" applyAlignment="1">
      <alignment/>
    </xf>
    <xf numFmtId="174" fontId="0" fillId="0" borderId="13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31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174" fontId="0" fillId="33" borderId="14" xfId="0" applyNumberFormat="1" applyFill="1" applyBorder="1" applyAlignment="1">
      <alignment/>
    </xf>
    <xf numFmtId="174" fontId="0" fillId="33" borderId="18" xfId="0" applyNumberFormat="1" applyFill="1" applyBorder="1" applyAlignment="1">
      <alignment/>
    </xf>
    <xf numFmtId="174" fontId="0" fillId="33" borderId="22" xfId="0" applyNumberForma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8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indexed="29"/>
        </patternFill>
      </fill>
    </dxf>
    <dxf>
      <fill>
        <patternFill>
          <bgColor indexed="44"/>
        </patternFill>
      </fill>
    </dxf>
    <dxf>
      <numFmt numFmtId="174" formatCode="0.0"/>
      <border/>
    </dxf>
    <dxf>
      <numFmt numFmtId="174" formatCode="0.0"/>
      <fill>
        <patternFill patternType="solid">
          <fgColor rgb="FFA6CAF0"/>
          <bgColor indexed="64"/>
        </patternFill>
      </fill>
      <border/>
    </dxf>
    <dxf>
      <alignment horizontal="center" readingOrder="0"/>
      <border/>
    </dxf>
    <dxf>
      <fill>
        <patternFill patternType="solid">
          <bgColor rgb="FFA6CAF0"/>
        </patternFill>
      </fill>
      <border/>
    </dxf>
    <dxf>
      <fill>
        <patternFill patternType="solid">
          <bgColor rgb="FFFF8080"/>
        </patternFill>
      </fill>
      <border/>
    </dxf>
    <dxf>
      <fill>
        <patternFill patternType="solid">
          <fgColor indexed="65"/>
          <bgColor rgb="FFA6CAF0"/>
        </patternFill>
      </fill>
      <border/>
    </dxf>
    <dxf>
      <fill>
        <patternFill patternType="solid">
          <bgColor rgb="FFCC9CCC"/>
        </patternFill>
      </fill>
      <border/>
    </dxf>
    <dxf>
      <numFmt numFmtId="174" formatCode="0.0"/>
      <fill>
        <patternFill patternType="solid">
          <fgColor rgb="FFCC9CCC"/>
          <bgColor indexed="64"/>
        </patternFill>
      </fill>
      <border/>
    </dxf>
    <dxf>
      <border>
        <left style="thin">
          <color rgb="FF000000"/>
        </left>
      </border>
    </dxf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37" sheet="Data"/>
  </cacheSource>
  <cacheFields count="6">
    <cacheField name="Year">
      <sharedItems containsSemiMixedTypes="0" containsString="0" containsMixedTypes="0" containsNumber="1" containsInteger="1" count="28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Month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NCPeakKW">
      <sharedItems containsSemiMixedTypes="0" containsString="0" containsMixedTypes="0" containsNumber="1"/>
    </cacheField>
    <cacheField name="AvgDB">
      <sharedItems containsSemiMixedTypes="0" containsString="0" containsMixedTypes="0" containsNumber="1"/>
    </cacheField>
    <cacheField name="AvgDBLag1">
      <sharedItems containsSemiMixedTypes="0" containsString="0" containsMixedTypes="0" containsNumber="1"/>
    </cacheField>
    <cacheField name="AvgDBLag2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9" cacheId="10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33:V46" firstHeaderRow="1" firstDataRow="2" firstDataCol="1"/>
  <pivotFields count="6">
    <pivotField axis="axisCol" compact="0" outline="0" subtotalTop="0" showAll="0">
      <items count="29"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68"/>
    <pivotField compact="0" outline="0" subtotalTop="0" showAll="0" numFmtId="169"/>
    <pivotField compact="0" outline="0" subtotalTop="0" showAll="0" numFmtId="169"/>
    <pivotField dataField="1" compact="0" outline="0" subtotalTop="0" showAll="0" numFmtId="16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dataFields count="1">
    <dataField name="Average of AvgDBLag2" fld="5" subtotal="average" baseField="0" baseItem="0"/>
  </dataFields>
  <formats count="351">
    <format dxfId="2">
      <pivotArea outline="0" fieldPosition="0"/>
    </format>
    <format dxfId="3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4">
      <pivotArea outline="0" fieldPosition="0" dataOnly="0" grandCol="1" labelOnly="1"/>
    </format>
    <format dxfId="5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0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  <format dxfId="7">
      <pivotArea outline="0" fieldPosition="0">
        <references count="2">
          <reference field="0" count="1">
            <x v="26"/>
          </reference>
          <reference field="1" count="1">
            <x v="0"/>
          </reference>
        </references>
      </pivotArea>
    </format>
    <format dxfId="1">
      <pivotArea outline="0" fieldPosition="0">
        <references count="2">
          <reference field="0" count="1">
            <x v="2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1"/>
          </reference>
        </references>
      </pivotArea>
    </format>
    <format dxfId="0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0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0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0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1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0">
      <pivotArea outline="0" fieldPosition="0" axis="axisRow" field="1" grandCol="1">
        <references count="1">
          <reference field="1" count="1"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18:V31" firstHeaderRow="1" firstDataRow="2" firstDataCol="1"/>
  <pivotFields count="6">
    <pivotField axis="axisCol" compact="0" outline="0" subtotalTop="0" showAll="0">
      <items count="29"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68"/>
    <pivotField compact="0" outline="0" subtotalTop="0" showAll="0" numFmtId="169"/>
    <pivotField dataField="1" compact="0" outline="0" subtotalTop="0" showAll="0" numFmtId="169"/>
    <pivotField compact="0" outline="0" subtotalTop="0" showAll="0" numFmtId="16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dataFields count="1">
    <dataField name="Average of AvgDBLag1" fld="4" subtotal="average" baseField="0" baseItem="0"/>
  </dataFields>
  <formats count="415">
    <format dxfId="2">
      <pivotArea outline="0" fieldPosition="0"/>
    </format>
    <format dxfId="3">
      <pivotArea outline="0" fieldPosition="0">
        <references count="2">
          <reference field="0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1" count="4">
            <x v="0"/>
            <x v="1"/>
            <x v="2"/>
            <x v="3"/>
          </reference>
        </references>
      </pivotArea>
    </format>
    <format dxfId="2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3">
      <pivotArea outline="0" fieldPosition="0">
        <references count="2">
          <reference field="0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1" count="2">
            <x v="0"/>
            <x v="1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3">
      <pivotArea outline="0" fieldPosition="0">
        <references count="2">
          <reference field="0" count="16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  <reference field="1" count="2">
            <x v="10"/>
            <x v="11"/>
          </reference>
        </references>
      </pivotArea>
    </format>
    <format dxfId="8">
      <pivotArea outline="0" fieldPosition="0">
        <references count="1">
          <reference field="1" count="5">
            <x v="4"/>
            <x v="5"/>
            <x v="6"/>
            <x v="7"/>
            <x v="8"/>
          </reference>
        </references>
      </pivotArea>
    </format>
    <format dxfId="3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3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2">
            <x v="5"/>
            <x v="6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2">
            <x v="8"/>
            <x v="9"/>
          </reference>
          <reference field="1" count="1">
            <x v="8"/>
          </reference>
        </references>
      </pivotArea>
    </format>
    <format dxfId="3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3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3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9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9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9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10">
      <pivotArea outline="0" fieldPosition="0"/>
    </format>
    <format dxfId="11">
      <pivotArea outline="0" fieldPosition="0"/>
    </format>
    <format dxfId="4">
      <pivotArea outline="0" fieldPosition="0" dataOnly="0" grandCol="1" labelOnly="1"/>
    </format>
    <format dxfId="5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0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  <format dxfId="7">
      <pivotArea outline="0" fieldPosition="0">
        <references count="2">
          <reference field="0" count="1">
            <x v="26"/>
          </reference>
          <reference field="1" count="1">
            <x v="0"/>
          </reference>
        </references>
      </pivotArea>
    </format>
    <format dxfId="1">
      <pivotArea outline="0" fieldPosition="0">
        <references count="2">
          <reference field="0" count="1">
            <x v="2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1"/>
          </reference>
        </references>
      </pivotArea>
    </format>
    <format dxfId="0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0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1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0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0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0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1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0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1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0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1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0">
      <pivotArea outline="0" fieldPosition="0" axis="axisRow" field="1" grandCol="1">
        <references count="1">
          <reference field="1" count="1"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10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3:V16" firstHeaderRow="1" firstDataRow="2" firstDataCol="1"/>
  <pivotFields count="6">
    <pivotField axis="axisCol" compact="0" outline="0" subtotalTop="0" showAll="0" defaultSubtotal="0">
      <items count="28"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 numFmtId="168" defaultSubtotal="0"/>
    <pivotField dataField="1" compact="0" outline="0" subtotalTop="0" showAll="0" numFmtId="169"/>
    <pivotField compact="0" outline="0" subtotalTop="0" showAll="0" numFmtId="169" defaultSubtotal="0"/>
    <pivotField compact="0" outline="0" subtotalTop="0" showAll="0" numFmtId="169" defaultSubtota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dataFields count="1">
    <dataField name="Average of AvgDB" fld="3" subtotal="average" baseField="0" baseItem="0"/>
  </dataFields>
  <formats count="368">
    <format dxfId="2">
      <pivotArea outline="0" fieldPosition="0"/>
    </format>
    <format dxfId="4">
      <pivotArea outline="0" fieldPosition="0" dataOnly="0" grandCol="1" labelOnly="1"/>
    </format>
    <format dxfId="5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  <format dxfId="7">
      <pivotArea outline="0" fieldPosition="0">
        <references count="2">
          <reference field="0" count="1">
            <x v="2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1"/>
          </reference>
        </references>
      </pivotArea>
    </format>
    <format dxfId="0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1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0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0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0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0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0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0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0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1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0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0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0">
      <pivotArea outline="0" fieldPosition="0" axis="axisRow" field="1" grandCol="1">
        <references count="1">
          <reference field="1" count="1"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Z10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19" width="8.57421875" style="0" customWidth="1"/>
    <col min="20" max="21" width="8.57421875" style="29" customWidth="1"/>
    <col min="22" max="23" width="5.28125" style="0" customWidth="1"/>
    <col min="24" max="24" width="7.421875" style="0" bestFit="1" customWidth="1"/>
  </cols>
  <sheetData>
    <row r="3" spans="1:26" ht="12.75" customHeight="1">
      <c r="A3" s="63" t="s">
        <v>17</v>
      </c>
      <c r="B3" s="63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Y3" s="71"/>
      <c r="Z3" s="71"/>
    </row>
    <row r="4" spans="1:26" ht="12.75">
      <c r="A4" s="63" t="s">
        <v>1</v>
      </c>
      <c r="B4" s="10">
        <v>1998</v>
      </c>
      <c r="C4" s="11">
        <v>1999</v>
      </c>
      <c r="D4" s="11">
        <v>2000</v>
      </c>
      <c r="E4" s="11">
        <v>2001</v>
      </c>
      <c r="F4" s="11">
        <v>2002</v>
      </c>
      <c r="G4" s="11">
        <v>2003</v>
      </c>
      <c r="H4" s="11">
        <v>2004</v>
      </c>
      <c r="I4" s="11">
        <v>2005</v>
      </c>
      <c r="J4" s="11">
        <v>2006</v>
      </c>
      <c r="K4" s="11">
        <v>2007</v>
      </c>
      <c r="L4" s="11">
        <v>2008</v>
      </c>
      <c r="M4" s="11">
        <v>2009</v>
      </c>
      <c r="N4" s="11">
        <v>2010</v>
      </c>
      <c r="O4" s="11">
        <v>2011</v>
      </c>
      <c r="P4" s="11">
        <v>2012</v>
      </c>
      <c r="Q4" s="11">
        <v>2013</v>
      </c>
      <c r="R4" s="11">
        <v>2014</v>
      </c>
      <c r="S4" s="11">
        <v>2015</v>
      </c>
      <c r="T4" s="11">
        <v>2016</v>
      </c>
      <c r="U4" s="11">
        <v>2017</v>
      </c>
      <c r="V4" s="32" t="s">
        <v>12</v>
      </c>
      <c r="Y4" s="71"/>
      <c r="Z4" s="71"/>
    </row>
    <row r="5" spans="1:26" ht="12.75">
      <c r="A5" s="10">
        <v>1</v>
      </c>
      <c r="B5" s="64">
        <v>24.1</v>
      </c>
      <c r="C5" s="22">
        <v>8.125</v>
      </c>
      <c r="D5" s="22">
        <v>20.708</v>
      </c>
      <c r="E5" s="22">
        <v>15.292</v>
      </c>
      <c r="F5" s="22">
        <v>19.333</v>
      </c>
      <c r="G5" s="22">
        <v>27.458</v>
      </c>
      <c r="H5" s="22">
        <v>13.25</v>
      </c>
      <c r="I5" s="22">
        <v>19.167</v>
      </c>
      <c r="J5" s="22">
        <v>24.458</v>
      </c>
      <c r="K5" s="22">
        <v>14.125</v>
      </c>
      <c r="L5" s="22">
        <v>1.79</v>
      </c>
      <c r="M5" s="22">
        <v>2</v>
      </c>
      <c r="N5" s="22">
        <v>5.63</v>
      </c>
      <c r="O5" s="22">
        <v>8.16</v>
      </c>
      <c r="P5" s="22">
        <v>32</v>
      </c>
      <c r="Q5" s="22">
        <v>5.91</v>
      </c>
      <c r="R5" s="22">
        <v>14.87</v>
      </c>
      <c r="S5" s="22">
        <v>5.95</v>
      </c>
      <c r="T5" s="22">
        <v>4.37</v>
      </c>
      <c r="U5" s="22">
        <v>-10.16</v>
      </c>
      <c r="V5" s="66">
        <v>12.826799999999997</v>
      </c>
      <c r="Y5" s="71"/>
      <c r="Z5" s="71"/>
    </row>
    <row r="6" spans="1:22" ht="12.75">
      <c r="A6" s="12">
        <v>2</v>
      </c>
      <c r="B6" s="52">
        <v>30.5</v>
      </c>
      <c r="C6" s="54">
        <v>29.292</v>
      </c>
      <c r="D6" s="54">
        <v>31.833</v>
      </c>
      <c r="E6" s="54">
        <v>15.833</v>
      </c>
      <c r="F6" s="54">
        <v>5.25</v>
      </c>
      <c r="G6" s="54">
        <v>17.208</v>
      </c>
      <c r="H6" s="54">
        <v>2.333</v>
      </c>
      <c r="I6" s="54">
        <v>17.333</v>
      </c>
      <c r="J6" s="54">
        <v>8.208</v>
      </c>
      <c r="K6" s="54">
        <v>15.125</v>
      </c>
      <c r="L6" s="54">
        <v>17.29</v>
      </c>
      <c r="M6" s="54">
        <v>13.5</v>
      </c>
      <c r="N6" s="54">
        <v>22.5</v>
      </c>
      <c r="O6" s="54">
        <v>-0.5</v>
      </c>
      <c r="P6" s="54">
        <v>27.08</v>
      </c>
      <c r="Q6" s="54">
        <v>18.16</v>
      </c>
      <c r="R6" s="54">
        <v>4.58</v>
      </c>
      <c r="S6" s="54">
        <v>25.83</v>
      </c>
      <c r="T6" s="54">
        <v>16</v>
      </c>
      <c r="U6" s="54">
        <v>27.66</v>
      </c>
      <c r="V6" s="67">
        <v>17.25075</v>
      </c>
    </row>
    <row r="7" spans="1:25" ht="12.75" customHeight="1">
      <c r="A7" s="12">
        <v>3</v>
      </c>
      <c r="B7" s="52">
        <v>37.4</v>
      </c>
      <c r="C7" s="54">
        <v>29.917</v>
      </c>
      <c r="D7" s="54">
        <v>42.625</v>
      </c>
      <c r="E7" s="54">
        <v>22</v>
      </c>
      <c r="F7" s="54">
        <v>16.083</v>
      </c>
      <c r="G7" s="54">
        <v>36.208</v>
      </c>
      <c r="H7" s="54">
        <v>26.542</v>
      </c>
      <c r="I7" s="54">
        <v>34.625</v>
      </c>
      <c r="J7" s="54">
        <v>24.042</v>
      </c>
      <c r="K7" s="54">
        <v>24.625</v>
      </c>
      <c r="L7" s="54">
        <v>26.75</v>
      </c>
      <c r="M7" s="54">
        <v>31.75</v>
      </c>
      <c r="N7" s="54">
        <v>34.04</v>
      </c>
      <c r="O7" s="54">
        <v>35.25</v>
      </c>
      <c r="P7" s="54">
        <v>27.04</v>
      </c>
      <c r="Q7" s="54">
        <v>31.87</v>
      </c>
      <c r="R7" s="54">
        <v>38.5</v>
      </c>
      <c r="S7" s="54">
        <v>25.04</v>
      </c>
      <c r="T7" s="54">
        <v>36.41</v>
      </c>
      <c r="U7" s="54">
        <v>27.5</v>
      </c>
      <c r="V7" s="67">
        <v>30.41085</v>
      </c>
      <c r="Y7" s="39"/>
    </row>
    <row r="8" spans="1:22" ht="12.75">
      <c r="A8" s="12">
        <v>4</v>
      </c>
      <c r="B8" s="52">
        <v>36.8</v>
      </c>
      <c r="C8" s="54">
        <v>42.625</v>
      </c>
      <c r="D8" s="54">
        <v>45.458</v>
      </c>
      <c r="E8" s="54">
        <v>58.833</v>
      </c>
      <c r="F8" s="54">
        <v>35.042</v>
      </c>
      <c r="G8" s="54">
        <v>42.583</v>
      </c>
      <c r="H8" s="55">
        <v>60.458</v>
      </c>
      <c r="I8" s="54">
        <v>46.333</v>
      </c>
      <c r="J8" s="54">
        <v>33.667</v>
      </c>
      <c r="K8" s="55">
        <v>60.75</v>
      </c>
      <c r="L8" s="54">
        <v>31.42</v>
      </c>
      <c r="M8" s="54">
        <v>43.42</v>
      </c>
      <c r="N8" s="54">
        <v>38.62</v>
      </c>
      <c r="O8" s="54">
        <v>35.04</v>
      </c>
      <c r="P8" s="54">
        <v>53.12</v>
      </c>
      <c r="Q8" s="54">
        <v>43.5</v>
      </c>
      <c r="R8" s="54">
        <v>52.95</v>
      </c>
      <c r="S8" s="54">
        <v>54.87</v>
      </c>
      <c r="T8" s="54">
        <v>46.62</v>
      </c>
      <c r="U8" s="54">
        <v>36.95</v>
      </c>
      <c r="V8" s="67">
        <v>44.95295</v>
      </c>
    </row>
    <row r="9" spans="1:25" ht="12.75">
      <c r="A9" s="12">
        <v>5</v>
      </c>
      <c r="B9" s="53">
        <v>61.1</v>
      </c>
      <c r="C9" s="55">
        <v>62.958</v>
      </c>
      <c r="D9" s="54">
        <v>52.083</v>
      </c>
      <c r="E9" s="55">
        <v>67.667</v>
      </c>
      <c r="F9" s="55">
        <v>71.667</v>
      </c>
      <c r="G9" s="55">
        <v>76.25</v>
      </c>
      <c r="H9" s="55">
        <v>60.458</v>
      </c>
      <c r="I9" s="55">
        <v>60.833</v>
      </c>
      <c r="J9" s="55">
        <v>63.25</v>
      </c>
      <c r="K9" s="55">
        <v>60.375</v>
      </c>
      <c r="L9" s="55">
        <v>65.67</v>
      </c>
      <c r="M9" s="55">
        <v>64.95</v>
      </c>
      <c r="N9" s="54">
        <v>51.86</v>
      </c>
      <c r="O9" s="54">
        <v>52.33</v>
      </c>
      <c r="P9" s="54">
        <v>52.29</v>
      </c>
      <c r="Q9" s="55">
        <v>67.2</v>
      </c>
      <c r="R9" s="55">
        <v>66.66</v>
      </c>
      <c r="S9" s="54">
        <v>56.2</v>
      </c>
      <c r="T9" s="54">
        <v>57.33</v>
      </c>
      <c r="U9" s="55">
        <v>68.7</v>
      </c>
      <c r="V9" s="68">
        <v>61.991550000000004</v>
      </c>
      <c r="Y9" s="39"/>
    </row>
    <row r="10" spans="1:22" ht="12.75">
      <c r="A10" s="12">
        <v>6</v>
      </c>
      <c r="B10" s="53">
        <v>71.9</v>
      </c>
      <c r="C10" s="55">
        <v>67.792</v>
      </c>
      <c r="D10" s="55">
        <v>71.583</v>
      </c>
      <c r="E10" s="55">
        <v>71.917</v>
      </c>
      <c r="F10" s="55">
        <v>71.833</v>
      </c>
      <c r="G10" s="55">
        <v>75.625</v>
      </c>
      <c r="H10" s="55">
        <v>70.25</v>
      </c>
      <c r="I10" s="55">
        <v>64.583</v>
      </c>
      <c r="J10" s="55">
        <v>71.083</v>
      </c>
      <c r="K10" s="55">
        <v>74.542</v>
      </c>
      <c r="L10" s="55">
        <v>74.42</v>
      </c>
      <c r="M10" s="55">
        <v>70</v>
      </c>
      <c r="N10" s="55">
        <v>72.95</v>
      </c>
      <c r="O10" s="55">
        <v>67.5</v>
      </c>
      <c r="P10" s="55">
        <v>69.5</v>
      </c>
      <c r="Q10" s="55">
        <v>78.83</v>
      </c>
      <c r="R10" s="55">
        <v>71</v>
      </c>
      <c r="S10" s="55">
        <v>78.04</v>
      </c>
      <c r="T10" s="55">
        <v>75.95</v>
      </c>
      <c r="U10" s="55">
        <v>73.08</v>
      </c>
      <c r="V10" s="68">
        <v>72.1189</v>
      </c>
    </row>
    <row r="11" spans="1:22" ht="12.75">
      <c r="A11" s="12">
        <v>7</v>
      </c>
      <c r="B11" s="53">
        <v>72.7</v>
      </c>
      <c r="C11" s="55">
        <v>75.833</v>
      </c>
      <c r="D11" s="55">
        <v>71.083</v>
      </c>
      <c r="E11" s="55">
        <v>78.583</v>
      </c>
      <c r="F11" s="55">
        <v>73.667</v>
      </c>
      <c r="G11" s="55">
        <v>69.833</v>
      </c>
      <c r="H11" s="55">
        <v>71.667</v>
      </c>
      <c r="I11" s="55">
        <v>76.833</v>
      </c>
      <c r="J11" s="55">
        <v>74.125</v>
      </c>
      <c r="K11" s="55">
        <v>82.042</v>
      </c>
      <c r="L11" s="55">
        <v>71.75</v>
      </c>
      <c r="M11" s="55">
        <v>68</v>
      </c>
      <c r="N11" s="55">
        <v>71.45</v>
      </c>
      <c r="O11" s="55">
        <v>82.45</v>
      </c>
      <c r="P11" s="55">
        <v>74.33</v>
      </c>
      <c r="Q11" s="55">
        <v>79.45</v>
      </c>
      <c r="R11" s="55">
        <v>75.79</v>
      </c>
      <c r="S11" s="55">
        <v>79.54</v>
      </c>
      <c r="T11" s="55">
        <v>71.95</v>
      </c>
      <c r="U11" s="55">
        <v>77.62</v>
      </c>
      <c r="V11" s="68">
        <v>74.9348</v>
      </c>
    </row>
    <row r="12" spans="1:22" ht="12.75">
      <c r="A12" s="12">
        <v>8</v>
      </c>
      <c r="B12" s="53">
        <v>77.7</v>
      </c>
      <c r="C12" s="55">
        <v>71.542</v>
      </c>
      <c r="D12" s="55">
        <v>85.125</v>
      </c>
      <c r="E12" s="55">
        <v>80.292</v>
      </c>
      <c r="F12" s="55">
        <v>68.917</v>
      </c>
      <c r="G12" s="55">
        <v>82.083</v>
      </c>
      <c r="H12" s="55">
        <v>70.125</v>
      </c>
      <c r="I12" s="55">
        <v>71.375</v>
      </c>
      <c r="J12" s="55">
        <v>70.083</v>
      </c>
      <c r="K12" s="55">
        <v>80.333</v>
      </c>
      <c r="L12" s="55">
        <v>75.04</v>
      </c>
      <c r="M12" s="55">
        <v>71.54</v>
      </c>
      <c r="N12" s="55">
        <v>75.7</v>
      </c>
      <c r="O12" s="55">
        <v>73.08</v>
      </c>
      <c r="P12" s="55">
        <v>78.87</v>
      </c>
      <c r="Q12" s="55">
        <v>72.29</v>
      </c>
      <c r="R12" s="55">
        <v>73.7</v>
      </c>
      <c r="S12" s="55">
        <v>76.95</v>
      </c>
      <c r="T12" s="55">
        <v>74.83</v>
      </c>
      <c r="U12" s="55">
        <v>70.29</v>
      </c>
      <c r="V12" s="68">
        <v>74.99324999999999</v>
      </c>
    </row>
    <row r="13" spans="1:22" ht="12.75">
      <c r="A13" s="12">
        <v>9</v>
      </c>
      <c r="B13" s="53">
        <v>71.7</v>
      </c>
      <c r="C13" s="55">
        <v>62.208</v>
      </c>
      <c r="D13" s="54">
        <v>55.042</v>
      </c>
      <c r="E13" s="55">
        <v>70.25</v>
      </c>
      <c r="F13" s="55">
        <v>72.083</v>
      </c>
      <c r="G13" s="55">
        <v>67.958</v>
      </c>
      <c r="H13" s="55">
        <v>70.25</v>
      </c>
      <c r="I13" s="55">
        <v>60.417</v>
      </c>
      <c r="J13" s="54">
        <v>55.458</v>
      </c>
      <c r="K13" s="55">
        <v>73.625</v>
      </c>
      <c r="L13" s="54">
        <v>59.75</v>
      </c>
      <c r="M13" s="55">
        <v>70.72</v>
      </c>
      <c r="N13" s="54">
        <v>59.62</v>
      </c>
      <c r="O13" s="55">
        <v>61.79</v>
      </c>
      <c r="P13" s="55">
        <v>65.33</v>
      </c>
      <c r="Q13" s="55">
        <v>67.66</v>
      </c>
      <c r="R13" s="55">
        <v>73.29</v>
      </c>
      <c r="S13" s="55">
        <v>65.95</v>
      </c>
      <c r="T13" s="55">
        <v>74.79</v>
      </c>
      <c r="U13" s="55">
        <v>71.45</v>
      </c>
      <c r="V13" s="68">
        <v>66.46705</v>
      </c>
    </row>
    <row r="14" spans="1:22" ht="12.75">
      <c r="A14" s="12">
        <v>10</v>
      </c>
      <c r="B14" s="52">
        <v>39.1</v>
      </c>
      <c r="C14" s="54">
        <v>51.042</v>
      </c>
      <c r="D14" s="54">
        <v>58.542</v>
      </c>
      <c r="E14" s="54">
        <v>53.667</v>
      </c>
      <c r="F14" s="54">
        <v>39.792</v>
      </c>
      <c r="G14" s="55">
        <v>61.5</v>
      </c>
      <c r="H14" s="54">
        <v>53.083</v>
      </c>
      <c r="I14" s="54">
        <v>43.917</v>
      </c>
      <c r="J14" s="54">
        <v>33.5</v>
      </c>
      <c r="K14" s="54">
        <v>46.708</v>
      </c>
      <c r="L14" s="55">
        <v>63</v>
      </c>
      <c r="M14" s="54">
        <v>41.13</v>
      </c>
      <c r="N14" s="54">
        <v>46.2</v>
      </c>
      <c r="O14" s="55">
        <v>70.33</v>
      </c>
      <c r="P14" s="54">
        <v>59.95</v>
      </c>
      <c r="Q14" s="54">
        <v>45.75</v>
      </c>
      <c r="R14" s="54">
        <v>38.58</v>
      </c>
      <c r="S14" s="55">
        <v>64.54</v>
      </c>
      <c r="T14" s="54">
        <v>47.25</v>
      </c>
      <c r="U14" s="54">
        <v>37.79</v>
      </c>
      <c r="V14" s="67">
        <v>49.768550000000005</v>
      </c>
    </row>
    <row r="15" spans="1:22" ht="12.75">
      <c r="A15" s="12">
        <v>11</v>
      </c>
      <c r="B15" s="52">
        <v>45.5</v>
      </c>
      <c r="C15" s="54">
        <v>21.292</v>
      </c>
      <c r="D15" s="54">
        <v>28.75</v>
      </c>
      <c r="E15" s="54">
        <v>31.958</v>
      </c>
      <c r="F15" s="54">
        <v>22.5</v>
      </c>
      <c r="G15" s="54">
        <v>27</v>
      </c>
      <c r="H15" s="54">
        <v>15.083</v>
      </c>
      <c r="I15" s="54">
        <v>25.333</v>
      </c>
      <c r="J15" s="54">
        <v>11.583</v>
      </c>
      <c r="K15" s="54">
        <v>26.625</v>
      </c>
      <c r="L15" s="54">
        <v>31</v>
      </c>
      <c r="M15" s="54">
        <v>20.86</v>
      </c>
      <c r="N15" s="54">
        <v>8.29</v>
      </c>
      <c r="O15" s="54">
        <v>31.66</v>
      </c>
      <c r="P15" s="54">
        <v>31.79</v>
      </c>
      <c r="Q15" s="54">
        <v>27.25</v>
      </c>
      <c r="R15" s="54">
        <v>33.7</v>
      </c>
      <c r="S15" s="54">
        <v>11.12</v>
      </c>
      <c r="T15" s="54">
        <v>30.37</v>
      </c>
      <c r="U15" s="54">
        <v>41.37</v>
      </c>
      <c r="V15" s="67">
        <v>26.151700000000005</v>
      </c>
    </row>
    <row r="16" spans="1:22" ht="12.75">
      <c r="A16" s="14">
        <v>12</v>
      </c>
      <c r="B16" s="65">
        <v>-1.90000000000001</v>
      </c>
      <c r="C16" s="25">
        <v>30.667</v>
      </c>
      <c r="D16" s="25">
        <v>19.875</v>
      </c>
      <c r="E16" s="25">
        <v>16.625</v>
      </c>
      <c r="F16" s="25">
        <v>20.833</v>
      </c>
      <c r="G16" s="25">
        <v>22.875</v>
      </c>
      <c r="H16" s="25">
        <v>29.25</v>
      </c>
      <c r="I16" s="25">
        <v>11.333</v>
      </c>
      <c r="J16" s="25">
        <v>14.208</v>
      </c>
      <c r="K16" s="25">
        <v>27.458</v>
      </c>
      <c r="L16" s="25">
        <v>12</v>
      </c>
      <c r="M16" s="25">
        <v>-3.04000000000001</v>
      </c>
      <c r="N16" s="25">
        <v>19.25</v>
      </c>
      <c r="O16" s="25">
        <v>9</v>
      </c>
      <c r="P16" s="25">
        <v>19.37</v>
      </c>
      <c r="Q16" s="25">
        <v>6</v>
      </c>
      <c r="R16" s="25">
        <v>2.83</v>
      </c>
      <c r="S16" s="25">
        <v>-4.5</v>
      </c>
      <c r="T16" s="25">
        <v>3.41</v>
      </c>
      <c r="U16" s="25">
        <v>20.54</v>
      </c>
      <c r="V16" s="69">
        <v>13.804199999999998</v>
      </c>
    </row>
    <row r="17" spans="20:21" ht="12.75">
      <c r="T17"/>
      <c r="U17"/>
    </row>
    <row r="18" spans="1:22" ht="12.75">
      <c r="A18" s="63" t="s">
        <v>18</v>
      </c>
      <c r="B18" s="63" t="s">
        <v>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9"/>
    </row>
    <row r="19" spans="1:22" ht="12.75">
      <c r="A19" s="63" t="s">
        <v>1</v>
      </c>
      <c r="B19" s="10">
        <v>1998</v>
      </c>
      <c r="C19" s="11">
        <v>1999</v>
      </c>
      <c r="D19" s="11">
        <v>2000</v>
      </c>
      <c r="E19" s="11">
        <v>2001</v>
      </c>
      <c r="F19" s="11">
        <v>2002</v>
      </c>
      <c r="G19" s="11">
        <v>2003</v>
      </c>
      <c r="H19" s="11">
        <v>2004</v>
      </c>
      <c r="I19" s="11">
        <v>2005</v>
      </c>
      <c r="J19" s="11">
        <v>2006</v>
      </c>
      <c r="K19" s="11">
        <v>2007</v>
      </c>
      <c r="L19" s="11">
        <v>2008</v>
      </c>
      <c r="M19" s="11">
        <v>2009</v>
      </c>
      <c r="N19" s="11">
        <v>2010</v>
      </c>
      <c r="O19" s="11">
        <v>2011</v>
      </c>
      <c r="P19" s="11">
        <v>2012</v>
      </c>
      <c r="Q19" s="11">
        <v>2013</v>
      </c>
      <c r="R19" s="11">
        <v>2014</v>
      </c>
      <c r="S19" s="11">
        <v>2015</v>
      </c>
      <c r="T19" s="11">
        <v>2016</v>
      </c>
      <c r="U19" s="11">
        <v>2017</v>
      </c>
      <c r="V19" s="32" t="s">
        <v>12</v>
      </c>
    </row>
    <row r="20" spans="1:22" ht="12.75">
      <c r="A20" s="10">
        <v>1</v>
      </c>
      <c r="B20" s="64">
        <v>31.7</v>
      </c>
      <c r="C20" s="22">
        <v>17.708</v>
      </c>
      <c r="D20" s="22">
        <v>17.792</v>
      </c>
      <c r="E20" s="22">
        <v>13.625</v>
      </c>
      <c r="F20" s="22">
        <v>23.417</v>
      </c>
      <c r="G20" s="22">
        <v>26.75</v>
      </c>
      <c r="H20" s="22">
        <v>14.458</v>
      </c>
      <c r="I20" s="22">
        <v>19.75</v>
      </c>
      <c r="J20" s="22">
        <v>22.208</v>
      </c>
      <c r="K20" s="22">
        <v>8.708</v>
      </c>
      <c r="L20" s="22">
        <v>-2.04000000000001</v>
      </c>
      <c r="M20" s="22">
        <v>4.5</v>
      </c>
      <c r="N20" s="22">
        <v>26.86</v>
      </c>
      <c r="O20" s="22">
        <v>12.16</v>
      </c>
      <c r="P20" s="22">
        <v>31</v>
      </c>
      <c r="Q20" s="22">
        <v>5</v>
      </c>
      <c r="R20" s="22">
        <v>18.45</v>
      </c>
      <c r="S20" s="22">
        <v>3.83</v>
      </c>
      <c r="T20" s="22">
        <v>-3.16</v>
      </c>
      <c r="U20" s="22">
        <v>-2.33</v>
      </c>
      <c r="V20" s="66">
        <v>14.519299999999998</v>
      </c>
    </row>
    <row r="21" spans="1:22" ht="12.75">
      <c r="A21" s="12">
        <v>2</v>
      </c>
      <c r="B21" s="52">
        <v>33.1</v>
      </c>
      <c r="C21" s="27">
        <v>26.708</v>
      </c>
      <c r="D21" s="27">
        <v>20.708</v>
      </c>
      <c r="E21" s="27">
        <v>21.542</v>
      </c>
      <c r="F21" s="27">
        <v>5.917</v>
      </c>
      <c r="G21" s="27">
        <v>26.5</v>
      </c>
      <c r="H21" s="27">
        <v>8.708</v>
      </c>
      <c r="I21" s="27">
        <v>16.792</v>
      </c>
      <c r="J21" s="27">
        <v>15</v>
      </c>
      <c r="K21" s="27">
        <v>15.583</v>
      </c>
      <c r="L21" s="27">
        <v>21.71</v>
      </c>
      <c r="M21" s="27">
        <v>13.5</v>
      </c>
      <c r="N21" s="27">
        <v>20.77</v>
      </c>
      <c r="O21" s="27">
        <v>3.7</v>
      </c>
      <c r="P21" s="27">
        <v>24.75</v>
      </c>
      <c r="Q21" s="27">
        <v>26.79</v>
      </c>
      <c r="R21" s="27">
        <v>4.75</v>
      </c>
      <c r="S21" s="27">
        <v>23.79</v>
      </c>
      <c r="T21" s="27">
        <v>16</v>
      </c>
      <c r="U21" s="27">
        <v>23.83</v>
      </c>
      <c r="V21" s="67">
        <v>18.5074</v>
      </c>
    </row>
    <row r="22" spans="1:22" ht="12.75">
      <c r="A22" s="12">
        <v>3</v>
      </c>
      <c r="B22" s="52">
        <v>28.1</v>
      </c>
      <c r="C22" s="27">
        <v>28.25</v>
      </c>
      <c r="D22" s="27">
        <v>49.125</v>
      </c>
      <c r="E22" s="27">
        <v>18.583</v>
      </c>
      <c r="F22" s="27">
        <v>11.833</v>
      </c>
      <c r="G22" s="27">
        <v>31.333</v>
      </c>
      <c r="H22" s="27">
        <v>27.5</v>
      </c>
      <c r="I22" s="27">
        <v>35.625</v>
      </c>
      <c r="J22" s="27">
        <v>27.625</v>
      </c>
      <c r="K22" s="27">
        <v>23.583</v>
      </c>
      <c r="L22" s="27">
        <v>28.04</v>
      </c>
      <c r="M22" s="27">
        <v>36.5833333333333</v>
      </c>
      <c r="N22" s="27">
        <v>35.27</v>
      </c>
      <c r="O22" s="27">
        <v>32.12</v>
      </c>
      <c r="P22" s="27">
        <v>35.66</v>
      </c>
      <c r="Q22" s="27">
        <v>29.41</v>
      </c>
      <c r="R22" s="27">
        <v>36.37</v>
      </c>
      <c r="S22" s="27">
        <v>27.08</v>
      </c>
      <c r="T22" s="27">
        <v>38.7</v>
      </c>
      <c r="U22" s="27">
        <v>25.08</v>
      </c>
      <c r="V22" s="67">
        <v>30.29351666666667</v>
      </c>
    </row>
    <row r="23" spans="1:22" ht="12.75">
      <c r="A23" s="12">
        <v>4</v>
      </c>
      <c r="B23" s="52">
        <v>39.8</v>
      </c>
      <c r="C23" s="27">
        <v>38.75</v>
      </c>
      <c r="D23" s="27">
        <v>58.75</v>
      </c>
      <c r="E23" s="27">
        <v>50.792</v>
      </c>
      <c r="F23" s="27">
        <v>37.542</v>
      </c>
      <c r="G23" s="27">
        <v>36.333</v>
      </c>
      <c r="H23" s="27">
        <v>54.833</v>
      </c>
      <c r="I23" s="27">
        <v>39.583</v>
      </c>
      <c r="J23" s="27">
        <v>43.75</v>
      </c>
      <c r="K23" s="56">
        <v>62.583</v>
      </c>
      <c r="L23" s="27">
        <v>27.46</v>
      </c>
      <c r="M23" s="27">
        <v>42.75</v>
      </c>
      <c r="N23" s="27">
        <v>58.29</v>
      </c>
      <c r="O23" s="27">
        <v>41.58</v>
      </c>
      <c r="P23" s="27">
        <v>48.5</v>
      </c>
      <c r="Q23" s="27">
        <v>55.37</v>
      </c>
      <c r="R23" s="27">
        <v>55.12</v>
      </c>
      <c r="S23" s="27">
        <v>54.04</v>
      </c>
      <c r="T23" s="27">
        <v>45.25</v>
      </c>
      <c r="U23" s="27">
        <v>44.7</v>
      </c>
      <c r="V23" s="67">
        <v>46.788799999999995</v>
      </c>
    </row>
    <row r="24" spans="1:22" ht="12.75">
      <c r="A24" s="12">
        <v>5</v>
      </c>
      <c r="B24" s="52">
        <v>53.1</v>
      </c>
      <c r="C24" s="56">
        <v>63.542</v>
      </c>
      <c r="D24" s="27">
        <v>59.292</v>
      </c>
      <c r="E24" s="56">
        <v>64.708</v>
      </c>
      <c r="F24" s="56">
        <v>72.167</v>
      </c>
      <c r="G24" s="56">
        <v>79.208</v>
      </c>
      <c r="H24" s="56">
        <v>67.917</v>
      </c>
      <c r="I24" s="27">
        <v>56.958</v>
      </c>
      <c r="J24" s="56">
        <v>63.542</v>
      </c>
      <c r="K24" s="27">
        <v>56.417</v>
      </c>
      <c r="L24" s="56">
        <v>70.21</v>
      </c>
      <c r="M24" s="56">
        <v>62.66</v>
      </c>
      <c r="N24" s="27">
        <v>58.04</v>
      </c>
      <c r="O24" s="27">
        <v>54.62</v>
      </c>
      <c r="P24" s="56">
        <v>63.37</v>
      </c>
      <c r="Q24" s="56">
        <v>68.08</v>
      </c>
      <c r="R24" s="56">
        <v>67.83</v>
      </c>
      <c r="S24" s="27">
        <v>56</v>
      </c>
      <c r="T24" s="27">
        <v>46.08</v>
      </c>
      <c r="U24" s="56">
        <v>64.58</v>
      </c>
      <c r="V24" s="68">
        <v>62.41605</v>
      </c>
    </row>
    <row r="25" spans="1:22" ht="12.75">
      <c r="A25" s="12">
        <v>6</v>
      </c>
      <c r="B25" s="53">
        <v>66.3</v>
      </c>
      <c r="C25" s="56">
        <v>61.625</v>
      </c>
      <c r="D25" s="56">
        <v>68.917</v>
      </c>
      <c r="E25" s="56">
        <v>76.542</v>
      </c>
      <c r="F25" s="56">
        <v>74.167</v>
      </c>
      <c r="G25" s="56">
        <v>72.833</v>
      </c>
      <c r="H25" s="56">
        <v>64.417</v>
      </c>
      <c r="I25" s="56">
        <v>61.875</v>
      </c>
      <c r="J25" s="56">
        <v>71.5</v>
      </c>
      <c r="K25" s="56">
        <v>74.042</v>
      </c>
      <c r="L25" s="56">
        <v>74.46</v>
      </c>
      <c r="M25" s="56">
        <v>70</v>
      </c>
      <c r="N25" s="56">
        <v>72.91</v>
      </c>
      <c r="O25" s="56">
        <v>72.87</v>
      </c>
      <c r="P25" s="56">
        <v>62.91</v>
      </c>
      <c r="Q25" s="56">
        <v>77.95</v>
      </c>
      <c r="R25" s="56">
        <v>69.33</v>
      </c>
      <c r="S25" s="56">
        <v>76.79</v>
      </c>
      <c r="T25" s="56">
        <v>73.33</v>
      </c>
      <c r="U25" s="56">
        <v>69.7</v>
      </c>
      <c r="V25" s="68">
        <v>70.6234</v>
      </c>
    </row>
    <row r="26" spans="1:22" ht="12.75">
      <c r="A26" s="12">
        <v>7</v>
      </c>
      <c r="B26" s="53">
        <v>76.9</v>
      </c>
      <c r="C26" s="56">
        <v>72.125</v>
      </c>
      <c r="D26" s="56">
        <v>66.292</v>
      </c>
      <c r="E26" s="56">
        <v>76.917</v>
      </c>
      <c r="F26" s="56">
        <v>70.792</v>
      </c>
      <c r="G26" s="56">
        <v>72.417</v>
      </c>
      <c r="H26" s="56">
        <v>69.958</v>
      </c>
      <c r="I26" s="56">
        <v>79.958</v>
      </c>
      <c r="J26" s="56">
        <v>73.25</v>
      </c>
      <c r="K26" s="56">
        <v>78.583</v>
      </c>
      <c r="L26" s="56">
        <v>74.04</v>
      </c>
      <c r="M26" s="56">
        <v>64</v>
      </c>
      <c r="N26" s="56">
        <v>74.37</v>
      </c>
      <c r="O26" s="56">
        <v>74.75</v>
      </c>
      <c r="P26" s="56">
        <v>71.62</v>
      </c>
      <c r="Q26" s="56">
        <v>80.16</v>
      </c>
      <c r="R26" s="56">
        <v>77.79</v>
      </c>
      <c r="S26" s="56">
        <v>81.04</v>
      </c>
      <c r="T26" s="56">
        <v>71.12</v>
      </c>
      <c r="U26" s="56">
        <v>76.29</v>
      </c>
      <c r="V26" s="68">
        <v>74.11859999999999</v>
      </c>
    </row>
    <row r="27" spans="1:22" ht="12.75">
      <c r="A27" s="12">
        <v>8</v>
      </c>
      <c r="B27" s="53">
        <v>73.6</v>
      </c>
      <c r="C27" s="56">
        <v>71.542</v>
      </c>
      <c r="D27" s="56">
        <v>80.5</v>
      </c>
      <c r="E27" s="56">
        <v>79.667</v>
      </c>
      <c r="F27" s="56">
        <v>63.375</v>
      </c>
      <c r="G27" s="56">
        <v>75.792</v>
      </c>
      <c r="H27" s="56">
        <v>71.333</v>
      </c>
      <c r="I27" s="56">
        <v>73.292</v>
      </c>
      <c r="J27" s="56">
        <v>68.333</v>
      </c>
      <c r="K27" s="56">
        <v>77.958</v>
      </c>
      <c r="L27" s="56">
        <v>72.92</v>
      </c>
      <c r="M27" s="56">
        <v>71</v>
      </c>
      <c r="N27" s="56">
        <v>72.25</v>
      </c>
      <c r="O27" s="56">
        <v>72.62</v>
      </c>
      <c r="P27" s="56">
        <v>76.62</v>
      </c>
      <c r="Q27" s="56">
        <v>72</v>
      </c>
      <c r="R27" s="56">
        <v>73.41</v>
      </c>
      <c r="S27" s="56">
        <v>78.79</v>
      </c>
      <c r="T27" s="56">
        <v>76.95</v>
      </c>
      <c r="U27" s="56">
        <v>69.33</v>
      </c>
      <c r="V27" s="68">
        <v>73.56409999999998</v>
      </c>
    </row>
    <row r="28" spans="1:22" ht="12.75">
      <c r="A28" s="12">
        <v>9</v>
      </c>
      <c r="B28" s="53">
        <v>70.4</v>
      </c>
      <c r="C28" s="56">
        <v>60.208</v>
      </c>
      <c r="D28" s="56">
        <v>65.792</v>
      </c>
      <c r="E28" s="56">
        <v>72.375</v>
      </c>
      <c r="F28" s="56">
        <v>70.25</v>
      </c>
      <c r="G28" s="56">
        <v>64.417</v>
      </c>
      <c r="H28" s="56">
        <v>65.5</v>
      </c>
      <c r="I28" s="27">
        <v>56.042</v>
      </c>
      <c r="J28" s="27">
        <v>53.417</v>
      </c>
      <c r="K28" s="56">
        <v>74.792</v>
      </c>
      <c r="L28" s="27">
        <v>58.21</v>
      </c>
      <c r="M28" s="56">
        <v>70.04</v>
      </c>
      <c r="N28" s="27">
        <v>51.25</v>
      </c>
      <c r="O28" s="56">
        <v>71.5</v>
      </c>
      <c r="P28" s="56">
        <v>63.58</v>
      </c>
      <c r="Q28" s="56">
        <v>68.45</v>
      </c>
      <c r="R28" s="56">
        <v>70.12</v>
      </c>
      <c r="S28" s="56">
        <v>67.75</v>
      </c>
      <c r="T28" s="56">
        <v>71.87</v>
      </c>
      <c r="U28" s="56">
        <v>74.37</v>
      </c>
      <c r="V28" s="68">
        <v>66.01665</v>
      </c>
    </row>
    <row r="29" spans="1:22" ht="12.75">
      <c r="A29" s="12">
        <v>10</v>
      </c>
      <c r="B29" s="52">
        <v>45.6</v>
      </c>
      <c r="C29" s="27">
        <v>45.792</v>
      </c>
      <c r="D29" s="56">
        <v>64.833</v>
      </c>
      <c r="E29" s="56">
        <v>62.667</v>
      </c>
      <c r="F29" s="27">
        <v>46.75</v>
      </c>
      <c r="G29" s="56">
        <v>61.25</v>
      </c>
      <c r="H29" s="27">
        <v>53</v>
      </c>
      <c r="I29" s="27">
        <v>51.375</v>
      </c>
      <c r="J29" s="27">
        <v>34.875</v>
      </c>
      <c r="K29" s="27">
        <v>46.875</v>
      </c>
      <c r="L29" s="56">
        <v>60.75</v>
      </c>
      <c r="M29" s="27">
        <v>30.13</v>
      </c>
      <c r="N29" s="27">
        <v>45.41</v>
      </c>
      <c r="O29" s="56">
        <v>65.25</v>
      </c>
      <c r="P29" s="56">
        <v>63.16</v>
      </c>
      <c r="Q29" s="27">
        <v>46.5</v>
      </c>
      <c r="R29" s="27">
        <v>46.29</v>
      </c>
      <c r="S29" s="56">
        <v>65.79</v>
      </c>
      <c r="T29" s="27">
        <v>47.37</v>
      </c>
      <c r="U29" s="27">
        <v>42.54</v>
      </c>
      <c r="V29" s="67">
        <v>51.31034999999999</v>
      </c>
    </row>
    <row r="30" spans="1:22" ht="12.75">
      <c r="A30" s="12">
        <v>11</v>
      </c>
      <c r="B30" s="52">
        <v>38.6</v>
      </c>
      <c r="C30" s="27">
        <v>27.167</v>
      </c>
      <c r="D30" s="27">
        <v>30.083</v>
      </c>
      <c r="E30" s="27">
        <v>21.167</v>
      </c>
      <c r="F30" s="27">
        <v>16.917</v>
      </c>
      <c r="G30" s="27">
        <v>21.25</v>
      </c>
      <c r="H30" s="27">
        <v>12.958</v>
      </c>
      <c r="I30" s="27">
        <v>29.25</v>
      </c>
      <c r="J30" s="27">
        <v>20.25</v>
      </c>
      <c r="K30" s="27">
        <v>34.333</v>
      </c>
      <c r="L30" s="27">
        <v>38.5</v>
      </c>
      <c r="M30" s="27">
        <v>25.95</v>
      </c>
      <c r="N30" s="27">
        <v>23.25</v>
      </c>
      <c r="O30" s="27">
        <v>32.5</v>
      </c>
      <c r="P30" s="27">
        <v>38.2</v>
      </c>
      <c r="Q30" s="27">
        <v>41.83</v>
      </c>
      <c r="R30" s="27">
        <v>33.54</v>
      </c>
      <c r="S30" s="27">
        <v>12.75</v>
      </c>
      <c r="T30" s="27">
        <v>28.04</v>
      </c>
      <c r="U30" s="27">
        <v>41.04</v>
      </c>
      <c r="V30" s="67">
        <v>28.378749999999997</v>
      </c>
    </row>
    <row r="31" spans="1:22" ht="12.75">
      <c r="A31" s="14">
        <v>12</v>
      </c>
      <c r="B31" s="65">
        <v>-4.40000000000001</v>
      </c>
      <c r="C31" s="25">
        <v>25.5</v>
      </c>
      <c r="D31" s="25">
        <v>20.333</v>
      </c>
      <c r="E31" s="25">
        <v>20.708</v>
      </c>
      <c r="F31" s="25">
        <v>26.417</v>
      </c>
      <c r="G31" s="25">
        <v>25.833</v>
      </c>
      <c r="H31" s="25">
        <v>21.167</v>
      </c>
      <c r="I31" s="25">
        <v>13.125</v>
      </c>
      <c r="J31" s="25">
        <v>18.708</v>
      </c>
      <c r="K31" s="25">
        <v>26.792</v>
      </c>
      <c r="L31" s="25">
        <v>20.5</v>
      </c>
      <c r="M31" s="25">
        <v>5.86</v>
      </c>
      <c r="N31" s="25">
        <v>22.25</v>
      </c>
      <c r="O31" s="25">
        <v>23</v>
      </c>
      <c r="P31" s="25">
        <v>23.5</v>
      </c>
      <c r="Q31" s="25">
        <v>18.75</v>
      </c>
      <c r="R31" s="25">
        <v>17.87</v>
      </c>
      <c r="S31" s="25">
        <v>9.54</v>
      </c>
      <c r="T31" s="25">
        <v>1.16</v>
      </c>
      <c r="U31" s="25">
        <v>34.25</v>
      </c>
      <c r="V31" s="69">
        <v>18.543150000000004</v>
      </c>
    </row>
    <row r="33" spans="1:22" ht="12.75">
      <c r="A33" s="63" t="s">
        <v>19</v>
      </c>
      <c r="B33" s="63" t="s">
        <v>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</row>
    <row r="34" spans="1:22" ht="12.75">
      <c r="A34" s="63" t="s">
        <v>1</v>
      </c>
      <c r="B34" s="10">
        <v>1998</v>
      </c>
      <c r="C34" s="11">
        <v>1999</v>
      </c>
      <c r="D34" s="11">
        <v>2000</v>
      </c>
      <c r="E34" s="11">
        <v>2001</v>
      </c>
      <c r="F34" s="11">
        <v>2002</v>
      </c>
      <c r="G34" s="11">
        <v>2003</v>
      </c>
      <c r="H34" s="11">
        <v>2004</v>
      </c>
      <c r="I34" s="11">
        <v>2005</v>
      </c>
      <c r="J34" s="11">
        <v>2006</v>
      </c>
      <c r="K34" s="11">
        <v>2007</v>
      </c>
      <c r="L34" s="11">
        <v>2008</v>
      </c>
      <c r="M34" s="11">
        <v>2009</v>
      </c>
      <c r="N34" s="11">
        <v>2010</v>
      </c>
      <c r="O34" s="11">
        <v>2011</v>
      </c>
      <c r="P34" s="11">
        <v>2012</v>
      </c>
      <c r="Q34" s="11">
        <v>2013</v>
      </c>
      <c r="R34" s="11">
        <v>2014</v>
      </c>
      <c r="S34" s="11">
        <v>2015</v>
      </c>
      <c r="T34" s="11">
        <v>2016</v>
      </c>
      <c r="U34" s="11">
        <v>2017</v>
      </c>
      <c r="V34" s="32" t="s">
        <v>12</v>
      </c>
    </row>
    <row r="35" spans="1:22" ht="12.75">
      <c r="A35" s="10">
        <v>1</v>
      </c>
      <c r="B35" s="64">
        <v>29.9</v>
      </c>
      <c r="C35" s="22">
        <v>22.042</v>
      </c>
      <c r="D35" s="22">
        <v>20.958</v>
      </c>
      <c r="E35" s="22">
        <v>18.292</v>
      </c>
      <c r="F35" s="22">
        <v>24.375</v>
      </c>
      <c r="G35" s="22">
        <v>34</v>
      </c>
      <c r="H35" s="22">
        <v>15.708</v>
      </c>
      <c r="I35" s="22">
        <v>21.917</v>
      </c>
      <c r="J35" s="22">
        <v>22.75</v>
      </c>
      <c r="K35" s="22">
        <v>4.625</v>
      </c>
      <c r="L35" s="22">
        <v>5.25</v>
      </c>
      <c r="M35" s="22">
        <v>24.5</v>
      </c>
      <c r="N35" s="22">
        <v>35.18</v>
      </c>
      <c r="O35" s="22">
        <v>12.08</v>
      </c>
      <c r="P35" s="22">
        <v>38</v>
      </c>
      <c r="Q35" s="22">
        <v>2.91</v>
      </c>
      <c r="R35" s="22">
        <v>24.91</v>
      </c>
      <c r="S35" s="22">
        <v>-1.58</v>
      </c>
      <c r="T35" s="22">
        <v>-4.5</v>
      </c>
      <c r="U35" s="22">
        <v>15.41</v>
      </c>
      <c r="V35" s="66">
        <v>18.336350000000003</v>
      </c>
    </row>
    <row r="36" spans="1:22" ht="12.75">
      <c r="A36" s="12">
        <v>2</v>
      </c>
      <c r="B36" s="52">
        <v>30.7</v>
      </c>
      <c r="C36" s="54">
        <v>23.333</v>
      </c>
      <c r="D36" s="54">
        <v>17.792</v>
      </c>
      <c r="E36" s="54">
        <v>24.375</v>
      </c>
      <c r="F36" s="54">
        <v>5.083</v>
      </c>
      <c r="G36" s="54">
        <v>34.542</v>
      </c>
      <c r="H36" s="54">
        <v>15.75</v>
      </c>
      <c r="I36" s="54">
        <v>20.5</v>
      </c>
      <c r="J36" s="54">
        <v>20.042</v>
      </c>
      <c r="K36" s="54">
        <v>20.625</v>
      </c>
      <c r="L36" s="54">
        <v>29.79</v>
      </c>
      <c r="M36" s="54">
        <v>18.5</v>
      </c>
      <c r="N36" s="54">
        <v>25.27</v>
      </c>
      <c r="O36" s="54">
        <v>21.62</v>
      </c>
      <c r="P36" s="54">
        <v>25.08</v>
      </c>
      <c r="Q36" s="54">
        <v>28.33</v>
      </c>
      <c r="R36" s="54">
        <v>11</v>
      </c>
      <c r="S36" s="54">
        <v>32.25</v>
      </c>
      <c r="T36" s="54">
        <v>23.08</v>
      </c>
      <c r="U36" s="54">
        <v>9.45</v>
      </c>
      <c r="V36" s="67">
        <v>21.855599999999995</v>
      </c>
    </row>
    <row r="37" spans="1:22" ht="12.75">
      <c r="A37" s="12">
        <v>3</v>
      </c>
      <c r="B37" s="52">
        <v>21.7</v>
      </c>
      <c r="C37" s="54">
        <v>29.875</v>
      </c>
      <c r="D37" s="54">
        <v>47.958</v>
      </c>
      <c r="E37" s="54">
        <v>15.833</v>
      </c>
      <c r="F37" s="54">
        <v>8.5</v>
      </c>
      <c r="G37" s="54">
        <v>28.708</v>
      </c>
      <c r="H37" s="54">
        <v>30.375</v>
      </c>
      <c r="I37" s="54">
        <v>31.958</v>
      </c>
      <c r="J37" s="54">
        <v>32.5</v>
      </c>
      <c r="K37" s="54">
        <v>29.042</v>
      </c>
      <c r="L37" s="54">
        <v>31.42</v>
      </c>
      <c r="M37" s="54">
        <v>42.3333333333333</v>
      </c>
      <c r="N37" s="54">
        <v>34.81</v>
      </c>
      <c r="O37" s="54">
        <v>16.66</v>
      </c>
      <c r="P37" s="54">
        <v>46</v>
      </c>
      <c r="Q37" s="54">
        <v>39.66</v>
      </c>
      <c r="R37" s="54">
        <v>37.62</v>
      </c>
      <c r="S37" s="54">
        <v>28.41</v>
      </c>
      <c r="T37" s="54">
        <v>43.87</v>
      </c>
      <c r="U37" s="54">
        <v>24.87</v>
      </c>
      <c r="V37" s="67">
        <v>31.105116666666667</v>
      </c>
    </row>
    <row r="38" spans="1:24" ht="12.75">
      <c r="A38" s="12">
        <v>4</v>
      </c>
      <c r="B38" s="52">
        <v>38.2</v>
      </c>
      <c r="C38" s="54">
        <v>37.583</v>
      </c>
      <c r="D38" s="54">
        <v>59.5</v>
      </c>
      <c r="E38" s="55">
        <v>62.125</v>
      </c>
      <c r="F38" s="54">
        <v>37.417</v>
      </c>
      <c r="G38" s="54">
        <v>35.208</v>
      </c>
      <c r="H38" s="54">
        <v>50.083</v>
      </c>
      <c r="I38" s="54">
        <v>39.5</v>
      </c>
      <c r="J38" s="54">
        <v>51.958</v>
      </c>
      <c r="K38" s="55">
        <v>61</v>
      </c>
      <c r="L38" s="54">
        <v>30.38</v>
      </c>
      <c r="M38" s="54">
        <v>38.83</v>
      </c>
      <c r="N38" s="54">
        <v>48.87</v>
      </c>
      <c r="O38" s="54">
        <v>42.2</v>
      </c>
      <c r="P38" s="54">
        <v>42.95</v>
      </c>
      <c r="Q38" s="54">
        <v>57.37</v>
      </c>
      <c r="R38" s="54">
        <v>53.58</v>
      </c>
      <c r="S38" s="54">
        <v>52.91</v>
      </c>
      <c r="T38" s="54">
        <v>47.95</v>
      </c>
      <c r="U38" s="54">
        <v>45.16</v>
      </c>
      <c r="V38" s="67">
        <v>46.63870000000001</v>
      </c>
      <c r="X38" s="21"/>
    </row>
    <row r="39" spans="1:22" ht="12.75">
      <c r="A39" s="12">
        <v>5</v>
      </c>
      <c r="B39" s="52">
        <v>47.2</v>
      </c>
      <c r="C39" s="55">
        <v>64</v>
      </c>
      <c r="D39" s="55">
        <v>64.083</v>
      </c>
      <c r="E39" s="55">
        <v>60.125</v>
      </c>
      <c r="F39" s="55">
        <v>68.708</v>
      </c>
      <c r="G39" s="55">
        <v>73.667</v>
      </c>
      <c r="H39" s="55">
        <v>66.75</v>
      </c>
      <c r="I39" s="54">
        <v>54.125</v>
      </c>
      <c r="J39" s="54">
        <v>58.833</v>
      </c>
      <c r="K39" s="54">
        <v>51.5</v>
      </c>
      <c r="L39" s="55">
        <v>70.75</v>
      </c>
      <c r="M39" s="54">
        <v>59.54</v>
      </c>
      <c r="N39" s="54">
        <v>57.27</v>
      </c>
      <c r="O39" s="54">
        <v>55.75</v>
      </c>
      <c r="P39" s="55">
        <v>70.87</v>
      </c>
      <c r="Q39" s="55">
        <v>72.75</v>
      </c>
      <c r="R39" s="55">
        <v>67.54</v>
      </c>
      <c r="S39" s="54">
        <v>59.79</v>
      </c>
      <c r="T39" s="54">
        <v>43.83</v>
      </c>
      <c r="U39" s="55">
        <v>61.5</v>
      </c>
      <c r="V39" s="68">
        <v>61.42905</v>
      </c>
    </row>
    <row r="40" spans="1:22" ht="12.75">
      <c r="A40" s="12">
        <v>6</v>
      </c>
      <c r="B40" s="52">
        <v>58.6</v>
      </c>
      <c r="C40" s="55">
        <v>60.458</v>
      </c>
      <c r="D40" s="55">
        <v>64.625</v>
      </c>
      <c r="E40" s="55">
        <v>63.417</v>
      </c>
      <c r="F40" s="55">
        <v>74.708</v>
      </c>
      <c r="G40" s="55">
        <v>70.667</v>
      </c>
      <c r="H40" s="55">
        <v>60.375</v>
      </c>
      <c r="I40" s="55">
        <v>60.958</v>
      </c>
      <c r="J40" s="55">
        <v>72.875</v>
      </c>
      <c r="K40" s="55">
        <v>71.25</v>
      </c>
      <c r="L40" s="55">
        <v>71.46</v>
      </c>
      <c r="M40" s="55">
        <v>64</v>
      </c>
      <c r="N40" s="55">
        <v>72.83</v>
      </c>
      <c r="O40" s="55">
        <v>76.5</v>
      </c>
      <c r="P40" s="55">
        <v>66.41</v>
      </c>
      <c r="Q40" s="55">
        <v>74.7</v>
      </c>
      <c r="R40" s="55">
        <v>65.25</v>
      </c>
      <c r="S40" s="55">
        <v>76.79</v>
      </c>
      <c r="T40" s="55">
        <v>65.29</v>
      </c>
      <c r="U40" s="55">
        <v>65.5</v>
      </c>
      <c r="V40" s="68">
        <v>67.83315</v>
      </c>
    </row>
    <row r="41" spans="1:22" ht="12.75">
      <c r="A41" s="12">
        <v>7</v>
      </c>
      <c r="B41" s="53">
        <v>71.6</v>
      </c>
      <c r="C41" s="55">
        <v>69.542</v>
      </c>
      <c r="D41" s="55">
        <v>71.958</v>
      </c>
      <c r="E41" s="55">
        <v>78.167</v>
      </c>
      <c r="F41" s="55">
        <v>74</v>
      </c>
      <c r="G41" s="55">
        <v>75.625</v>
      </c>
      <c r="H41" s="55">
        <v>70.375</v>
      </c>
      <c r="I41" s="55">
        <v>77.458</v>
      </c>
      <c r="J41" s="55">
        <v>72.042</v>
      </c>
      <c r="K41" s="55">
        <v>73.75</v>
      </c>
      <c r="L41" s="55">
        <v>72.79</v>
      </c>
      <c r="M41" s="55">
        <v>65</v>
      </c>
      <c r="N41" s="55">
        <v>76.79</v>
      </c>
      <c r="O41" s="55">
        <v>71.91</v>
      </c>
      <c r="P41" s="55">
        <v>72.91</v>
      </c>
      <c r="Q41" s="55">
        <v>78.83</v>
      </c>
      <c r="R41" s="55">
        <v>77.16</v>
      </c>
      <c r="S41" s="55">
        <v>79.12</v>
      </c>
      <c r="T41" s="55">
        <v>74.62</v>
      </c>
      <c r="U41" s="55">
        <v>78.7</v>
      </c>
      <c r="V41" s="68">
        <v>74.11735</v>
      </c>
    </row>
    <row r="42" spans="1:22" ht="12.75">
      <c r="A42" s="12">
        <v>8</v>
      </c>
      <c r="B42" s="53">
        <v>71.4</v>
      </c>
      <c r="C42" s="55">
        <v>69.583</v>
      </c>
      <c r="D42" s="55">
        <v>80.125</v>
      </c>
      <c r="E42" s="55">
        <v>77.125</v>
      </c>
      <c r="F42" s="55">
        <v>66.417</v>
      </c>
      <c r="G42" s="55">
        <v>84.208</v>
      </c>
      <c r="H42" s="55">
        <v>70.292</v>
      </c>
      <c r="I42" s="55">
        <v>75.583</v>
      </c>
      <c r="J42" s="55">
        <v>65.292</v>
      </c>
      <c r="K42" s="55">
        <v>78.5</v>
      </c>
      <c r="L42" s="55">
        <v>73.29</v>
      </c>
      <c r="M42" s="55">
        <v>68</v>
      </c>
      <c r="N42" s="55">
        <v>72.16</v>
      </c>
      <c r="O42" s="55">
        <v>72.79</v>
      </c>
      <c r="P42" s="55">
        <v>74.66</v>
      </c>
      <c r="Q42" s="55">
        <v>78.2</v>
      </c>
      <c r="R42" s="55">
        <v>70.5</v>
      </c>
      <c r="S42" s="55">
        <v>79.66</v>
      </c>
      <c r="T42" s="55">
        <v>78.91</v>
      </c>
      <c r="U42" s="55">
        <v>72.95</v>
      </c>
      <c r="V42" s="68">
        <v>73.98225000000001</v>
      </c>
    </row>
    <row r="43" spans="1:22" ht="12.75">
      <c r="A43" s="12">
        <v>9</v>
      </c>
      <c r="B43" s="53">
        <v>73.7</v>
      </c>
      <c r="C43" s="55">
        <v>60.125</v>
      </c>
      <c r="D43" s="55">
        <v>68.792</v>
      </c>
      <c r="E43" s="55">
        <v>71.542</v>
      </c>
      <c r="F43" s="55">
        <v>68.583</v>
      </c>
      <c r="G43" s="55">
        <v>67.292</v>
      </c>
      <c r="H43" s="55">
        <v>65.625</v>
      </c>
      <c r="I43" s="54">
        <v>58.917</v>
      </c>
      <c r="J43" s="55">
        <v>66.417</v>
      </c>
      <c r="K43" s="55">
        <v>74.5</v>
      </c>
      <c r="L43" s="54">
        <v>51.54</v>
      </c>
      <c r="M43" s="55">
        <v>67.31</v>
      </c>
      <c r="N43" s="54">
        <v>58.83</v>
      </c>
      <c r="O43" s="55">
        <v>72.12</v>
      </c>
      <c r="P43" s="55">
        <v>61.45</v>
      </c>
      <c r="Q43" s="55">
        <v>68.75</v>
      </c>
      <c r="R43" s="55">
        <v>66.16</v>
      </c>
      <c r="S43" s="55">
        <v>64.91</v>
      </c>
      <c r="T43" s="55">
        <v>71.62</v>
      </c>
      <c r="U43" s="55">
        <v>71.95</v>
      </c>
      <c r="V43" s="68">
        <v>66.50665000000002</v>
      </c>
    </row>
    <row r="44" spans="1:22" ht="12.75">
      <c r="A44" s="12">
        <v>10</v>
      </c>
      <c r="B44" s="52">
        <v>49.6</v>
      </c>
      <c r="C44" s="54">
        <v>50.208</v>
      </c>
      <c r="D44" s="55">
        <v>64.5</v>
      </c>
      <c r="E44" s="55">
        <v>64.833</v>
      </c>
      <c r="F44" s="54">
        <v>50.833</v>
      </c>
      <c r="G44" s="55">
        <v>60.5</v>
      </c>
      <c r="H44" s="54">
        <v>54.208</v>
      </c>
      <c r="I44" s="54">
        <v>55.25</v>
      </c>
      <c r="J44" s="54">
        <v>44.417</v>
      </c>
      <c r="K44" s="54">
        <v>39.083</v>
      </c>
      <c r="L44" s="54">
        <v>57.67</v>
      </c>
      <c r="M44" s="54">
        <v>34.54</v>
      </c>
      <c r="N44" s="54">
        <v>49.95</v>
      </c>
      <c r="O44" s="55">
        <v>61.12</v>
      </c>
      <c r="P44" s="55">
        <v>64.95</v>
      </c>
      <c r="Q44" s="54">
        <v>46.75</v>
      </c>
      <c r="R44" s="54">
        <v>57.91</v>
      </c>
      <c r="S44" s="55">
        <v>62.41</v>
      </c>
      <c r="T44" s="54">
        <v>56.83</v>
      </c>
      <c r="U44" s="54">
        <v>58.08</v>
      </c>
      <c r="V44" s="67">
        <v>54.18209999999999</v>
      </c>
    </row>
    <row r="45" spans="1:22" ht="12.75">
      <c r="A45" s="12">
        <v>11</v>
      </c>
      <c r="B45" s="52">
        <v>43.4</v>
      </c>
      <c r="C45" s="54">
        <v>32.833</v>
      </c>
      <c r="D45" s="54">
        <v>36.375</v>
      </c>
      <c r="E45" s="54">
        <v>19.125</v>
      </c>
      <c r="F45" s="54">
        <v>15.083</v>
      </c>
      <c r="G45" s="54">
        <v>18.917</v>
      </c>
      <c r="H45" s="54">
        <v>23.458</v>
      </c>
      <c r="I45" s="54">
        <v>20.375</v>
      </c>
      <c r="J45" s="54">
        <v>31.875</v>
      </c>
      <c r="K45" s="54">
        <v>28.167</v>
      </c>
      <c r="L45" s="54">
        <v>44.5</v>
      </c>
      <c r="M45" s="54">
        <v>30.04</v>
      </c>
      <c r="N45" s="54">
        <v>26.54</v>
      </c>
      <c r="O45" s="54">
        <v>30.37</v>
      </c>
      <c r="P45" s="54">
        <v>40.79</v>
      </c>
      <c r="Q45" s="54">
        <v>45</v>
      </c>
      <c r="R45" s="54">
        <v>38.75</v>
      </c>
      <c r="S45" s="54">
        <v>10.41</v>
      </c>
      <c r="T45" s="54">
        <v>30.95</v>
      </c>
      <c r="U45" s="54">
        <v>36.33</v>
      </c>
      <c r="V45" s="67">
        <v>30.164400000000008</v>
      </c>
    </row>
    <row r="46" spans="1:22" ht="12.75">
      <c r="A46" s="14">
        <v>12</v>
      </c>
      <c r="B46" s="65">
        <v>1.5</v>
      </c>
      <c r="C46" s="25">
        <v>30.583</v>
      </c>
      <c r="D46" s="25">
        <v>22</v>
      </c>
      <c r="E46" s="25">
        <v>18.375</v>
      </c>
      <c r="F46" s="25">
        <v>32.667</v>
      </c>
      <c r="G46" s="25">
        <v>25.375</v>
      </c>
      <c r="H46" s="25">
        <v>15.667</v>
      </c>
      <c r="I46" s="25">
        <v>15.417</v>
      </c>
      <c r="J46" s="25">
        <v>22.583</v>
      </c>
      <c r="K46" s="25">
        <v>24.792</v>
      </c>
      <c r="L46" s="25">
        <v>13</v>
      </c>
      <c r="M46" s="25">
        <v>7.27</v>
      </c>
      <c r="N46" s="25">
        <v>29.33</v>
      </c>
      <c r="O46" s="25">
        <v>20</v>
      </c>
      <c r="P46" s="25">
        <v>34.87</v>
      </c>
      <c r="Q46" s="25">
        <v>45</v>
      </c>
      <c r="R46" s="25">
        <v>26.91</v>
      </c>
      <c r="S46" s="25">
        <v>13.25</v>
      </c>
      <c r="T46" s="25">
        <v>7.37</v>
      </c>
      <c r="U46" s="25">
        <v>34.5</v>
      </c>
      <c r="V46" s="69">
        <v>22.02295</v>
      </c>
    </row>
    <row r="50" spans="1:26" ht="12.75">
      <c r="A50">
        <v>1</v>
      </c>
      <c r="B50">
        <f>1+A50</f>
        <v>2</v>
      </c>
      <c r="C50">
        <f aca="true" t="shared" si="0" ref="C50:Z50">1+B50</f>
        <v>3</v>
      </c>
      <c r="D50">
        <f t="shared" si="0"/>
        <v>4</v>
      </c>
      <c r="E50">
        <f t="shared" si="0"/>
        <v>5</v>
      </c>
      <c r="F50">
        <f t="shared" si="0"/>
        <v>6</v>
      </c>
      <c r="G50">
        <f t="shared" si="0"/>
        <v>7</v>
      </c>
      <c r="H50">
        <f t="shared" si="0"/>
        <v>8</v>
      </c>
      <c r="I50">
        <f t="shared" si="0"/>
        <v>9</v>
      </c>
      <c r="J50">
        <f t="shared" si="0"/>
        <v>10</v>
      </c>
      <c r="K50">
        <f t="shared" si="0"/>
        <v>11</v>
      </c>
      <c r="L50">
        <f t="shared" si="0"/>
        <v>12</v>
      </c>
      <c r="M50">
        <f t="shared" si="0"/>
        <v>13</v>
      </c>
      <c r="N50">
        <f t="shared" si="0"/>
        <v>14</v>
      </c>
      <c r="O50">
        <f t="shared" si="0"/>
        <v>15</v>
      </c>
      <c r="P50">
        <f t="shared" si="0"/>
        <v>16</v>
      </c>
      <c r="Q50">
        <f t="shared" si="0"/>
        <v>17</v>
      </c>
      <c r="R50">
        <f t="shared" si="0"/>
        <v>18</v>
      </c>
      <c r="S50">
        <f t="shared" si="0"/>
        <v>19</v>
      </c>
      <c r="T50">
        <f t="shared" si="0"/>
        <v>20</v>
      </c>
      <c r="U50">
        <f t="shared" si="0"/>
        <v>21</v>
      </c>
      <c r="V50">
        <f t="shared" si="0"/>
        <v>22</v>
      </c>
      <c r="W50">
        <f t="shared" si="0"/>
        <v>23</v>
      </c>
      <c r="X50">
        <f t="shared" si="0"/>
        <v>24</v>
      </c>
      <c r="Y50">
        <f t="shared" si="0"/>
        <v>25</v>
      </c>
      <c r="Z50">
        <f t="shared" si="0"/>
        <v>26</v>
      </c>
    </row>
    <row r="51" spans="1:21" ht="12.75">
      <c r="A51" s="10" t="s">
        <v>9</v>
      </c>
      <c r="B51" s="10" t="s">
        <v>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9"/>
    </row>
    <row r="52" spans="1:26" ht="12.75">
      <c r="A52" s="10" t="s">
        <v>1</v>
      </c>
      <c r="B52" s="40">
        <f>B4</f>
        <v>1998</v>
      </c>
      <c r="C52" s="11">
        <f aca="true" t="shared" si="1" ref="C52:U52">C4</f>
        <v>1999</v>
      </c>
      <c r="D52" s="11">
        <f t="shared" si="1"/>
        <v>2000</v>
      </c>
      <c r="E52" s="11">
        <f t="shared" si="1"/>
        <v>2001</v>
      </c>
      <c r="F52" s="11">
        <f t="shared" si="1"/>
        <v>2002</v>
      </c>
      <c r="G52" s="11">
        <f t="shared" si="1"/>
        <v>2003</v>
      </c>
      <c r="H52" s="11">
        <f t="shared" si="1"/>
        <v>2004</v>
      </c>
      <c r="I52" s="11">
        <f t="shared" si="1"/>
        <v>2005</v>
      </c>
      <c r="J52" s="11">
        <f t="shared" si="1"/>
        <v>2006</v>
      </c>
      <c r="K52" s="11">
        <f t="shared" si="1"/>
        <v>2007</v>
      </c>
      <c r="L52" s="11">
        <f t="shared" si="1"/>
        <v>2008</v>
      </c>
      <c r="M52" s="11">
        <f t="shared" si="1"/>
        <v>2009</v>
      </c>
      <c r="N52" s="11">
        <f t="shared" si="1"/>
        <v>2010</v>
      </c>
      <c r="O52" s="11">
        <f t="shared" si="1"/>
        <v>2011</v>
      </c>
      <c r="P52" s="11">
        <f t="shared" si="1"/>
        <v>2012</v>
      </c>
      <c r="Q52" s="11">
        <f t="shared" si="1"/>
        <v>2013</v>
      </c>
      <c r="R52" s="11">
        <f t="shared" si="1"/>
        <v>2014</v>
      </c>
      <c r="S52" s="11">
        <f t="shared" si="1"/>
        <v>2015</v>
      </c>
      <c r="T52" s="11">
        <f t="shared" si="1"/>
        <v>2016</v>
      </c>
      <c r="U52" s="13">
        <f t="shared" si="1"/>
        <v>2017</v>
      </c>
      <c r="V52" s="32" t="s">
        <v>12</v>
      </c>
      <c r="W52" s="32" t="s">
        <v>13</v>
      </c>
      <c r="X52" s="32" t="s">
        <v>14</v>
      </c>
      <c r="Y52" s="32" t="s">
        <v>15</v>
      </c>
      <c r="Z52" s="32" t="s">
        <v>16</v>
      </c>
    </row>
    <row r="53" spans="1:26" ht="12.75">
      <c r="A53" s="10">
        <v>1</v>
      </c>
      <c r="B53" s="41">
        <f aca="true" t="shared" si="2" ref="B53:Q64">GETPIVOTDATA("AvgDB",$A$3,"Year",B$52,"Month",$A53)</f>
        <v>24.1</v>
      </c>
      <c r="C53" s="15">
        <f t="shared" si="2"/>
        <v>8.125</v>
      </c>
      <c r="D53" s="15">
        <f t="shared" si="2"/>
        <v>20.708</v>
      </c>
      <c r="E53" s="15">
        <f t="shared" si="2"/>
        <v>15.292</v>
      </c>
      <c r="F53" s="15">
        <f t="shared" si="2"/>
        <v>19.333</v>
      </c>
      <c r="G53" s="15">
        <f t="shared" si="2"/>
        <v>27.458</v>
      </c>
      <c r="H53" s="15">
        <f t="shared" si="2"/>
        <v>13.25</v>
      </c>
      <c r="I53" s="15">
        <f t="shared" si="2"/>
        <v>19.167</v>
      </c>
      <c r="J53" s="15">
        <f t="shared" si="2"/>
        <v>24.458</v>
      </c>
      <c r="K53" s="15">
        <f t="shared" si="2"/>
        <v>14.125</v>
      </c>
      <c r="L53" s="15">
        <f t="shared" si="2"/>
        <v>1.79</v>
      </c>
      <c r="M53" s="15">
        <f t="shared" si="2"/>
        <v>2</v>
      </c>
      <c r="N53" s="15">
        <f t="shared" si="2"/>
        <v>5.63</v>
      </c>
      <c r="O53" s="15">
        <f t="shared" si="2"/>
        <v>8.16</v>
      </c>
      <c r="P53" s="15">
        <f t="shared" si="2"/>
        <v>32</v>
      </c>
      <c r="Q53" s="15">
        <f t="shared" si="2"/>
        <v>5.91</v>
      </c>
      <c r="R53" s="15">
        <f aca="true" t="shared" si="3" ref="R53:U64">GETPIVOTDATA("AvgDB",$A$3,"Year",R$52,"Month",$A53)</f>
        <v>14.87</v>
      </c>
      <c r="S53" s="15">
        <f t="shared" si="3"/>
        <v>5.95</v>
      </c>
      <c r="T53" s="22">
        <f t="shared" si="3"/>
        <v>4.37</v>
      </c>
      <c r="U53" s="23">
        <f t="shared" si="3"/>
        <v>-10.16</v>
      </c>
      <c r="V53" s="16">
        <f>AVERAGE(B53:U53)</f>
        <v>12.826799999999997</v>
      </c>
      <c r="W53" s="16">
        <f aca="true" t="shared" si="4" ref="W53:W64">IF(COUNTIF(B53:U53,"&lt;60")&gt;COUNTIF(B53:U53,"&gt;=60"),_xlfn.AVERAGEIF(B53:U53,"&lt;60"),_xlfn.AVERAGEIF(B53:U53,"&gt;=60"))</f>
        <v>12.826799999999997</v>
      </c>
      <c r="X53" s="42">
        <f>V65</f>
        <v>6.02945</v>
      </c>
      <c r="Y53" s="42">
        <f>X70</f>
        <v>10.717199999999998</v>
      </c>
      <c r="Z53" s="42">
        <f aca="true" t="shared" si="5" ref="Z53:Z64">X87</f>
        <v>16.466650000000005</v>
      </c>
    </row>
    <row r="54" spans="1:26" ht="12.75">
      <c r="A54" s="12">
        <v>2</v>
      </c>
      <c r="B54" s="43">
        <f t="shared" si="2"/>
        <v>30.5</v>
      </c>
      <c r="C54" s="17">
        <f t="shared" si="2"/>
        <v>29.292</v>
      </c>
      <c r="D54" s="17">
        <f t="shared" si="2"/>
        <v>31.833</v>
      </c>
      <c r="E54" s="17">
        <f t="shared" si="2"/>
        <v>15.833</v>
      </c>
      <c r="F54" s="17">
        <f t="shared" si="2"/>
        <v>5.25</v>
      </c>
      <c r="G54" s="17">
        <f t="shared" si="2"/>
        <v>17.208</v>
      </c>
      <c r="H54" s="17">
        <f t="shared" si="2"/>
        <v>2.333</v>
      </c>
      <c r="I54" s="17">
        <f t="shared" si="2"/>
        <v>17.333</v>
      </c>
      <c r="J54" s="17">
        <f t="shared" si="2"/>
        <v>8.208</v>
      </c>
      <c r="K54" s="17">
        <f t="shared" si="2"/>
        <v>15.125</v>
      </c>
      <c r="L54" s="17">
        <f t="shared" si="2"/>
        <v>17.29</v>
      </c>
      <c r="M54" s="17">
        <f t="shared" si="2"/>
        <v>13.5</v>
      </c>
      <c r="N54" s="17">
        <f t="shared" si="2"/>
        <v>22.5</v>
      </c>
      <c r="O54" s="17">
        <f t="shared" si="2"/>
        <v>-0.5</v>
      </c>
      <c r="P54" s="17">
        <f t="shared" si="2"/>
        <v>27.08</v>
      </c>
      <c r="Q54" s="17">
        <f t="shared" si="2"/>
        <v>18.16</v>
      </c>
      <c r="R54" s="17">
        <f t="shared" si="3"/>
        <v>4.58</v>
      </c>
      <c r="S54" s="17">
        <f t="shared" si="3"/>
        <v>25.83</v>
      </c>
      <c r="T54" s="27">
        <f t="shared" si="3"/>
        <v>16</v>
      </c>
      <c r="U54" s="24">
        <f t="shared" si="3"/>
        <v>27.66</v>
      </c>
      <c r="V54" s="18">
        <f aca="true" t="shared" si="6" ref="V54:V64">AVERAGE(B54:U54)</f>
        <v>17.25075</v>
      </c>
      <c r="W54" s="18">
        <f t="shared" si="4"/>
        <v>17.25075</v>
      </c>
      <c r="X54" s="35">
        <f>W54</f>
        <v>17.25075</v>
      </c>
      <c r="Y54" s="35">
        <f aca="true" t="shared" si="7" ref="Y54:Y64">X71</f>
        <v>18.5074</v>
      </c>
      <c r="Z54" s="35">
        <f t="shared" si="5"/>
        <v>21.855599999999995</v>
      </c>
    </row>
    <row r="55" spans="1:26" ht="12.75">
      <c r="A55" s="12">
        <v>3</v>
      </c>
      <c r="B55" s="43">
        <f t="shared" si="2"/>
        <v>37.4</v>
      </c>
      <c r="C55" s="17">
        <f t="shared" si="2"/>
        <v>29.917</v>
      </c>
      <c r="D55" s="17">
        <f t="shared" si="2"/>
        <v>42.625</v>
      </c>
      <c r="E55" s="17">
        <f t="shared" si="2"/>
        <v>22</v>
      </c>
      <c r="F55" s="17">
        <f t="shared" si="2"/>
        <v>16.083</v>
      </c>
      <c r="G55" s="17">
        <f t="shared" si="2"/>
        <v>36.208</v>
      </c>
      <c r="H55" s="17">
        <f t="shared" si="2"/>
        <v>26.542</v>
      </c>
      <c r="I55" s="17">
        <f t="shared" si="2"/>
        <v>34.625</v>
      </c>
      <c r="J55" s="17">
        <f t="shared" si="2"/>
        <v>24.042</v>
      </c>
      <c r="K55" s="17">
        <f t="shared" si="2"/>
        <v>24.625</v>
      </c>
      <c r="L55" s="17">
        <f t="shared" si="2"/>
        <v>26.75</v>
      </c>
      <c r="M55" s="17">
        <f t="shared" si="2"/>
        <v>31.75</v>
      </c>
      <c r="N55" s="17">
        <f t="shared" si="2"/>
        <v>34.04</v>
      </c>
      <c r="O55" s="17">
        <f t="shared" si="2"/>
        <v>35.25</v>
      </c>
      <c r="P55" s="17">
        <f t="shared" si="2"/>
        <v>27.04</v>
      </c>
      <c r="Q55" s="17">
        <f t="shared" si="2"/>
        <v>31.87</v>
      </c>
      <c r="R55" s="17">
        <f t="shared" si="3"/>
        <v>38.5</v>
      </c>
      <c r="S55" s="17">
        <f t="shared" si="3"/>
        <v>25.04</v>
      </c>
      <c r="T55" s="27">
        <f t="shared" si="3"/>
        <v>36.41</v>
      </c>
      <c r="U55" s="24">
        <f t="shared" si="3"/>
        <v>27.5</v>
      </c>
      <c r="V55" s="18">
        <f t="shared" si="6"/>
        <v>30.41085</v>
      </c>
      <c r="W55" s="18">
        <f t="shared" si="4"/>
        <v>30.41085</v>
      </c>
      <c r="X55" s="35">
        <f>W55</f>
        <v>30.41085</v>
      </c>
      <c r="Y55" s="35">
        <f t="shared" si="7"/>
        <v>30.29351666666667</v>
      </c>
      <c r="Z55" s="35">
        <f t="shared" si="5"/>
        <v>31.105116666666667</v>
      </c>
    </row>
    <row r="56" spans="1:26" ht="12.75">
      <c r="A56" s="12">
        <v>4</v>
      </c>
      <c r="B56" s="43">
        <f t="shared" si="2"/>
        <v>36.8</v>
      </c>
      <c r="C56" s="17">
        <f t="shared" si="2"/>
        <v>42.625</v>
      </c>
      <c r="D56" s="17">
        <f t="shared" si="2"/>
        <v>45.458</v>
      </c>
      <c r="E56" s="17">
        <f t="shared" si="2"/>
        <v>58.833</v>
      </c>
      <c r="F56" s="17">
        <f t="shared" si="2"/>
        <v>35.042</v>
      </c>
      <c r="G56" s="17">
        <f t="shared" si="2"/>
        <v>42.583</v>
      </c>
      <c r="H56" s="17">
        <f t="shared" si="2"/>
        <v>60.458</v>
      </c>
      <c r="I56" s="17">
        <f t="shared" si="2"/>
        <v>46.333</v>
      </c>
      <c r="J56" s="17">
        <f t="shared" si="2"/>
        <v>33.667</v>
      </c>
      <c r="K56" s="17">
        <f t="shared" si="2"/>
        <v>60.75</v>
      </c>
      <c r="L56" s="17">
        <f t="shared" si="2"/>
        <v>31.42</v>
      </c>
      <c r="M56" s="17">
        <f t="shared" si="2"/>
        <v>43.42</v>
      </c>
      <c r="N56" s="17">
        <f t="shared" si="2"/>
        <v>38.62</v>
      </c>
      <c r="O56" s="17">
        <f t="shared" si="2"/>
        <v>35.04</v>
      </c>
      <c r="P56" s="17">
        <f t="shared" si="2"/>
        <v>53.12</v>
      </c>
      <c r="Q56" s="17">
        <f t="shared" si="2"/>
        <v>43.5</v>
      </c>
      <c r="R56" s="17">
        <f t="shared" si="3"/>
        <v>52.95</v>
      </c>
      <c r="S56" s="17">
        <f t="shared" si="3"/>
        <v>54.87</v>
      </c>
      <c r="T56" s="27">
        <f t="shared" si="3"/>
        <v>46.62</v>
      </c>
      <c r="U56" s="44">
        <f t="shared" si="3"/>
        <v>36.95</v>
      </c>
      <c r="V56" s="18">
        <f t="shared" si="6"/>
        <v>44.95295</v>
      </c>
      <c r="W56" s="18">
        <f t="shared" si="4"/>
        <v>43.21394444444445</v>
      </c>
      <c r="X56" s="35">
        <f aca="true" t="shared" si="8" ref="X56:X64">W56</f>
        <v>43.21394444444445</v>
      </c>
      <c r="Y56" s="35">
        <f t="shared" si="7"/>
        <v>45.464444444444446</v>
      </c>
      <c r="Z56" s="35">
        <f t="shared" si="5"/>
        <v>45.6495</v>
      </c>
    </row>
    <row r="57" spans="1:26" ht="12.75">
      <c r="A57" s="12">
        <v>5</v>
      </c>
      <c r="B57" s="43">
        <f t="shared" si="2"/>
        <v>61.1</v>
      </c>
      <c r="C57" s="17">
        <f t="shared" si="2"/>
        <v>62.958</v>
      </c>
      <c r="D57" s="17">
        <f t="shared" si="2"/>
        <v>52.083</v>
      </c>
      <c r="E57" s="17">
        <f t="shared" si="2"/>
        <v>67.667</v>
      </c>
      <c r="F57" s="17">
        <f t="shared" si="2"/>
        <v>71.667</v>
      </c>
      <c r="G57" s="17">
        <f t="shared" si="2"/>
        <v>76.25</v>
      </c>
      <c r="H57" s="17">
        <f t="shared" si="2"/>
        <v>60.458</v>
      </c>
      <c r="I57" s="17">
        <f t="shared" si="2"/>
        <v>60.833</v>
      </c>
      <c r="J57" s="17">
        <f t="shared" si="2"/>
        <v>63.25</v>
      </c>
      <c r="K57" s="17">
        <f t="shared" si="2"/>
        <v>60.375</v>
      </c>
      <c r="L57" s="17">
        <f t="shared" si="2"/>
        <v>65.67</v>
      </c>
      <c r="M57" s="17">
        <f t="shared" si="2"/>
        <v>64.95</v>
      </c>
      <c r="N57" s="17">
        <f t="shared" si="2"/>
        <v>51.86</v>
      </c>
      <c r="O57" s="17">
        <f t="shared" si="2"/>
        <v>52.33</v>
      </c>
      <c r="P57" s="17">
        <f t="shared" si="2"/>
        <v>52.29</v>
      </c>
      <c r="Q57" s="17">
        <f t="shared" si="2"/>
        <v>67.2</v>
      </c>
      <c r="R57" s="17">
        <f t="shared" si="3"/>
        <v>66.66</v>
      </c>
      <c r="S57" s="17">
        <f t="shared" si="3"/>
        <v>56.2</v>
      </c>
      <c r="T57" s="27">
        <f t="shared" si="3"/>
        <v>57.33</v>
      </c>
      <c r="U57" s="44">
        <f t="shared" si="3"/>
        <v>68.7</v>
      </c>
      <c r="V57" s="18">
        <f t="shared" si="6"/>
        <v>61.991550000000004</v>
      </c>
      <c r="W57" s="18">
        <f t="shared" si="4"/>
        <v>65.55271428571429</v>
      </c>
      <c r="X57" s="35">
        <f t="shared" si="8"/>
        <v>65.55271428571429</v>
      </c>
      <c r="Y57" s="35">
        <f t="shared" si="7"/>
        <v>65.06564285714288</v>
      </c>
      <c r="Z57" s="35">
        <f t="shared" si="5"/>
        <v>62.641999999999996</v>
      </c>
    </row>
    <row r="58" spans="1:26" ht="12.75">
      <c r="A58" s="12">
        <v>6</v>
      </c>
      <c r="B58" s="43">
        <f t="shared" si="2"/>
        <v>71.9</v>
      </c>
      <c r="C58" s="17">
        <f t="shared" si="2"/>
        <v>67.792</v>
      </c>
      <c r="D58" s="17">
        <f t="shared" si="2"/>
        <v>71.583</v>
      </c>
      <c r="E58" s="17">
        <f t="shared" si="2"/>
        <v>71.917</v>
      </c>
      <c r="F58" s="17">
        <f t="shared" si="2"/>
        <v>71.833</v>
      </c>
      <c r="G58" s="17">
        <f t="shared" si="2"/>
        <v>75.625</v>
      </c>
      <c r="H58" s="17">
        <f t="shared" si="2"/>
        <v>70.25</v>
      </c>
      <c r="I58" s="17">
        <f t="shared" si="2"/>
        <v>64.583</v>
      </c>
      <c r="J58" s="17">
        <f t="shared" si="2"/>
        <v>71.083</v>
      </c>
      <c r="K58" s="17">
        <f t="shared" si="2"/>
        <v>74.542</v>
      </c>
      <c r="L58" s="17">
        <f t="shared" si="2"/>
        <v>74.42</v>
      </c>
      <c r="M58" s="17">
        <f t="shared" si="2"/>
        <v>70</v>
      </c>
      <c r="N58" s="17">
        <f t="shared" si="2"/>
        <v>72.95</v>
      </c>
      <c r="O58" s="17">
        <f t="shared" si="2"/>
        <v>67.5</v>
      </c>
      <c r="P58" s="17">
        <f t="shared" si="2"/>
        <v>69.5</v>
      </c>
      <c r="Q58" s="17">
        <f t="shared" si="2"/>
        <v>78.83</v>
      </c>
      <c r="R58" s="17">
        <f t="shared" si="3"/>
        <v>71</v>
      </c>
      <c r="S58" s="17">
        <f t="shared" si="3"/>
        <v>78.04</v>
      </c>
      <c r="T58" s="28">
        <f t="shared" si="3"/>
        <v>75.95</v>
      </c>
      <c r="U58" s="44">
        <f t="shared" si="3"/>
        <v>73.08</v>
      </c>
      <c r="V58" s="18">
        <f t="shared" si="6"/>
        <v>72.1189</v>
      </c>
      <c r="W58" s="18">
        <f t="shared" si="4"/>
        <v>72.1189</v>
      </c>
      <c r="X58" s="35">
        <f t="shared" si="8"/>
        <v>72.1189</v>
      </c>
      <c r="Y58" s="35">
        <f t="shared" si="7"/>
        <v>70.6234</v>
      </c>
      <c r="Z58" s="35">
        <f t="shared" si="5"/>
        <v>67.83315</v>
      </c>
    </row>
    <row r="59" spans="1:26" ht="12.75">
      <c r="A59" s="12">
        <v>7</v>
      </c>
      <c r="B59" s="43">
        <f t="shared" si="2"/>
        <v>72.7</v>
      </c>
      <c r="C59" s="17">
        <f t="shared" si="2"/>
        <v>75.833</v>
      </c>
      <c r="D59" s="17">
        <f t="shared" si="2"/>
        <v>71.083</v>
      </c>
      <c r="E59" s="17">
        <f t="shared" si="2"/>
        <v>78.583</v>
      </c>
      <c r="F59" s="17">
        <f t="shared" si="2"/>
        <v>73.667</v>
      </c>
      <c r="G59" s="17">
        <f t="shared" si="2"/>
        <v>69.833</v>
      </c>
      <c r="H59" s="17">
        <f t="shared" si="2"/>
        <v>71.667</v>
      </c>
      <c r="I59" s="17">
        <f t="shared" si="2"/>
        <v>76.833</v>
      </c>
      <c r="J59" s="17">
        <f t="shared" si="2"/>
        <v>74.125</v>
      </c>
      <c r="K59" s="17">
        <f t="shared" si="2"/>
        <v>82.042</v>
      </c>
      <c r="L59" s="17">
        <f t="shared" si="2"/>
        <v>71.75</v>
      </c>
      <c r="M59" s="17">
        <f t="shared" si="2"/>
        <v>68</v>
      </c>
      <c r="N59" s="17">
        <f t="shared" si="2"/>
        <v>71.45</v>
      </c>
      <c r="O59" s="17">
        <f t="shared" si="2"/>
        <v>82.45</v>
      </c>
      <c r="P59" s="17">
        <f t="shared" si="2"/>
        <v>74.33</v>
      </c>
      <c r="Q59" s="17">
        <f t="shared" si="2"/>
        <v>79.45</v>
      </c>
      <c r="R59" s="17">
        <f t="shared" si="3"/>
        <v>75.79</v>
      </c>
      <c r="S59" s="17">
        <f t="shared" si="3"/>
        <v>79.54</v>
      </c>
      <c r="T59" s="28">
        <f t="shared" si="3"/>
        <v>71.95</v>
      </c>
      <c r="U59" s="26">
        <f t="shared" si="3"/>
        <v>77.62</v>
      </c>
      <c r="V59" s="18">
        <f t="shared" si="6"/>
        <v>74.9348</v>
      </c>
      <c r="W59" s="18">
        <f t="shared" si="4"/>
        <v>74.9348</v>
      </c>
      <c r="X59" s="36">
        <f>V66</f>
        <v>77.56585</v>
      </c>
      <c r="Y59" s="36">
        <f t="shared" si="7"/>
        <v>75.51874999999998</v>
      </c>
      <c r="Z59" s="36">
        <f t="shared" si="5"/>
        <v>74.45725000000002</v>
      </c>
    </row>
    <row r="60" spans="1:26" ht="12.75">
      <c r="A60" s="12">
        <v>8</v>
      </c>
      <c r="B60" s="43">
        <f t="shared" si="2"/>
        <v>77.7</v>
      </c>
      <c r="C60" s="17">
        <f t="shared" si="2"/>
        <v>71.542</v>
      </c>
      <c r="D60" s="17">
        <f t="shared" si="2"/>
        <v>85.125</v>
      </c>
      <c r="E60" s="17">
        <f t="shared" si="2"/>
        <v>80.292</v>
      </c>
      <c r="F60" s="17">
        <f t="shared" si="2"/>
        <v>68.917</v>
      </c>
      <c r="G60" s="17">
        <f t="shared" si="2"/>
        <v>82.083</v>
      </c>
      <c r="H60" s="17">
        <f t="shared" si="2"/>
        <v>70.125</v>
      </c>
      <c r="I60" s="17">
        <f t="shared" si="2"/>
        <v>71.375</v>
      </c>
      <c r="J60" s="17">
        <f t="shared" si="2"/>
        <v>70.083</v>
      </c>
      <c r="K60" s="17">
        <f t="shared" si="2"/>
        <v>80.333</v>
      </c>
      <c r="L60" s="17">
        <f t="shared" si="2"/>
        <v>75.04</v>
      </c>
      <c r="M60" s="17">
        <f t="shared" si="2"/>
        <v>71.54</v>
      </c>
      <c r="N60" s="17">
        <f t="shared" si="2"/>
        <v>75.7</v>
      </c>
      <c r="O60" s="17">
        <f t="shared" si="2"/>
        <v>73.08</v>
      </c>
      <c r="P60" s="17">
        <f t="shared" si="2"/>
        <v>78.87</v>
      </c>
      <c r="Q60" s="17">
        <f t="shared" si="2"/>
        <v>72.29</v>
      </c>
      <c r="R60" s="17">
        <f t="shared" si="3"/>
        <v>73.7</v>
      </c>
      <c r="S60" s="17">
        <f t="shared" si="3"/>
        <v>76.95</v>
      </c>
      <c r="T60" s="28">
        <f t="shared" si="3"/>
        <v>74.83</v>
      </c>
      <c r="U60" s="26">
        <f t="shared" si="3"/>
        <v>70.29</v>
      </c>
      <c r="V60" s="18">
        <f t="shared" si="6"/>
        <v>74.99324999999999</v>
      </c>
      <c r="W60" s="18">
        <f t="shared" si="4"/>
        <v>74.99324999999999</v>
      </c>
      <c r="X60" s="35">
        <f t="shared" si="8"/>
        <v>74.99324999999999</v>
      </c>
      <c r="Y60" s="35">
        <f t="shared" si="7"/>
        <v>73.56409999999998</v>
      </c>
      <c r="Z60" s="35">
        <f t="shared" si="5"/>
        <v>73.98225000000001</v>
      </c>
    </row>
    <row r="61" spans="1:26" ht="12.75">
      <c r="A61" s="12">
        <v>9</v>
      </c>
      <c r="B61" s="43">
        <f t="shared" si="2"/>
        <v>71.7</v>
      </c>
      <c r="C61" s="17">
        <f t="shared" si="2"/>
        <v>62.208</v>
      </c>
      <c r="D61" s="17">
        <f t="shared" si="2"/>
        <v>55.042</v>
      </c>
      <c r="E61" s="17">
        <f t="shared" si="2"/>
        <v>70.25</v>
      </c>
      <c r="F61" s="17">
        <f t="shared" si="2"/>
        <v>72.083</v>
      </c>
      <c r="G61" s="17">
        <f t="shared" si="2"/>
        <v>67.958</v>
      </c>
      <c r="H61" s="17">
        <f t="shared" si="2"/>
        <v>70.25</v>
      </c>
      <c r="I61" s="17">
        <f t="shared" si="2"/>
        <v>60.417</v>
      </c>
      <c r="J61" s="17">
        <f t="shared" si="2"/>
        <v>55.458</v>
      </c>
      <c r="K61" s="17">
        <f t="shared" si="2"/>
        <v>73.625</v>
      </c>
      <c r="L61" s="17">
        <f t="shared" si="2"/>
        <v>59.75</v>
      </c>
      <c r="M61" s="17">
        <f t="shared" si="2"/>
        <v>70.72</v>
      </c>
      <c r="N61" s="17">
        <f t="shared" si="2"/>
        <v>59.62</v>
      </c>
      <c r="O61" s="17">
        <f t="shared" si="2"/>
        <v>61.79</v>
      </c>
      <c r="P61" s="17">
        <f t="shared" si="2"/>
        <v>65.33</v>
      </c>
      <c r="Q61" s="17">
        <f t="shared" si="2"/>
        <v>67.66</v>
      </c>
      <c r="R61" s="17">
        <f t="shared" si="3"/>
        <v>73.29</v>
      </c>
      <c r="S61" s="17">
        <f t="shared" si="3"/>
        <v>65.95</v>
      </c>
      <c r="T61" s="28">
        <f t="shared" si="3"/>
        <v>74.79</v>
      </c>
      <c r="U61" s="26">
        <f t="shared" si="3"/>
        <v>71.45</v>
      </c>
      <c r="V61" s="18">
        <f t="shared" si="6"/>
        <v>66.46705</v>
      </c>
      <c r="W61" s="18">
        <f t="shared" si="4"/>
        <v>68.7169375</v>
      </c>
      <c r="X61" s="35">
        <f t="shared" si="8"/>
        <v>68.7169375</v>
      </c>
      <c r="Y61" s="35">
        <f t="shared" si="7"/>
        <v>68.22900000000001</v>
      </c>
      <c r="Z61" s="35">
        <f t="shared" si="5"/>
        <v>67.784625</v>
      </c>
    </row>
    <row r="62" spans="1:26" ht="12.75">
      <c r="A62" s="12">
        <v>10</v>
      </c>
      <c r="B62" s="43">
        <f t="shared" si="2"/>
        <v>39.1</v>
      </c>
      <c r="C62" s="17">
        <f t="shared" si="2"/>
        <v>51.042</v>
      </c>
      <c r="D62" s="17">
        <f t="shared" si="2"/>
        <v>58.542</v>
      </c>
      <c r="E62" s="17">
        <f t="shared" si="2"/>
        <v>53.667</v>
      </c>
      <c r="F62" s="17">
        <f t="shared" si="2"/>
        <v>39.792</v>
      </c>
      <c r="G62" s="17">
        <f t="shared" si="2"/>
        <v>61.5</v>
      </c>
      <c r="H62" s="17">
        <f t="shared" si="2"/>
        <v>53.083</v>
      </c>
      <c r="I62" s="17">
        <f t="shared" si="2"/>
        <v>43.917</v>
      </c>
      <c r="J62" s="17">
        <f t="shared" si="2"/>
        <v>33.5</v>
      </c>
      <c r="K62" s="17">
        <f t="shared" si="2"/>
        <v>46.708</v>
      </c>
      <c r="L62" s="17">
        <f t="shared" si="2"/>
        <v>63</v>
      </c>
      <c r="M62" s="17">
        <f t="shared" si="2"/>
        <v>41.13</v>
      </c>
      <c r="N62" s="17">
        <f t="shared" si="2"/>
        <v>46.2</v>
      </c>
      <c r="O62" s="17">
        <f t="shared" si="2"/>
        <v>70.33</v>
      </c>
      <c r="P62" s="17">
        <f t="shared" si="2"/>
        <v>59.95</v>
      </c>
      <c r="Q62" s="17">
        <f t="shared" si="2"/>
        <v>45.75</v>
      </c>
      <c r="R62" s="17">
        <f t="shared" si="3"/>
        <v>38.58</v>
      </c>
      <c r="S62" s="17">
        <f t="shared" si="3"/>
        <v>64.54</v>
      </c>
      <c r="T62" s="27">
        <f t="shared" si="3"/>
        <v>47.25</v>
      </c>
      <c r="U62" s="24">
        <f t="shared" si="3"/>
        <v>37.79</v>
      </c>
      <c r="V62" s="18">
        <f t="shared" si="6"/>
        <v>49.768550000000005</v>
      </c>
      <c r="W62" s="18">
        <f t="shared" si="4"/>
        <v>46.0000625</v>
      </c>
      <c r="X62" s="35">
        <f t="shared" si="8"/>
        <v>46.0000625</v>
      </c>
      <c r="Y62" s="35">
        <f t="shared" si="7"/>
        <v>48.322937499999995</v>
      </c>
      <c r="Z62" s="35">
        <f t="shared" si="5"/>
        <v>52.62137500000001</v>
      </c>
    </row>
    <row r="63" spans="1:26" ht="12.75">
      <c r="A63" s="12">
        <v>11</v>
      </c>
      <c r="B63" s="43">
        <f t="shared" si="2"/>
        <v>45.5</v>
      </c>
      <c r="C63" s="17">
        <f t="shared" si="2"/>
        <v>21.292</v>
      </c>
      <c r="D63" s="17">
        <f t="shared" si="2"/>
        <v>28.75</v>
      </c>
      <c r="E63" s="17">
        <f t="shared" si="2"/>
        <v>31.958</v>
      </c>
      <c r="F63" s="17">
        <f t="shared" si="2"/>
        <v>22.5</v>
      </c>
      <c r="G63" s="17">
        <f t="shared" si="2"/>
        <v>27</v>
      </c>
      <c r="H63" s="17">
        <f t="shared" si="2"/>
        <v>15.083</v>
      </c>
      <c r="I63" s="17">
        <f t="shared" si="2"/>
        <v>25.333</v>
      </c>
      <c r="J63" s="17">
        <f t="shared" si="2"/>
        <v>11.583</v>
      </c>
      <c r="K63" s="17">
        <f t="shared" si="2"/>
        <v>26.625</v>
      </c>
      <c r="L63" s="17">
        <f t="shared" si="2"/>
        <v>31</v>
      </c>
      <c r="M63" s="17">
        <f t="shared" si="2"/>
        <v>20.86</v>
      </c>
      <c r="N63" s="17">
        <f t="shared" si="2"/>
        <v>8.29</v>
      </c>
      <c r="O63" s="17">
        <f t="shared" si="2"/>
        <v>31.66</v>
      </c>
      <c r="P63" s="17">
        <f t="shared" si="2"/>
        <v>31.79</v>
      </c>
      <c r="Q63" s="17">
        <f t="shared" si="2"/>
        <v>27.25</v>
      </c>
      <c r="R63" s="17">
        <f t="shared" si="3"/>
        <v>33.7</v>
      </c>
      <c r="S63" s="17">
        <f t="shared" si="3"/>
        <v>11.12</v>
      </c>
      <c r="T63" s="27">
        <f t="shared" si="3"/>
        <v>30.37</v>
      </c>
      <c r="U63" s="24">
        <f t="shared" si="3"/>
        <v>41.37</v>
      </c>
      <c r="V63" s="18">
        <f t="shared" si="6"/>
        <v>26.151700000000005</v>
      </c>
      <c r="W63" s="18">
        <f t="shared" si="4"/>
        <v>26.151700000000005</v>
      </c>
      <c r="X63" s="35">
        <f t="shared" si="8"/>
        <v>26.151700000000005</v>
      </c>
      <c r="Y63" s="35">
        <f t="shared" si="7"/>
        <v>28.378749999999997</v>
      </c>
      <c r="Z63" s="35">
        <f t="shared" si="5"/>
        <v>30.164400000000008</v>
      </c>
    </row>
    <row r="64" spans="1:26" ht="12.75">
      <c r="A64" s="14">
        <v>12</v>
      </c>
      <c r="B64" s="45">
        <f t="shared" si="2"/>
        <v>-1.90000000000001</v>
      </c>
      <c r="C64" s="19">
        <f t="shared" si="2"/>
        <v>30.667</v>
      </c>
      <c r="D64" s="19">
        <f t="shared" si="2"/>
        <v>19.875</v>
      </c>
      <c r="E64" s="19">
        <f t="shared" si="2"/>
        <v>16.625</v>
      </c>
      <c r="F64" s="19">
        <f t="shared" si="2"/>
        <v>20.833</v>
      </c>
      <c r="G64" s="19">
        <f t="shared" si="2"/>
        <v>22.875</v>
      </c>
      <c r="H64" s="19">
        <f t="shared" si="2"/>
        <v>29.25</v>
      </c>
      <c r="I64" s="19">
        <f t="shared" si="2"/>
        <v>11.333</v>
      </c>
      <c r="J64" s="19">
        <f t="shared" si="2"/>
        <v>14.208</v>
      </c>
      <c r="K64" s="19">
        <f t="shared" si="2"/>
        <v>27.458</v>
      </c>
      <c r="L64" s="19">
        <f t="shared" si="2"/>
        <v>12</v>
      </c>
      <c r="M64" s="19">
        <f t="shared" si="2"/>
        <v>-3.04000000000001</v>
      </c>
      <c r="N64" s="19">
        <f t="shared" si="2"/>
        <v>19.25</v>
      </c>
      <c r="O64" s="19">
        <f t="shared" si="2"/>
        <v>9</v>
      </c>
      <c r="P64" s="19">
        <f t="shared" si="2"/>
        <v>19.37</v>
      </c>
      <c r="Q64" s="19">
        <f t="shared" si="2"/>
        <v>6</v>
      </c>
      <c r="R64" s="19">
        <f t="shared" si="3"/>
        <v>2.83</v>
      </c>
      <c r="S64" s="19">
        <f t="shared" si="3"/>
        <v>-4.5</v>
      </c>
      <c r="T64" s="25">
        <f t="shared" si="3"/>
        <v>3.41</v>
      </c>
      <c r="U64" s="31">
        <f t="shared" si="3"/>
        <v>20.54</v>
      </c>
      <c r="V64" s="20">
        <f t="shared" si="6"/>
        <v>13.804199999999998</v>
      </c>
      <c r="W64" s="20">
        <f t="shared" si="4"/>
        <v>13.804199999999998</v>
      </c>
      <c r="X64" s="37">
        <f t="shared" si="8"/>
        <v>13.804199999999998</v>
      </c>
      <c r="Y64" s="37">
        <f t="shared" si="7"/>
        <v>18.543150000000004</v>
      </c>
      <c r="Z64" s="37">
        <f t="shared" si="5"/>
        <v>22.02295</v>
      </c>
    </row>
    <row r="65" spans="1:22" ht="12.75">
      <c r="A65" s="38"/>
      <c r="B65" s="41">
        <f aca="true" t="shared" si="9" ref="B65:U65">MIN(B53:B64)</f>
        <v>-1.90000000000001</v>
      </c>
      <c r="C65" s="15">
        <f t="shared" si="9"/>
        <v>8.125</v>
      </c>
      <c r="D65" s="15">
        <f t="shared" si="9"/>
        <v>19.875</v>
      </c>
      <c r="E65" s="15">
        <f t="shared" si="9"/>
        <v>15.292</v>
      </c>
      <c r="F65" s="15">
        <f t="shared" si="9"/>
        <v>5.25</v>
      </c>
      <c r="G65" s="15">
        <f t="shared" si="9"/>
        <v>17.208</v>
      </c>
      <c r="H65" s="15">
        <f t="shared" si="9"/>
        <v>2.333</v>
      </c>
      <c r="I65" s="15">
        <f t="shared" si="9"/>
        <v>11.333</v>
      </c>
      <c r="J65" s="15">
        <f t="shared" si="9"/>
        <v>8.208</v>
      </c>
      <c r="K65" s="15">
        <f t="shared" si="9"/>
        <v>14.125</v>
      </c>
      <c r="L65" s="15">
        <f t="shared" si="9"/>
        <v>1.79</v>
      </c>
      <c r="M65" s="15">
        <f t="shared" si="9"/>
        <v>-3.04000000000001</v>
      </c>
      <c r="N65" s="15">
        <f t="shared" si="9"/>
        <v>5.63</v>
      </c>
      <c r="O65" s="15">
        <f t="shared" si="9"/>
        <v>-0.5</v>
      </c>
      <c r="P65" s="15">
        <f t="shared" si="9"/>
        <v>19.37</v>
      </c>
      <c r="Q65" s="15">
        <f t="shared" si="9"/>
        <v>5.91</v>
      </c>
      <c r="R65" s="15">
        <f t="shared" si="9"/>
        <v>2.83</v>
      </c>
      <c r="S65" s="15">
        <f t="shared" si="9"/>
        <v>-4.5</v>
      </c>
      <c r="T65" s="15">
        <f t="shared" si="9"/>
        <v>3.41</v>
      </c>
      <c r="U65" s="46">
        <f t="shared" si="9"/>
        <v>-10.16</v>
      </c>
      <c r="V65" s="46">
        <f>AVERAGE(B65:U65)</f>
        <v>6.02945</v>
      </c>
    </row>
    <row r="66" spans="1:22" ht="12.75">
      <c r="A66" s="38"/>
      <c r="B66" s="45">
        <f aca="true" t="shared" si="10" ref="B66:U66">MAX(B53:B64)</f>
        <v>77.7</v>
      </c>
      <c r="C66" s="19">
        <f t="shared" si="10"/>
        <v>75.833</v>
      </c>
      <c r="D66" s="19">
        <f t="shared" si="10"/>
        <v>85.125</v>
      </c>
      <c r="E66" s="19">
        <f t="shared" si="10"/>
        <v>80.292</v>
      </c>
      <c r="F66" s="19">
        <f t="shared" si="10"/>
        <v>73.667</v>
      </c>
      <c r="G66" s="19">
        <f t="shared" si="10"/>
        <v>82.083</v>
      </c>
      <c r="H66" s="19">
        <f t="shared" si="10"/>
        <v>71.667</v>
      </c>
      <c r="I66" s="19">
        <f t="shared" si="10"/>
        <v>76.833</v>
      </c>
      <c r="J66" s="19">
        <f t="shared" si="10"/>
        <v>74.125</v>
      </c>
      <c r="K66" s="19">
        <f t="shared" si="10"/>
        <v>82.042</v>
      </c>
      <c r="L66" s="19">
        <f t="shared" si="10"/>
        <v>75.04</v>
      </c>
      <c r="M66" s="19">
        <f t="shared" si="10"/>
        <v>71.54</v>
      </c>
      <c r="N66" s="19">
        <f t="shared" si="10"/>
        <v>75.7</v>
      </c>
      <c r="O66" s="19">
        <f t="shared" si="10"/>
        <v>82.45</v>
      </c>
      <c r="P66" s="19">
        <f t="shared" si="10"/>
        <v>78.87</v>
      </c>
      <c r="Q66" s="19">
        <f t="shared" si="10"/>
        <v>79.45</v>
      </c>
      <c r="R66" s="19">
        <f t="shared" si="10"/>
        <v>75.79</v>
      </c>
      <c r="S66" s="19">
        <f t="shared" si="10"/>
        <v>79.54</v>
      </c>
      <c r="T66" s="19">
        <f t="shared" si="10"/>
        <v>75.95</v>
      </c>
      <c r="U66" s="47">
        <f t="shared" si="10"/>
        <v>77.62</v>
      </c>
      <c r="V66" s="47">
        <f>AVERAGE(B66:U66)</f>
        <v>77.56585</v>
      </c>
    </row>
    <row r="67" spans="22:23" ht="12.75">
      <c r="V67" s="29"/>
      <c r="W67" s="30"/>
    </row>
    <row r="68" spans="1:23" ht="12.75">
      <c r="A68" s="10" t="s">
        <v>10</v>
      </c>
      <c r="B68" s="10" t="s">
        <v>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9"/>
      <c r="W68" s="30"/>
    </row>
    <row r="69" spans="1:24" ht="12.75">
      <c r="A69" s="10" t="s">
        <v>1</v>
      </c>
      <c r="B69" s="40">
        <f>B52</f>
        <v>1998</v>
      </c>
      <c r="C69" s="11">
        <f aca="true" t="shared" si="11" ref="C69:U69">C52</f>
        <v>1999</v>
      </c>
      <c r="D69" s="11">
        <f t="shared" si="11"/>
        <v>2000</v>
      </c>
      <c r="E69" s="11">
        <f t="shared" si="11"/>
        <v>2001</v>
      </c>
      <c r="F69" s="11">
        <f t="shared" si="11"/>
        <v>2002</v>
      </c>
      <c r="G69" s="11">
        <f t="shared" si="11"/>
        <v>2003</v>
      </c>
      <c r="H69" s="11">
        <f t="shared" si="11"/>
        <v>2004</v>
      </c>
      <c r="I69" s="11">
        <f t="shared" si="11"/>
        <v>2005</v>
      </c>
      <c r="J69" s="11">
        <f t="shared" si="11"/>
        <v>2006</v>
      </c>
      <c r="K69" s="11">
        <f t="shared" si="11"/>
        <v>2007</v>
      </c>
      <c r="L69" s="11">
        <f t="shared" si="11"/>
        <v>2008</v>
      </c>
      <c r="M69" s="11">
        <f t="shared" si="11"/>
        <v>2009</v>
      </c>
      <c r="N69" s="11">
        <f t="shared" si="11"/>
        <v>2010</v>
      </c>
      <c r="O69" s="11">
        <f t="shared" si="11"/>
        <v>2011</v>
      </c>
      <c r="P69" s="11">
        <f t="shared" si="11"/>
        <v>2012</v>
      </c>
      <c r="Q69" s="11">
        <f t="shared" si="11"/>
        <v>2013</v>
      </c>
      <c r="R69" s="11">
        <f t="shared" si="11"/>
        <v>2014</v>
      </c>
      <c r="S69" s="11">
        <f t="shared" si="11"/>
        <v>2015</v>
      </c>
      <c r="T69" s="11">
        <f t="shared" si="11"/>
        <v>2016</v>
      </c>
      <c r="U69" s="13">
        <f t="shared" si="11"/>
        <v>2017</v>
      </c>
      <c r="V69" s="32" t="s">
        <v>12</v>
      </c>
      <c r="W69" s="32" t="s">
        <v>13</v>
      </c>
      <c r="X69" s="33" t="s">
        <v>14</v>
      </c>
    </row>
    <row r="70" spans="1:24" ht="12.75">
      <c r="A70" s="10">
        <v>1</v>
      </c>
      <c r="B70" s="48">
        <f aca="true" t="shared" si="12" ref="B70:Q81">GETPIVOTDATA("AvgDBLag1",$A$18,"Year",B$69,"Month",$A70)</f>
        <v>31.7</v>
      </c>
      <c r="C70" s="22">
        <f t="shared" si="12"/>
        <v>17.708</v>
      </c>
      <c r="D70" s="22">
        <f t="shared" si="12"/>
        <v>17.792</v>
      </c>
      <c r="E70" s="22">
        <f t="shared" si="12"/>
        <v>13.625</v>
      </c>
      <c r="F70" s="22">
        <f t="shared" si="12"/>
        <v>23.417</v>
      </c>
      <c r="G70" s="22">
        <f t="shared" si="12"/>
        <v>26.75</v>
      </c>
      <c r="H70" s="22">
        <f t="shared" si="12"/>
        <v>14.458</v>
      </c>
      <c r="I70" s="22">
        <f t="shared" si="12"/>
        <v>19.75</v>
      </c>
      <c r="J70" s="22">
        <f t="shared" si="12"/>
        <v>22.208</v>
      </c>
      <c r="K70" s="22">
        <f t="shared" si="12"/>
        <v>8.708</v>
      </c>
      <c r="L70" s="22">
        <f t="shared" si="12"/>
        <v>-2.04000000000001</v>
      </c>
      <c r="M70" s="22">
        <f t="shared" si="12"/>
        <v>4.5</v>
      </c>
      <c r="N70" s="22">
        <f t="shared" si="12"/>
        <v>26.86</v>
      </c>
      <c r="O70" s="22">
        <f t="shared" si="12"/>
        <v>12.16</v>
      </c>
      <c r="P70" s="22">
        <f t="shared" si="12"/>
        <v>31</v>
      </c>
      <c r="Q70" s="22">
        <f t="shared" si="12"/>
        <v>5</v>
      </c>
      <c r="R70" s="22">
        <f aca="true" t="shared" si="13" ref="R70:U81">GETPIVOTDATA("AvgDBLag1",$A$18,"Year",R$69,"Month",$A70)</f>
        <v>18.45</v>
      </c>
      <c r="S70" s="22">
        <f t="shared" si="13"/>
        <v>3.83</v>
      </c>
      <c r="T70" s="22">
        <f t="shared" si="13"/>
        <v>-3.16</v>
      </c>
      <c r="U70" s="22">
        <f t="shared" si="13"/>
        <v>-2.33</v>
      </c>
      <c r="V70" s="57">
        <f>AVERAGE(B70:U70)</f>
        <v>14.519299999999998</v>
      </c>
      <c r="W70" s="16">
        <f aca="true" t="shared" si="14" ref="W70:W81">IF(COUNTIF(B53:U53,"&lt;60")&gt;COUNTIF(B53:U53,"&gt;=60"),_xlfn.AVERAGEIF(B53:U53,"&lt;60",B70:U70),_xlfn.AVERAGEIF(B53:U53,"&gt;=60",B70:U70))</f>
        <v>14.519299999999998</v>
      </c>
      <c r="X70" s="42">
        <f>V82</f>
        <v>10.717199999999998</v>
      </c>
    </row>
    <row r="71" spans="1:24" ht="12.75">
      <c r="A71" s="12">
        <v>2</v>
      </c>
      <c r="B71" s="49">
        <f t="shared" si="12"/>
        <v>33.1</v>
      </c>
      <c r="C71" s="27">
        <f t="shared" si="12"/>
        <v>26.708</v>
      </c>
      <c r="D71" s="27">
        <f t="shared" si="12"/>
        <v>20.708</v>
      </c>
      <c r="E71" s="27">
        <f t="shared" si="12"/>
        <v>21.542</v>
      </c>
      <c r="F71" s="27">
        <f t="shared" si="12"/>
        <v>5.917</v>
      </c>
      <c r="G71" s="27">
        <f t="shared" si="12"/>
        <v>26.5</v>
      </c>
      <c r="H71" s="27">
        <f t="shared" si="12"/>
        <v>8.708</v>
      </c>
      <c r="I71" s="27">
        <f t="shared" si="12"/>
        <v>16.792</v>
      </c>
      <c r="J71" s="27">
        <f t="shared" si="12"/>
        <v>15</v>
      </c>
      <c r="K71" s="27">
        <f t="shared" si="12"/>
        <v>15.583</v>
      </c>
      <c r="L71" s="27">
        <f t="shared" si="12"/>
        <v>21.71</v>
      </c>
      <c r="M71" s="27">
        <f t="shared" si="12"/>
        <v>13.5</v>
      </c>
      <c r="N71" s="27">
        <f t="shared" si="12"/>
        <v>20.77</v>
      </c>
      <c r="O71" s="27">
        <f t="shared" si="12"/>
        <v>3.7</v>
      </c>
      <c r="P71" s="27">
        <f t="shared" si="12"/>
        <v>24.75</v>
      </c>
      <c r="Q71" s="27">
        <f t="shared" si="12"/>
        <v>26.79</v>
      </c>
      <c r="R71" s="27">
        <f t="shared" si="13"/>
        <v>4.75</v>
      </c>
      <c r="S71" s="27">
        <f t="shared" si="13"/>
        <v>23.79</v>
      </c>
      <c r="T71" s="27">
        <f t="shared" si="13"/>
        <v>16</v>
      </c>
      <c r="U71" s="27">
        <f t="shared" si="13"/>
        <v>23.83</v>
      </c>
      <c r="V71" s="58">
        <f aca="true" t="shared" si="15" ref="V71:V81">AVERAGE(B71:U71)</f>
        <v>18.5074</v>
      </c>
      <c r="W71" s="18">
        <f t="shared" si="14"/>
        <v>18.5074</v>
      </c>
      <c r="X71" s="35">
        <f>W71</f>
        <v>18.5074</v>
      </c>
    </row>
    <row r="72" spans="1:24" ht="12.75">
      <c r="A72" s="12">
        <v>3</v>
      </c>
      <c r="B72" s="49">
        <f t="shared" si="12"/>
        <v>28.1</v>
      </c>
      <c r="C72" s="27">
        <f t="shared" si="12"/>
        <v>28.25</v>
      </c>
      <c r="D72" s="27">
        <f t="shared" si="12"/>
        <v>49.125</v>
      </c>
      <c r="E72" s="27">
        <f t="shared" si="12"/>
        <v>18.583</v>
      </c>
      <c r="F72" s="27">
        <f t="shared" si="12"/>
        <v>11.833</v>
      </c>
      <c r="G72" s="27">
        <f t="shared" si="12"/>
        <v>31.333</v>
      </c>
      <c r="H72" s="27">
        <f t="shared" si="12"/>
        <v>27.5</v>
      </c>
      <c r="I72" s="27">
        <f t="shared" si="12"/>
        <v>35.625</v>
      </c>
      <c r="J72" s="27">
        <f t="shared" si="12"/>
        <v>27.625</v>
      </c>
      <c r="K72" s="27">
        <f t="shared" si="12"/>
        <v>23.583</v>
      </c>
      <c r="L72" s="27">
        <f t="shared" si="12"/>
        <v>28.04</v>
      </c>
      <c r="M72" s="27">
        <f t="shared" si="12"/>
        <v>36.5833333333333</v>
      </c>
      <c r="N72" s="27">
        <f t="shared" si="12"/>
        <v>35.27</v>
      </c>
      <c r="O72" s="27">
        <f t="shared" si="12"/>
        <v>32.12</v>
      </c>
      <c r="P72" s="27">
        <f t="shared" si="12"/>
        <v>35.66</v>
      </c>
      <c r="Q72" s="27">
        <f t="shared" si="12"/>
        <v>29.41</v>
      </c>
      <c r="R72" s="27">
        <f t="shared" si="13"/>
        <v>36.37</v>
      </c>
      <c r="S72" s="27">
        <f t="shared" si="13"/>
        <v>27.08</v>
      </c>
      <c r="T72" s="27">
        <f t="shared" si="13"/>
        <v>38.7</v>
      </c>
      <c r="U72" s="27">
        <f t="shared" si="13"/>
        <v>25.08</v>
      </c>
      <c r="V72" s="58">
        <f t="shared" si="15"/>
        <v>30.29351666666667</v>
      </c>
      <c r="W72" s="18">
        <f t="shared" si="14"/>
        <v>30.29351666666667</v>
      </c>
      <c r="X72" s="35">
        <f>W72</f>
        <v>30.29351666666667</v>
      </c>
    </row>
    <row r="73" spans="1:24" ht="12.75">
      <c r="A73" s="12">
        <v>4</v>
      </c>
      <c r="B73" s="49">
        <f t="shared" si="12"/>
        <v>39.8</v>
      </c>
      <c r="C73" s="27">
        <f t="shared" si="12"/>
        <v>38.75</v>
      </c>
      <c r="D73" s="27">
        <f t="shared" si="12"/>
        <v>58.75</v>
      </c>
      <c r="E73" s="27">
        <f t="shared" si="12"/>
        <v>50.792</v>
      </c>
      <c r="F73" s="27">
        <f t="shared" si="12"/>
        <v>37.542</v>
      </c>
      <c r="G73" s="27">
        <f t="shared" si="12"/>
        <v>36.333</v>
      </c>
      <c r="H73" s="27">
        <f t="shared" si="12"/>
        <v>54.833</v>
      </c>
      <c r="I73" s="27">
        <f t="shared" si="12"/>
        <v>39.583</v>
      </c>
      <c r="J73" s="27">
        <f t="shared" si="12"/>
        <v>43.75</v>
      </c>
      <c r="K73" s="27">
        <f t="shared" si="12"/>
        <v>62.583</v>
      </c>
      <c r="L73" s="27">
        <f t="shared" si="12"/>
        <v>27.46</v>
      </c>
      <c r="M73" s="27">
        <f t="shared" si="12"/>
        <v>42.75</v>
      </c>
      <c r="N73" s="27">
        <f t="shared" si="12"/>
        <v>58.29</v>
      </c>
      <c r="O73" s="27">
        <f t="shared" si="12"/>
        <v>41.58</v>
      </c>
      <c r="P73" s="27">
        <f t="shared" si="12"/>
        <v>48.5</v>
      </c>
      <c r="Q73" s="27">
        <f t="shared" si="12"/>
        <v>55.37</v>
      </c>
      <c r="R73" s="27">
        <f t="shared" si="13"/>
        <v>55.12</v>
      </c>
      <c r="S73" s="27">
        <f t="shared" si="13"/>
        <v>54.04</v>
      </c>
      <c r="T73" s="27">
        <f t="shared" si="13"/>
        <v>45.25</v>
      </c>
      <c r="U73" s="27">
        <f t="shared" si="13"/>
        <v>44.7</v>
      </c>
      <c r="V73" s="58">
        <f t="shared" si="15"/>
        <v>46.788799999999995</v>
      </c>
      <c r="W73" s="18">
        <f t="shared" si="14"/>
        <v>45.464444444444446</v>
      </c>
      <c r="X73" s="35">
        <f>W73</f>
        <v>45.464444444444446</v>
      </c>
    </row>
    <row r="74" spans="1:24" ht="12.75">
      <c r="A74" s="12">
        <v>5</v>
      </c>
      <c r="B74" s="43">
        <f t="shared" si="12"/>
        <v>53.1</v>
      </c>
      <c r="C74" s="17">
        <f t="shared" si="12"/>
        <v>63.542</v>
      </c>
      <c r="D74" s="17">
        <f t="shared" si="12"/>
        <v>59.292</v>
      </c>
      <c r="E74" s="17">
        <f t="shared" si="12"/>
        <v>64.708</v>
      </c>
      <c r="F74" s="17">
        <f t="shared" si="12"/>
        <v>72.167</v>
      </c>
      <c r="G74" s="17">
        <f t="shared" si="12"/>
        <v>79.208</v>
      </c>
      <c r="H74" s="17">
        <f t="shared" si="12"/>
        <v>67.917</v>
      </c>
      <c r="I74" s="17">
        <f t="shared" si="12"/>
        <v>56.958</v>
      </c>
      <c r="J74" s="17">
        <f t="shared" si="12"/>
        <v>63.542</v>
      </c>
      <c r="K74" s="17">
        <f t="shared" si="12"/>
        <v>56.417</v>
      </c>
      <c r="L74" s="17">
        <f t="shared" si="12"/>
        <v>70.21</v>
      </c>
      <c r="M74" s="17">
        <f t="shared" si="12"/>
        <v>62.66</v>
      </c>
      <c r="N74" s="17">
        <f t="shared" si="12"/>
        <v>58.04</v>
      </c>
      <c r="O74" s="17">
        <f t="shared" si="12"/>
        <v>54.62</v>
      </c>
      <c r="P74" s="17">
        <f t="shared" si="12"/>
        <v>63.37</v>
      </c>
      <c r="Q74" s="17">
        <f t="shared" si="12"/>
        <v>68.08</v>
      </c>
      <c r="R74" s="17">
        <f t="shared" si="13"/>
        <v>67.83</v>
      </c>
      <c r="S74" s="17">
        <f t="shared" si="13"/>
        <v>56</v>
      </c>
      <c r="T74" s="17">
        <f t="shared" si="13"/>
        <v>46.08</v>
      </c>
      <c r="U74" s="17">
        <f t="shared" si="13"/>
        <v>64.58</v>
      </c>
      <c r="V74" s="58">
        <f t="shared" si="15"/>
        <v>62.41605</v>
      </c>
      <c r="W74" s="18">
        <f t="shared" si="14"/>
        <v>65.06564285714288</v>
      </c>
      <c r="X74" s="35">
        <f>W74</f>
        <v>65.06564285714288</v>
      </c>
    </row>
    <row r="75" spans="1:24" ht="12.75">
      <c r="A75" s="12">
        <v>6</v>
      </c>
      <c r="B75" s="43">
        <f t="shared" si="12"/>
        <v>66.3</v>
      </c>
      <c r="C75" s="17">
        <f t="shared" si="12"/>
        <v>61.625</v>
      </c>
      <c r="D75" s="17">
        <f t="shared" si="12"/>
        <v>68.917</v>
      </c>
      <c r="E75" s="17">
        <f t="shared" si="12"/>
        <v>76.542</v>
      </c>
      <c r="F75" s="17">
        <f t="shared" si="12"/>
        <v>74.167</v>
      </c>
      <c r="G75" s="17">
        <f t="shared" si="12"/>
        <v>72.833</v>
      </c>
      <c r="H75" s="17">
        <f t="shared" si="12"/>
        <v>64.417</v>
      </c>
      <c r="I75" s="17">
        <f t="shared" si="12"/>
        <v>61.875</v>
      </c>
      <c r="J75" s="17">
        <f t="shared" si="12"/>
        <v>71.5</v>
      </c>
      <c r="K75" s="17">
        <f t="shared" si="12"/>
        <v>74.042</v>
      </c>
      <c r="L75" s="17">
        <f t="shared" si="12"/>
        <v>74.46</v>
      </c>
      <c r="M75" s="17">
        <f t="shared" si="12"/>
        <v>70</v>
      </c>
      <c r="N75" s="17">
        <f t="shared" si="12"/>
        <v>72.91</v>
      </c>
      <c r="O75" s="17">
        <f t="shared" si="12"/>
        <v>72.87</v>
      </c>
      <c r="P75" s="17">
        <f t="shared" si="12"/>
        <v>62.91</v>
      </c>
      <c r="Q75" s="17">
        <f t="shared" si="12"/>
        <v>77.95</v>
      </c>
      <c r="R75" s="17">
        <f t="shared" si="13"/>
        <v>69.33</v>
      </c>
      <c r="S75" s="17">
        <f t="shared" si="13"/>
        <v>76.79</v>
      </c>
      <c r="T75" s="17">
        <f t="shared" si="13"/>
        <v>73.33</v>
      </c>
      <c r="U75" s="17">
        <f t="shared" si="13"/>
        <v>69.7</v>
      </c>
      <c r="V75" s="58">
        <f t="shared" si="15"/>
        <v>70.6234</v>
      </c>
      <c r="W75" s="18">
        <f t="shared" si="14"/>
        <v>70.6234</v>
      </c>
      <c r="X75" s="35">
        <f>W75</f>
        <v>70.6234</v>
      </c>
    </row>
    <row r="76" spans="1:24" ht="12.75">
      <c r="A76" s="12">
        <v>7</v>
      </c>
      <c r="B76" s="43">
        <f t="shared" si="12"/>
        <v>76.9</v>
      </c>
      <c r="C76" s="17">
        <f t="shared" si="12"/>
        <v>72.125</v>
      </c>
      <c r="D76" s="17">
        <f t="shared" si="12"/>
        <v>66.292</v>
      </c>
      <c r="E76" s="17">
        <f t="shared" si="12"/>
        <v>76.917</v>
      </c>
      <c r="F76" s="17">
        <f t="shared" si="12"/>
        <v>70.792</v>
      </c>
      <c r="G76" s="17">
        <f t="shared" si="12"/>
        <v>72.417</v>
      </c>
      <c r="H76" s="17">
        <f t="shared" si="12"/>
        <v>69.958</v>
      </c>
      <c r="I76" s="17">
        <f t="shared" si="12"/>
        <v>79.958</v>
      </c>
      <c r="J76" s="17">
        <f t="shared" si="12"/>
        <v>73.25</v>
      </c>
      <c r="K76" s="17">
        <f t="shared" si="12"/>
        <v>78.583</v>
      </c>
      <c r="L76" s="17">
        <f t="shared" si="12"/>
        <v>74.04</v>
      </c>
      <c r="M76" s="17">
        <f t="shared" si="12"/>
        <v>64</v>
      </c>
      <c r="N76" s="17">
        <f t="shared" si="12"/>
        <v>74.37</v>
      </c>
      <c r="O76" s="17">
        <f t="shared" si="12"/>
        <v>74.75</v>
      </c>
      <c r="P76" s="17">
        <f t="shared" si="12"/>
        <v>71.62</v>
      </c>
      <c r="Q76" s="17">
        <f t="shared" si="12"/>
        <v>80.16</v>
      </c>
      <c r="R76" s="17">
        <f t="shared" si="13"/>
        <v>77.79</v>
      </c>
      <c r="S76" s="17">
        <f t="shared" si="13"/>
        <v>81.04</v>
      </c>
      <c r="T76" s="17">
        <f t="shared" si="13"/>
        <v>71.12</v>
      </c>
      <c r="U76" s="17">
        <f t="shared" si="13"/>
        <v>76.29</v>
      </c>
      <c r="V76" s="58">
        <f t="shared" si="15"/>
        <v>74.11859999999999</v>
      </c>
      <c r="W76" s="18">
        <f t="shared" si="14"/>
        <v>74.11859999999999</v>
      </c>
      <c r="X76" s="36">
        <f>V83</f>
        <v>75.51874999999998</v>
      </c>
    </row>
    <row r="77" spans="1:24" ht="12.75">
      <c r="A77" s="12">
        <v>8</v>
      </c>
      <c r="B77" s="43">
        <f t="shared" si="12"/>
        <v>73.6</v>
      </c>
      <c r="C77" s="17">
        <f t="shared" si="12"/>
        <v>71.542</v>
      </c>
      <c r="D77" s="17">
        <f t="shared" si="12"/>
        <v>80.5</v>
      </c>
      <c r="E77" s="17">
        <f t="shared" si="12"/>
        <v>79.667</v>
      </c>
      <c r="F77" s="17">
        <f t="shared" si="12"/>
        <v>63.375</v>
      </c>
      <c r="G77" s="17">
        <f t="shared" si="12"/>
        <v>75.792</v>
      </c>
      <c r="H77" s="17">
        <f t="shared" si="12"/>
        <v>71.333</v>
      </c>
      <c r="I77" s="17">
        <f t="shared" si="12"/>
        <v>73.292</v>
      </c>
      <c r="J77" s="17">
        <f t="shared" si="12"/>
        <v>68.333</v>
      </c>
      <c r="K77" s="17">
        <f t="shared" si="12"/>
        <v>77.958</v>
      </c>
      <c r="L77" s="17">
        <f t="shared" si="12"/>
        <v>72.92</v>
      </c>
      <c r="M77" s="17">
        <f t="shared" si="12"/>
        <v>71</v>
      </c>
      <c r="N77" s="17">
        <f t="shared" si="12"/>
        <v>72.25</v>
      </c>
      <c r="O77" s="17">
        <f t="shared" si="12"/>
        <v>72.62</v>
      </c>
      <c r="P77" s="17">
        <f t="shared" si="12"/>
        <v>76.62</v>
      </c>
      <c r="Q77" s="17">
        <f t="shared" si="12"/>
        <v>72</v>
      </c>
      <c r="R77" s="17">
        <f t="shared" si="13"/>
        <v>73.41</v>
      </c>
      <c r="S77" s="17">
        <f t="shared" si="13"/>
        <v>78.79</v>
      </c>
      <c r="T77" s="17">
        <f t="shared" si="13"/>
        <v>76.95</v>
      </c>
      <c r="U77" s="17">
        <f t="shared" si="13"/>
        <v>69.33</v>
      </c>
      <c r="V77" s="58">
        <f t="shared" si="15"/>
        <v>73.56409999999998</v>
      </c>
      <c r="W77" s="18">
        <f t="shared" si="14"/>
        <v>73.56409999999998</v>
      </c>
      <c r="X77" s="35">
        <f>W77</f>
        <v>73.56409999999998</v>
      </c>
    </row>
    <row r="78" spans="1:24" ht="12.75">
      <c r="A78" s="12">
        <v>9</v>
      </c>
      <c r="B78" s="43">
        <f t="shared" si="12"/>
        <v>70.4</v>
      </c>
      <c r="C78" s="17">
        <f t="shared" si="12"/>
        <v>60.208</v>
      </c>
      <c r="D78" s="17">
        <f t="shared" si="12"/>
        <v>65.792</v>
      </c>
      <c r="E78" s="17">
        <f t="shared" si="12"/>
        <v>72.375</v>
      </c>
      <c r="F78" s="17">
        <f t="shared" si="12"/>
        <v>70.25</v>
      </c>
      <c r="G78" s="17">
        <f t="shared" si="12"/>
        <v>64.417</v>
      </c>
      <c r="H78" s="17">
        <f t="shared" si="12"/>
        <v>65.5</v>
      </c>
      <c r="I78" s="17">
        <f t="shared" si="12"/>
        <v>56.042</v>
      </c>
      <c r="J78" s="17">
        <f t="shared" si="12"/>
        <v>53.417</v>
      </c>
      <c r="K78" s="17">
        <f t="shared" si="12"/>
        <v>74.792</v>
      </c>
      <c r="L78" s="17">
        <f t="shared" si="12"/>
        <v>58.21</v>
      </c>
      <c r="M78" s="17">
        <f t="shared" si="12"/>
        <v>70.04</v>
      </c>
      <c r="N78" s="17">
        <f t="shared" si="12"/>
        <v>51.25</v>
      </c>
      <c r="O78" s="17">
        <f t="shared" si="12"/>
        <v>71.5</v>
      </c>
      <c r="P78" s="17">
        <f t="shared" si="12"/>
        <v>63.58</v>
      </c>
      <c r="Q78" s="17">
        <f t="shared" si="12"/>
        <v>68.45</v>
      </c>
      <c r="R78" s="17">
        <f t="shared" si="13"/>
        <v>70.12</v>
      </c>
      <c r="S78" s="17">
        <f t="shared" si="13"/>
        <v>67.75</v>
      </c>
      <c r="T78" s="17">
        <f t="shared" si="13"/>
        <v>71.87</v>
      </c>
      <c r="U78" s="17">
        <f t="shared" si="13"/>
        <v>74.37</v>
      </c>
      <c r="V78" s="58">
        <f t="shared" si="15"/>
        <v>66.01665</v>
      </c>
      <c r="W78" s="18">
        <f t="shared" si="14"/>
        <v>68.22900000000001</v>
      </c>
      <c r="X78" s="35">
        <f>W78</f>
        <v>68.22900000000001</v>
      </c>
    </row>
    <row r="79" spans="1:24" ht="12.75">
      <c r="A79" s="12">
        <v>10</v>
      </c>
      <c r="B79" s="49">
        <f t="shared" si="12"/>
        <v>45.6</v>
      </c>
      <c r="C79" s="27">
        <f t="shared" si="12"/>
        <v>45.792</v>
      </c>
      <c r="D79" s="27">
        <f t="shared" si="12"/>
        <v>64.833</v>
      </c>
      <c r="E79" s="27">
        <f t="shared" si="12"/>
        <v>62.667</v>
      </c>
      <c r="F79" s="27">
        <f t="shared" si="12"/>
        <v>46.75</v>
      </c>
      <c r="G79" s="27">
        <f t="shared" si="12"/>
        <v>61.25</v>
      </c>
      <c r="H79" s="27">
        <f t="shared" si="12"/>
        <v>53</v>
      </c>
      <c r="I79" s="27">
        <f t="shared" si="12"/>
        <v>51.375</v>
      </c>
      <c r="J79" s="27">
        <f t="shared" si="12"/>
        <v>34.875</v>
      </c>
      <c r="K79" s="27">
        <f t="shared" si="12"/>
        <v>46.875</v>
      </c>
      <c r="L79" s="27">
        <f t="shared" si="12"/>
        <v>60.75</v>
      </c>
      <c r="M79" s="27">
        <f t="shared" si="12"/>
        <v>30.13</v>
      </c>
      <c r="N79" s="27">
        <f t="shared" si="12"/>
        <v>45.41</v>
      </c>
      <c r="O79" s="27">
        <f t="shared" si="12"/>
        <v>65.25</v>
      </c>
      <c r="P79" s="27">
        <f t="shared" si="12"/>
        <v>63.16</v>
      </c>
      <c r="Q79" s="27">
        <f t="shared" si="12"/>
        <v>46.5</v>
      </c>
      <c r="R79" s="27">
        <f t="shared" si="13"/>
        <v>46.29</v>
      </c>
      <c r="S79" s="27">
        <f t="shared" si="13"/>
        <v>65.79</v>
      </c>
      <c r="T79" s="27">
        <f t="shared" si="13"/>
        <v>47.37</v>
      </c>
      <c r="U79" s="27">
        <f t="shared" si="13"/>
        <v>42.54</v>
      </c>
      <c r="V79" s="58">
        <f t="shared" si="15"/>
        <v>51.31034999999999</v>
      </c>
      <c r="W79" s="18">
        <f t="shared" si="14"/>
        <v>48.322937499999995</v>
      </c>
      <c r="X79" s="35">
        <f>W79</f>
        <v>48.322937499999995</v>
      </c>
    </row>
    <row r="80" spans="1:24" ht="12.75">
      <c r="A80" s="12">
        <v>11</v>
      </c>
      <c r="B80" s="49">
        <f t="shared" si="12"/>
        <v>38.6</v>
      </c>
      <c r="C80" s="27">
        <f t="shared" si="12"/>
        <v>27.167</v>
      </c>
      <c r="D80" s="27">
        <f t="shared" si="12"/>
        <v>30.083</v>
      </c>
      <c r="E80" s="27">
        <f t="shared" si="12"/>
        <v>21.167</v>
      </c>
      <c r="F80" s="27">
        <f t="shared" si="12"/>
        <v>16.917</v>
      </c>
      <c r="G80" s="27">
        <f t="shared" si="12"/>
        <v>21.25</v>
      </c>
      <c r="H80" s="27">
        <f t="shared" si="12"/>
        <v>12.958</v>
      </c>
      <c r="I80" s="27">
        <f t="shared" si="12"/>
        <v>29.25</v>
      </c>
      <c r="J80" s="27">
        <f t="shared" si="12"/>
        <v>20.25</v>
      </c>
      <c r="K80" s="27">
        <f t="shared" si="12"/>
        <v>34.333</v>
      </c>
      <c r="L80" s="27">
        <f t="shared" si="12"/>
        <v>38.5</v>
      </c>
      <c r="M80" s="27">
        <f t="shared" si="12"/>
        <v>25.95</v>
      </c>
      <c r="N80" s="27">
        <f t="shared" si="12"/>
        <v>23.25</v>
      </c>
      <c r="O80" s="27">
        <f t="shared" si="12"/>
        <v>32.5</v>
      </c>
      <c r="P80" s="27">
        <f t="shared" si="12"/>
        <v>38.2</v>
      </c>
      <c r="Q80" s="27">
        <f t="shared" si="12"/>
        <v>41.83</v>
      </c>
      <c r="R80" s="27">
        <f t="shared" si="13"/>
        <v>33.54</v>
      </c>
      <c r="S80" s="27">
        <f t="shared" si="13"/>
        <v>12.75</v>
      </c>
      <c r="T80" s="27">
        <f t="shared" si="13"/>
        <v>28.04</v>
      </c>
      <c r="U80" s="27">
        <f t="shared" si="13"/>
        <v>41.04</v>
      </c>
      <c r="V80" s="58">
        <f t="shared" si="15"/>
        <v>28.378749999999997</v>
      </c>
      <c r="W80" s="18">
        <f t="shared" si="14"/>
        <v>28.378749999999997</v>
      </c>
      <c r="X80" s="35">
        <f>W80</f>
        <v>28.378749999999997</v>
      </c>
    </row>
    <row r="81" spans="1:24" ht="12.75">
      <c r="A81" s="14">
        <v>12</v>
      </c>
      <c r="B81" s="50">
        <f t="shared" si="12"/>
        <v>-4.40000000000001</v>
      </c>
      <c r="C81" s="25">
        <f t="shared" si="12"/>
        <v>25.5</v>
      </c>
      <c r="D81" s="25">
        <f t="shared" si="12"/>
        <v>20.333</v>
      </c>
      <c r="E81" s="25">
        <f t="shared" si="12"/>
        <v>20.708</v>
      </c>
      <c r="F81" s="25">
        <f t="shared" si="12"/>
        <v>26.417</v>
      </c>
      <c r="G81" s="25">
        <f t="shared" si="12"/>
        <v>25.833</v>
      </c>
      <c r="H81" s="25">
        <f t="shared" si="12"/>
        <v>21.167</v>
      </c>
      <c r="I81" s="25">
        <f t="shared" si="12"/>
        <v>13.125</v>
      </c>
      <c r="J81" s="25">
        <f t="shared" si="12"/>
        <v>18.708</v>
      </c>
      <c r="K81" s="25">
        <f t="shared" si="12"/>
        <v>26.792</v>
      </c>
      <c r="L81" s="25">
        <f t="shared" si="12"/>
        <v>20.5</v>
      </c>
      <c r="M81" s="25">
        <f t="shared" si="12"/>
        <v>5.86</v>
      </c>
      <c r="N81" s="25">
        <f t="shared" si="12"/>
        <v>22.25</v>
      </c>
      <c r="O81" s="25">
        <f t="shared" si="12"/>
        <v>23</v>
      </c>
      <c r="P81" s="25">
        <f t="shared" si="12"/>
        <v>23.5</v>
      </c>
      <c r="Q81" s="25">
        <f t="shared" si="12"/>
        <v>18.75</v>
      </c>
      <c r="R81" s="25">
        <f t="shared" si="13"/>
        <v>17.87</v>
      </c>
      <c r="S81" s="25">
        <f t="shared" si="13"/>
        <v>9.54</v>
      </c>
      <c r="T81" s="25">
        <f t="shared" si="13"/>
        <v>1.16</v>
      </c>
      <c r="U81" s="25">
        <f t="shared" si="13"/>
        <v>34.25</v>
      </c>
      <c r="V81" s="59">
        <f t="shared" si="15"/>
        <v>18.543150000000004</v>
      </c>
      <c r="W81" s="20">
        <f t="shared" si="14"/>
        <v>18.543150000000004</v>
      </c>
      <c r="X81" s="37">
        <f>W81</f>
        <v>18.543150000000004</v>
      </c>
    </row>
    <row r="82" spans="1:22" ht="12.75">
      <c r="A82" s="38"/>
      <c r="B82" s="41">
        <f aca="true" t="shared" si="16" ref="B82:U82">INDEX(B70:B81,MATCH(B$65,B$53:B$64,0))</f>
        <v>-4.40000000000001</v>
      </c>
      <c r="C82" s="15">
        <f t="shared" si="16"/>
        <v>17.708</v>
      </c>
      <c r="D82" s="15">
        <f t="shared" si="16"/>
        <v>20.333</v>
      </c>
      <c r="E82" s="15">
        <f t="shared" si="16"/>
        <v>13.625</v>
      </c>
      <c r="F82" s="15">
        <f t="shared" si="16"/>
        <v>5.917</v>
      </c>
      <c r="G82" s="15">
        <f t="shared" si="16"/>
        <v>26.5</v>
      </c>
      <c r="H82" s="15">
        <f t="shared" si="16"/>
        <v>8.708</v>
      </c>
      <c r="I82" s="15">
        <f t="shared" si="16"/>
        <v>13.125</v>
      </c>
      <c r="J82" s="15">
        <f t="shared" si="16"/>
        <v>15</v>
      </c>
      <c r="K82" s="15">
        <f t="shared" si="16"/>
        <v>8.708</v>
      </c>
      <c r="L82" s="15">
        <f t="shared" si="16"/>
        <v>-2.04000000000001</v>
      </c>
      <c r="M82" s="15">
        <f t="shared" si="16"/>
        <v>5.86</v>
      </c>
      <c r="N82" s="15">
        <f t="shared" si="16"/>
        <v>26.86</v>
      </c>
      <c r="O82" s="15">
        <f t="shared" si="16"/>
        <v>3.7</v>
      </c>
      <c r="P82" s="15">
        <f t="shared" si="16"/>
        <v>23.5</v>
      </c>
      <c r="Q82" s="15">
        <f t="shared" si="16"/>
        <v>5</v>
      </c>
      <c r="R82" s="15">
        <f t="shared" si="16"/>
        <v>17.87</v>
      </c>
      <c r="S82" s="15">
        <f t="shared" si="16"/>
        <v>9.54</v>
      </c>
      <c r="T82" s="15">
        <f t="shared" si="16"/>
        <v>1.16</v>
      </c>
      <c r="U82" s="46">
        <f t="shared" si="16"/>
        <v>-2.33</v>
      </c>
      <c r="V82" s="46">
        <f>AVERAGE(B82:U82)</f>
        <v>10.717199999999998</v>
      </c>
    </row>
    <row r="83" spans="1:22" ht="12.75">
      <c r="A83" s="38"/>
      <c r="B83" s="45">
        <f aca="true" t="shared" si="17" ref="B83:U83">INDEX(B70:B81,MATCH(B$66,B$53:B$64,0))</f>
        <v>73.6</v>
      </c>
      <c r="C83" s="19">
        <f t="shared" si="17"/>
        <v>72.125</v>
      </c>
      <c r="D83" s="19">
        <f t="shared" si="17"/>
        <v>80.5</v>
      </c>
      <c r="E83" s="19">
        <f t="shared" si="17"/>
        <v>79.667</v>
      </c>
      <c r="F83" s="19">
        <f t="shared" si="17"/>
        <v>70.792</v>
      </c>
      <c r="G83" s="19">
        <f t="shared" si="17"/>
        <v>75.792</v>
      </c>
      <c r="H83" s="19">
        <f t="shared" si="17"/>
        <v>69.958</v>
      </c>
      <c r="I83" s="19">
        <f t="shared" si="17"/>
        <v>79.958</v>
      </c>
      <c r="J83" s="19">
        <f t="shared" si="17"/>
        <v>73.25</v>
      </c>
      <c r="K83" s="19">
        <f t="shared" si="17"/>
        <v>78.583</v>
      </c>
      <c r="L83" s="19">
        <f t="shared" si="17"/>
        <v>72.92</v>
      </c>
      <c r="M83" s="19">
        <f t="shared" si="17"/>
        <v>71</v>
      </c>
      <c r="N83" s="19">
        <f t="shared" si="17"/>
        <v>72.25</v>
      </c>
      <c r="O83" s="19">
        <f t="shared" si="17"/>
        <v>74.75</v>
      </c>
      <c r="P83" s="19">
        <f t="shared" si="17"/>
        <v>76.62</v>
      </c>
      <c r="Q83" s="19">
        <f t="shared" si="17"/>
        <v>80.16</v>
      </c>
      <c r="R83" s="19">
        <f t="shared" si="17"/>
        <v>77.79</v>
      </c>
      <c r="S83" s="19">
        <f t="shared" si="17"/>
        <v>81.04</v>
      </c>
      <c r="T83" s="19">
        <f t="shared" si="17"/>
        <v>73.33</v>
      </c>
      <c r="U83" s="47">
        <f t="shared" si="17"/>
        <v>76.29</v>
      </c>
      <c r="V83" s="47">
        <f>AVERAGE(B83:U83)</f>
        <v>75.51874999999998</v>
      </c>
    </row>
    <row r="84" spans="20:21" ht="12.75">
      <c r="T84"/>
      <c r="U84"/>
    </row>
    <row r="85" spans="1:21" ht="12.75">
      <c r="A85" s="10" t="s">
        <v>11</v>
      </c>
      <c r="B85" s="40" t="s">
        <v>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9"/>
    </row>
    <row r="86" spans="1:24" ht="12.75">
      <c r="A86" s="10" t="s">
        <v>1</v>
      </c>
      <c r="B86" s="40">
        <f>B69</f>
        <v>1998</v>
      </c>
      <c r="C86" s="11">
        <f aca="true" t="shared" si="18" ref="C86:U86">C69</f>
        <v>1999</v>
      </c>
      <c r="D86" s="11">
        <f t="shared" si="18"/>
        <v>2000</v>
      </c>
      <c r="E86" s="11">
        <f t="shared" si="18"/>
        <v>2001</v>
      </c>
      <c r="F86" s="11">
        <f t="shared" si="18"/>
        <v>2002</v>
      </c>
      <c r="G86" s="11">
        <f t="shared" si="18"/>
        <v>2003</v>
      </c>
      <c r="H86" s="11">
        <f t="shared" si="18"/>
        <v>2004</v>
      </c>
      <c r="I86" s="11">
        <f t="shared" si="18"/>
        <v>2005</v>
      </c>
      <c r="J86" s="11">
        <f t="shared" si="18"/>
        <v>2006</v>
      </c>
      <c r="K86" s="11">
        <f t="shared" si="18"/>
        <v>2007</v>
      </c>
      <c r="L86" s="11">
        <f t="shared" si="18"/>
        <v>2008</v>
      </c>
      <c r="M86" s="11">
        <f t="shared" si="18"/>
        <v>2009</v>
      </c>
      <c r="N86" s="11">
        <f t="shared" si="18"/>
        <v>2010</v>
      </c>
      <c r="O86" s="11">
        <f t="shared" si="18"/>
        <v>2011</v>
      </c>
      <c r="P86" s="11">
        <f t="shared" si="18"/>
        <v>2012</v>
      </c>
      <c r="Q86" s="11">
        <f t="shared" si="18"/>
        <v>2013</v>
      </c>
      <c r="R86" s="11">
        <f t="shared" si="18"/>
        <v>2014</v>
      </c>
      <c r="S86" s="11">
        <f t="shared" si="18"/>
        <v>2015</v>
      </c>
      <c r="T86" s="11">
        <f t="shared" si="18"/>
        <v>2016</v>
      </c>
      <c r="U86" s="13">
        <f t="shared" si="18"/>
        <v>2017</v>
      </c>
      <c r="V86" s="32" t="s">
        <v>12</v>
      </c>
      <c r="W86" s="32" t="s">
        <v>13</v>
      </c>
      <c r="X86" s="33" t="s">
        <v>14</v>
      </c>
    </row>
    <row r="87" spans="1:24" ht="12.75">
      <c r="A87" s="10">
        <v>1</v>
      </c>
      <c r="B87" s="48">
        <f aca="true" t="shared" si="19" ref="B87:Q98">GETPIVOTDATA("AvgDBLag2",$A$33,"Year",B$86,"Month",$A87)</f>
        <v>29.9</v>
      </c>
      <c r="C87" s="22">
        <f t="shared" si="19"/>
        <v>22.042</v>
      </c>
      <c r="D87" s="22">
        <f t="shared" si="19"/>
        <v>20.958</v>
      </c>
      <c r="E87" s="22">
        <f t="shared" si="19"/>
        <v>18.292</v>
      </c>
      <c r="F87" s="22">
        <f t="shared" si="19"/>
        <v>24.375</v>
      </c>
      <c r="G87" s="22">
        <f t="shared" si="19"/>
        <v>34</v>
      </c>
      <c r="H87" s="22">
        <f t="shared" si="19"/>
        <v>15.708</v>
      </c>
      <c r="I87" s="22">
        <f t="shared" si="19"/>
        <v>21.917</v>
      </c>
      <c r="J87" s="22">
        <f t="shared" si="19"/>
        <v>22.75</v>
      </c>
      <c r="K87" s="22">
        <f t="shared" si="19"/>
        <v>4.625</v>
      </c>
      <c r="L87" s="22">
        <f t="shared" si="19"/>
        <v>5.25</v>
      </c>
      <c r="M87" s="22">
        <f t="shared" si="19"/>
        <v>24.5</v>
      </c>
      <c r="N87" s="22">
        <f t="shared" si="19"/>
        <v>35.18</v>
      </c>
      <c r="O87" s="22">
        <f t="shared" si="19"/>
        <v>12.08</v>
      </c>
      <c r="P87" s="22">
        <f t="shared" si="19"/>
        <v>38</v>
      </c>
      <c r="Q87" s="22">
        <f t="shared" si="19"/>
        <v>2.91</v>
      </c>
      <c r="R87" s="22">
        <f aca="true" t="shared" si="20" ref="R87:U98">GETPIVOTDATA("AvgDBLag2",$A$33,"Year",R$86,"Month",$A87)</f>
        <v>24.91</v>
      </c>
      <c r="S87" s="22">
        <f t="shared" si="20"/>
        <v>-1.58</v>
      </c>
      <c r="T87" s="22">
        <f t="shared" si="20"/>
        <v>-4.5</v>
      </c>
      <c r="U87" s="23">
        <f t="shared" si="20"/>
        <v>15.41</v>
      </c>
      <c r="V87" s="16">
        <f>AVERAGE(B87:U87)</f>
        <v>18.336350000000003</v>
      </c>
      <c r="W87" s="16">
        <f aca="true" t="shared" si="21" ref="W87:W98">IF(COUNTIF(B53:U53,"&lt;60")&gt;COUNTIF(B53:U53,"&gt;=60"),_xlfn.AVERAGEIF(B53:U53,"&lt;60",B87:U87),_xlfn.AVERAGEIF(B53:U53,"&gt;=60",B87:U87))</f>
        <v>18.336350000000003</v>
      </c>
      <c r="X87" s="34">
        <f>V99</f>
        <v>16.466650000000005</v>
      </c>
    </row>
    <row r="88" spans="1:24" ht="12.75">
      <c r="A88" s="12">
        <v>2</v>
      </c>
      <c r="B88" s="49">
        <f t="shared" si="19"/>
        <v>30.7</v>
      </c>
      <c r="C88" s="27">
        <f t="shared" si="19"/>
        <v>23.333</v>
      </c>
      <c r="D88" s="27">
        <f t="shared" si="19"/>
        <v>17.792</v>
      </c>
      <c r="E88" s="27">
        <f t="shared" si="19"/>
        <v>24.375</v>
      </c>
      <c r="F88" s="27">
        <f t="shared" si="19"/>
        <v>5.083</v>
      </c>
      <c r="G88" s="27">
        <f t="shared" si="19"/>
        <v>34.542</v>
      </c>
      <c r="H88" s="27">
        <f t="shared" si="19"/>
        <v>15.75</v>
      </c>
      <c r="I88" s="27">
        <f t="shared" si="19"/>
        <v>20.5</v>
      </c>
      <c r="J88" s="27">
        <f t="shared" si="19"/>
        <v>20.042</v>
      </c>
      <c r="K88" s="27">
        <f t="shared" si="19"/>
        <v>20.625</v>
      </c>
      <c r="L88" s="27">
        <f t="shared" si="19"/>
        <v>29.79</v>
      </c>
      <c r="M88" s="27">
        <f t="shared" si="19"/>
        <v>18.5</v>
      </c>
      <c r="N88" s="27">
        <f t="shared" si="19"/>
        <v>25.27</v>
      </c>
      <c r="O88" s="27">
        <f t="shared" si="19"/>
        <v>21.62</v>
      </c>
      <c r="P88" s="27">
        <f t="shared" si="19"/>
        <v>25.08</v>
      </c>
      <c r="Q88" s="27">
        <f t="shared" si="19"/>
        <v>28.33</v>
      </c>
      <c r="R88" s="27">
        <f t="shared" si="20"/>
        <v>11</v>
      </c>
      <c r="S88" s="27">
        <f t="shared" si="20"/>
        <v>32.25</v>
      </c>
      <c r="T88" s="27">
        <f t="shared" si="20"/>
        <v>23.08</v>
      </c>
      <c r="U88" s="24">
        <f t="shared" si="20"/>
        <v>9.45</v>
      </c>
      <c r="V88" s="18">
        <f aca="true" t="shared" si="22" ref="V88:V98">AVERAGE(B88:U88)</f>
        <v>21.855599999999995</v>
      </c>
      <c r="W88" s="18">
        <f t="shared" si="21"/>
        <v>21.855599999999995</v>
      </c>
      <c r="X88" s="35">
        <f>W88</f>
        <v>21.855599999999995</v>
      </c>
    </row>
    <row r="89" spans="1:24" ht="12.75">
      <c r="A89" s="12">
        <v>3</v>
      </c>
      <c r="B89" s="49">
        <f t="shared" si="19"/>
        <v>21.7</v>
      </c>
      <c r="C89" s="27">
        <f t="shared" si="19"/>
        <v>29.875</v>
      </c>
      <c r="D89" s="27">
        <f t="shared" si="19"/>
        <v>47.958</v>
      </c>
      <c r="E89" s="27">
        <f t="shared" si="19"/>
        <v>15.833</v>
      </c>
      <c r="F89" s="27">
        <f t="shared" si="19"/>
        <v>8.5</v>
      </c>
      <c r="G89" s="27">
        <f t="shared" si="19"/>
        <v>28.708</v>
      </c>
      <c r="H89" s="27">
        <f t="shared" si="19"/>
        <v>30.375</v>
      </c>
      <c r="I89" s="27">
        <f t="shared" si="19"/>
        <v>31.958</v>
      </c>
      <c r="J89" s="27">
        <f t="shared" si="19"/>
        <v>32.5</v>
      </c>
      <c r="K89" s="27">
        <f t="shared" si="19"/>
        <v>29.042</v>
      </c>
      <c r="L89" s="27">
        <f t="shared" si="19"/>
        <v>31.42</v>
      </c>
      <c r="M89" s="27">
        <f t="shared" si="19"/>
        <v>42.3333333333333</v>
      </c>
      <c r="N89" s="27">
        <f t="shared" si="19"/>
        <v>34.81</v>
      </c>
      <c r="O89" s="27">
        <f t="shared" si="19"/>
        <v>16.66</v>
      </c>
      <c r="P89" s="27">
        <f t="shared" si="19"/>
        <v>46</v>
      </c>
      <c r="Q89" s="27">
        <f t="shared" si="19"/>
        <v>39.66</v>
      </c>
      <c r="R89" s="27">
        <f t="shared" si="20"/>
        <v>37.62</v>
      </c>
      <c r="S89" s="27">
        <f t="shared" si="20"/>
        <v>28.41</v>
      </c>
      <c r="T89" s="27">
        <f t="shared" si="20"/>
        <v>43.87</v>
      </c>
      <c r="U89" s="24">
        <f t="shared" si="20"/>
        <v>24.87</v>
      </c>
      <c r="V89" s="18">
        <f t="shared" si="22"/>
        <v>31.105116666666667</v>
      </c>
      <c r="W89" s="18">
        <f t="shared" si="21"/>
        <v>31.105116666666667</v>
      </c>
      <c r="X89" s="35">
        <f aca="true" t="shared" si="23" ref="X89:X98">W89</f>
        <v>31.105116666666667</v>
      </c>
    </row>
    <row r="90" spans="1:24" ht="12.75">
      <c r="A90" s="12">
        <v>4</v>
      </c>
      <c r="B90" s="49">
        <f t="shared" si="19"/>
        <v>38.2</v>
      </c>
      <c r="C90" s="27">
        <f t="shared" si="19"/>
        <v>37.583</v>
      </c>
      <c r="D90" s="27">
        <f t="shared" si="19"/>
        <v>59.5</v>
      </c>
      <c r="E90" s="27">
        <f t="shared" si="19"/>
        <v>62.125</v>
      </c>
      <c r="F90" s="27">
        <f t="shared" si="19"/>
        <v>37.417</v>
      </c>
      <c r="G90" s="27">
        <f t="shared" si="19"/>
        <v>35.208</v>
      </c>
      <c r="H90" s="27">
        <f t="shared" si="19"/>
        <v>50.083</v>
      </c>
      <c r="I90" s="27">
        <f t="shared" si="19"/>
        <v>39.5</v>
      </c>
      <c r="J90" s="27">
        <f t="shared" si="19"/>
        <v>51.958</v>
      </c>
      <c r="K90" s="27">
        <f t="shared" si="19"/>
        <v>61</v>
      </c>
      <c r="L90" s="27">
        <f t="shared" si="19"/>
        <v>30.38</v>
      </c>
      <c r="M90" s="27">
        <f t="shared" si="19"/>
        <v>38.83</v>
      </c>
      <c r="N90" s="27">
        <f t="shared" si="19"/>
        <v>48.87</v>
      </c>
      <c r="O90" s="27">
        <f t="shared" si="19"/>
        <v>42.2</v>
      </c>
      <c r="P90" s="27">
        <f t="shared" si="19"/>
        <v>42.95</v>
      </c>
      <c r="Q90" s="27">
        <f t="shared" si="19"/>
        <v>57.37</v>
      </c>
      <c r="R90" s="27">
        <f t="shared" si="20"/>
        <v>53.58</v>
      </c>
      <c r="S90" s="27">
        <f t="shared" si="20"/>
        <v>52.91</v>
      </c>
      <c r="T90" s="27">
        <f t="shared" si="20"/>
        <v>47.95</v>
      </c>
      <c r="U90" s="44">
        <f t="shared" si="20"/>
        <v>45.16</v>
      </c>
      <c r="V90" s="18">
        <f t="shared" si="22"/>
        <v>46.63870000000001</v>
      </c>
      <c r="W90" s="18">
        <f t="shared" si="21"/>
        <v>45.6495</v>
      </c>
      <c r="X90" s="35">
        <f t="shared" si="23"/>
        <v>45.6495</v>
      </c>
    </row>
    <row r="91" spans="1:24" ht="12.75">
      <c r="A91" s="12">
        <v>5</v>
      </c>
      <c r="B91" s="49">
        <f t="shared" si="19"/>
        <v>47.2</v>
      </c>
      <c r="C91" s="27">
        <f t="shared" si="19"/>
        <v>64</v>
      </c>
      <c r="D91" s="27">
        <f t="shared" si="19"/>
        <v>64.083</v>
      </c>
      <c r="E91" s="27">
        <f t="shared" si="19"/>
        <v>60.125</v>
      </c>
      <c r="F91" s="27">
        <f t="shared" si="19"/>
        <v>68.708</v>
      </c>
      <c r="G91" s="27">
        <f t="shared" si="19"/>
        <v>73.667</v>
      </c>
      <c r="H91" s="27">
        <f t="shared" si="19"/>
        <v>66.75</v>
      </c>
      <c r="I91" s="27">
        <f t="shared" si="19"/>
        <v>54.125</v>
      </c>
      <c r="J91" s="27">
        <f t="shared" si="19"/>
        <v>58.833</v>
      </c>
      <c r="K91" s="28">
        <f t="shared" si="19"/>
        <v>51.5</v>
      </c>
      <c r="L91" s="28">
        <f t="shared" si="19"/>
        <v>70.75</v>
      </c>
      <c r="M91" s="28">
        <f t="shared" si="19"/>
        <v>59.54</v>
      </c>
      <c r="N91" s="27">
        <f t="shared" si="19"/>
        <v>57.27</v>
      </c>
      <c r="O91" s="27">
        <f t="shared" si="19"/>
        <v>55.75</v>
      </c>
      <c r="P91" s="27">
        <f t="shared" si="19"/>
        <v>70.87</v>
      </c>
      <c r="Q91" s="28">
        <f t="shared" si="19"/>
        <v>72.75</v>
      </c>
      <c r="R91" s="27">
        <f t="shared" si="20"/>
        <v>67.54</v>
      </c>
      <c r="S91" s="27">
        <f t="shared" si="20"/>
        <v>59.79</v>
      </c>
      <c r="T91" s="27">
        <f t="shared" si="20"/>
        <v>43.83</v>
      </c>
      <c r="U91" s="44">
        <f t="shared" si="20"/>
        <v>61.5</v>
      </c>
      <c r="V91" s="18">
        <f t="shared" si="22"/>
        <v>61.42905</v>
      </c>
      <c r="W91" s="18">
        <f t="shared" si="21"/>
        <v>62.641999999999996</v>
      </c>
      <c r="X91" s="35">
        <f t="shared" si="23"/>
        <v>62.641999999999996</v>
      </c>
    </row>
    <row r="92" spans="1:24" ht="12.75">
      <c r="A92" s="12">
        <v>6</v>
      </c>
      <c r="B92" s="51">
        <f t="shared" si="19"/>
        <v>58.6</v>
      </c>
      <c r="C92" s="28">
        <f t="shared" si="19"/>
        <v>60.458</v>
      </c>
      <c r="D92" s="28">
        <f t="shared" si="19"/>
        <v>64.625</v>
      </c>
      <c r="E92" s="28">
        <f t="shared" si="19"/>
        <v>63.417</v>
      </c>
      <c r="F92" s="27">
        <f t="shared" si="19"/>
        <v>74.708</v>
      </c>
      <c r="G92" s="27">
        <f t="shared" si="19"/>
        <v>70.667</v>
      </c>
      <c r="H92" s="27">
        <f t="shared" si="19"/>
        <v>60.375</v>
      </c>
      <c r="I92" s="27">
        <f t="shared" si="19"/>
        <v>60.958</v>
      </c>
      <c r="J92" s="28">
        <f t="shared" si="19"/>
        <v>72.875</v>
      </c>
      <c r="K92" s="28">
        <f t="shared" si="19"/>
        <v>71.25</v>
      </c>
      <c r="L92" s="28">
        <f t="shared" si="19"/>
        <v>71.46</v>
      </c>
      <c r="M92" s="28">
        <f t="shared" si="19"/>
        <v>64</v>
      </c>
      <c r="N92" s="28">
        <f t="shared" si="19"/>
        <v>72.83</v>
      </c>
      <c r="O92" s="27">
        <f t="shared" si="19"/>
        <v>76.5</v>
      </c>
      <c r="P92" s="28">
        <f t="shared" si="19"/>
        <v>66.41</v>
      </c>
      <c r="Q92" s="28">
        <f t="shared" si="19"/>
        <v>74.7</v>
      </c>
      <c r="R92" s="27">
        <f t="shared" si="20"/>
        <v>65.25</v>
      </c>
      <c r="S92" s="28">
        <f t="shared" si="20"/>
        <v>76.79</v>
      </c>
      <c r="T92" s="28">
        <f t="shared" si="20"/>
        <v>65.29</v>
      </c>
      <c r="U92" s="44">
        <f t="shared" si="20"/>
        <v>65.5</v>
      </c>
      <c r="V92" s="18">
        <f t="shared" si="22"/>
        <v>67.83315</v>
      </c>
      <c r="W92" s="18">
        <f t="shared" si="21"/>
        <v>67.83315</v>
      </c>
      <c r="X92" s="35">
        <f t="shared" si="23"/>
        <v>67.83315</v>
      </c>
    </row>
    <row r="93" spans="1:24" ht="12.75">
      <c r="A93" s="12">
        <v>7</v>
      </c>
      <c r="B93" s="51">
        <f t="shared" si="19"/>
        <v>71.6</v>
      </c>
      <c r="C93" s="28">
        <f t="shared" si="19"/>
        <v>69.542</v>
      </c>
      <c r="D93" s="28">
        <f t="shared" si="19"/>
        <v>71.958</v>
      </c>
      <c r="E93" s="28">
        <f t="shared" si="19"/>
        <v>78.167</v>
      </c>
      <c r="F93" s="28">
        <f t="shared" si="19"/>
        <v>74</v>
      </c>
      <c r="G93" s="28">
        <f t="shared" si="19"/>
        <v>75.625</v>
      </c>
      <c r="H93" s="28">
        <f t="shared" si="19"/>
        <v>70.375</v>
      </c>
      <c r="I93" s="28">
        <f t="shared" si="19"/>
        <v>77.458</v>
      </c>
      <c r="J93" s="28">
        <f t="shared" si="19"/>
        <v>72.042</v>
      </c>
      <c r="K93" s="28">
        <f t="shared" si="19"/>
        <v>73.75</v>
      </c>
      <c r="L93" s="28">
        <f t="shared" si="19"/>
        <v>72.79</v>
      </c>
      <c r="M93" s="28">
        <f t="shared" si="19"/>
        <v>65</v>
      </c>
      <c r="N93" s="28">
        <f t="shared" si="19"/>
        <v>76.79</v>
      </c>
      <c r="O93" s="28">
        <f t="shared" si="19"/>
        <v>71.91</v>
      </c>
      <c r="P93" s="28">
        <f t="shared" si="19"/>
        <v>72.91</v>
      </c>
      <c r="Q93" s="28">
        <f t="shared" si="19"/>
        <v>78.83</v>
      </c>
      <c r="R93" s="28">
        <f t="shared" si="20"/>
        <v>77.16</v>
      </c>
      <c r="S93" s="28">
        <f t="shared" si="20"/>
        <v>79.12</v>
      </c>
      <c r="T93" s="28">
        <f t="shared" si="20"/>
        <v>74.62</v>
      </c>
      <c r="U93" s="26">
        <f t="shared" si="20"/>
        <v>78.7</v>
      </c>
      <c r="V93" s="18">
        <f t="shared" si="22"/>
        <v>74.11735</v>
      </c>
      <c r="W93" s="18">
        <f t="shared" si="21"/>
        <v>74.11735</v>
      </c>
      <c r="X93" s="36">
        <f>V100</f>
        <v>74.45725000000002</v>
      </c>
    </row>
    <row r="94" spans="1:24" ht="12.75">
      <c r="A94" s="12">
        <v>8</v>
      </c>
      <c r="B94" s="51">
        <f t="shared" si="19"/>
        <v>71.4</v>
      </c>
      <c r="C94" s="28">
        <f t="shared" si="19"/>
        <v>69.583</v>
      </c>
      <c r="D94" s="28">
        <f t="shared" si="19"/>
        <v>80.125</v>
      </c>
      <c r="E94" s="28">
        <f t="shared" si="19"/>
        <v>77.125</v>
      </c>
      <c r="F94" s="28">
        <f t="shared" si="19"/>
        <v>66.417</v>
      </c>
      <c r="G94" s="28">
        <f t="shared" si="19"/>
        <v>84.208</v>
      </c>
      <c r="H94" s="28">
        <f t="shared" si="19"/>
        <v>70.292</v>
      </c>
      <c r="I94" s="28">
        <f t="shared" si="19"/>
        <v>75.583</v>
      </c>
      <c r="J94" s="28">
        <f t="shared" si="19"/>
        <v>65.292</v>
      </c>
      <c r="K94" s="28">
        <f t="shared" si="19"/>
        <v>78.5</v>
      </c>
      <c r="L94" s="28">
        <f t="shared" si="19"/>
        <v>73.29</v>
      </c>
      <c r="M94" s="28">
        <f t="shared" si="19"/>
        <v>68</v>
      </c>
      <c r="N94" s="28">
        <f t="shared" si="19"/>
        <v>72.16</v>
      </c>
      <c r="O94" s="28">
        <f t="shared" si="19"/>
        <v>72.79</v>
      </c>
      <c r="P94" s="28">
        <f t="shared" si="19"/>
        <v>74.66</v>
      </c>
      <c r="Q94" s="28">
        <f t="shared" si="19"/>
        <v>78.2</v>
      </c>
      <c r="R94" s="28">
        <f t="shared" si="20"/>
        <v>70.5</v>
      </c>
      <c r="S94" s="28">
        <f t="shared" si="20"/>
        <v>79.66</v>
      </c>
      <c r="T94" s="28">
        <f t="shared" si="20"/>
        <v>78.91</v>
      </c>
      <c r="U94" s="26">
        <f t="shared" si="20"/>
        <v>72.95</v>
      </c>
      <c r="V94" s="18">
        <f t="shared" si="22"/>
        <v>73.98225000000001</v>
      </c>
      <c r="W94" s="18">
        <f t="shared" si="21"/>
        <v>73.98225000000001</v>
      </c>
      <c r="X94" s="35">
        <f t="shared" si="23"/>
        <v>73.98225000000001</v>
      </c>
    </row>
    <row r="95" spans="1:24" ht="12.75">
      <c r="A95" s="12">
        <v>9</v>
      </c>
      <c r="B95" s="51">
        <f t="shared" si="19"/>
        <v>73.7</v>
      </c>
      <c r="C95" s="28">
        <f t="shared" si="19"/>
        <v>60.125</v>
      </c>
      <c r="D95" s="28">
        <f t="shared" si="19"/>
        <v>68.792</v>
      </c>
      <c r="E95" s="28">
        <f t="shared" si="19"/>
        <v>71.542</v>
      </c>
      <c r="F95" s="28">
        <f t="shared" si="19"/>
        <v>68.583</v>
      </c>
      <c r="G95" s="28">
        <f t="shared" si="19"/>
        <v>67.292</v>
      </c>
      <c r="H95" s="28">
        <f t="shared" si="19"/>
        <v>65.625</v>
      </c>
      <c r="I95" s="28">
        <f t="shared" si="19"/>
        <v>58.917</v>
      </c>
      <c r="J95" s="28">
        <f t="shared" si="19"/>
        <v>66.417</v>
      </c>
      <c r="K95" s="28">
        <f t="shared" si="19"/>
        <v>74.5</v>
      </c>
      <c r="L95" s="28">
        <f t="shared" si="19"/>
        <v>51.54</v>
      </c>
      <c r="M95" s="28">
        <f t="shared" si="19"/>
        <v>67.31</v>
      </c>
      <c r="N95" s="28">
        <f t="shared" si="19"/>
        <v>58.83</v>
      </c>
      <c r="O95" s="28">
        <f t="shared" si="19"/>
        <v>72.12</v>
      </c>
      <c r="P95" s="28">
        <f t="shared" si="19"/>
        <v>61.45</v>
      </c>
      <c r="Q95" s="28">
        <f t="shared" si="19"/>
        <v>68.75</v>
      </c>
      <c r="R95" s="28">
        <f t="shared" si="20"/>
        <v>66.16</v>
      </c>
      <c r="S95" s="28">
        <f t="shared" si="20"/>
        <v>64.91</v>
      </c>
      <c r="T95" s="28">
        <f t="shared" si="20"/>
        <v>71.62</v>
      </c>
      <c r="U95" s="26">
        <f t="shared" si="20"/>
        <v>71.95</v>
      </c>
      <c r="V95" s="18">
        <f t="shared" si="22"/>
        <v>66.50665000000002</v>
      </c>
      <c r="W95" s="18">
        <f t="shared" si="21"/>
        <v>67.784625</v>
      </c>
      <c r="X95" s="35">
        <f t="shared" si="23"/>
        <v>67.784625</v>
      </c>
    </row>
    <row r="96" spans="1:24" ht="12.75">
      <c r="A96" s="12">
        <v>10</v>
      </c>
      <c r="B96" s="49">
        <f t="shared" si="19"/>
        <v>49.6</v>
      </c>
      <c r="C96" s="27">
        <f t="shared" si="19"/>
        <v>50.208</v>
      </c>
      <c r="D96" s="27">
        <f t="shared" si="19"/>
        <v>64.5</v>
      </c>
      <c r="E96" s="27">
        <f t="shared" si="19"/>
        <v>64.833</v>
      </c>
      <c r="F96" s="27">
        <f t="shared" si="19"/>
        <v>50.833</v>
      </c>
      <c r="G96" s="27">
        <f t="shared" si="19"/>
        <v>60.5</v>
      </c>
      <c r="H96" s="27">
        <f t="shared" si="19"/>
        <v>54.208</v>
      </c>
      <c r="I96" s="27">
        <f t="shared" si="19"/>
        <v>55.25</v>
      </c>
      <c r="J96" s="27">
        <f t="shared" si="19"/>
        <v>44.417</v>
      </c>
      <c r="K96" s="27">
        <f t="shared" si="19"/>
        <v>39.083</v>
      </c>
      <c r="L96" s="27">
        <f t="shared" si="19"/>
        <v>57.67</v>
      </c>
      <c r="M96" s="27">
        <f t="shared" si="19"/>
        <v>34.54</v>
      </c>
      <c r="N96" s="27">
        <f t="shared" si="19"/>
        <v>49.95</v>
      </c>
      <c r="O96" s="27">
        <f t="shared" si="19"/>
        <v>61.12</v>
      </c>
      <c r="P96" s="27">
        <f t="shared" si="19"/>
        <v>64.95</v>
      </c>
      <c r="Q96" s="27">
        <f t="shared" si="19"/>
        <v>46.75</v>
      </c>
      <c r="R96" s="27">
        <f t="shared" si="20"/>
        <v>57.91</v>
      </c>
      <c r="S96" s="27">
        <f t="shared" si="20"/>
        <v>62.41</v>
      </c>
      <c r="T96" s="27">
        <f t="shared" si="20"/>
        <v>56.83</v>
      </c>
      <c r="U96" s="24">
        <f t="shared" si="20"/>
        <v>58.08</v>
      </c>
      <c r="V96" s="18">
        <f t="shared" si="22"/>
        <v>54.18209999999999</v>
      </c>
      <c r="W96" s="18">
        <f t="shared" si="21"/>
        <v>52.62137500000001</v>
      </c>
      <c r="X96" s="35">
        <f t="shared" si="23"/>
        <v>52.62137500000001</v>
      </c>
    </row>
    <row r="97" spans="1:24" ht="12.75">
      <c r="A97" s="12">
        <v>11</v>
      </c>
      <c r="B97" s="49">
        <f t="shared" si="19"/>
        <v>43.4</v>
      </c>
      <c r="C97" s="27">
        <f t="shared" si="19"/>
        <v>32.833</v>
      </c>
      <c r="D97" s="27">
        <f t="shared" si="19"/>
        <v>36.375</v>
      </c>
      <c r="E97" s="27">
        <f t="shared" si="19"/>
        <v>19.125</v>
      </c>
      <c r="F97" s="27">
        <f t="shared" si="19"/>
        <v>15.083</v>
      </c>
      <c r="G97" s="27">
        <f t="shared" si="19"/>
        <v>18.917</v>
      </c>
      <c r="H97" s="27">
        <f t="shared" si="19"/>
        <v>23.458</v>
      </c>
      <c r="I97" s="27">
        <f t="shared" si="19"/>
        <v>20.375</v>
      </c>
      <c r="J97" s="27">
        <f t="shared" si="19"/>
        <v>31.875</v>
      </c>
      <c r="K97" s="27">
        <f t="shared" si="19"/>
        <v>28.167</v>
      </c>
      <c r="L97" s="27">
        <f t="shared" si="19"/>
        <v>44.5</v>
      </c>
      <c r="M97" s="27">
        <f t="shared" si="19"/>
        <v>30.04</v>
      </c>
      <c r="N97" s="27">
        <f t="shared" si="19"/>
        <v>26.54</v>
      </c>
      <c r="O97" s="27">
        <f t="shared" si="19"/>
        <v>30.37</v>
      </c>
      <c r="P97" s="27">
        <f t="shared" si="19"/>
        <v>40.79</v>
      </c>
      <c r="Q97" s="27">
        <f t="shared" si="19"/>
        <v>45</v>
      </c>
      <c r="R97" s="27">
        <f t="shared" si="20"/>
        <v>38.75</v>
      </c>
      <c r="S97" s="27">
        <f t="shared" si="20"/>
        <v>10.41</v>
      </c>
      <c r="T97" s="27">
        <f t="shared" si="20"/>
        <v>30.95</v>
      </c>
      <c r="U97" s="24">
        <f t="shared" si="20"/>
        <v>36.33</v>
      </c>
      <c r="V97" s="18">
        <f t="shared" si="22"/>
        <v>30.164400000000008</v>
      </c>
      <c r="W97" s="18">
        <f t="shared" si="21"/>
        <v>30.164400000000008</v>
      </c>
      <c r="X97" s="35">
        <f t="shared" si="23"/>
        <v>30.164400000000008</v>
      </c>
    </row>
    <row r="98" spans="1:24" ht="12.75">
      <c r="A98" s="14">
        <v>12</v>
      </c>
      <c r="B98" s="50">
        <f t="shared" si="19"/>
        <v>1.5</v>
      </c>
      <c r="C98" s="25">
        <f t="shared" si="19"/>
        <v>30.583</v>
      </c>
      <c r="D98" s="25">
        <f t="shared" si="19"/>
        <v>22</v>
      </c>
      <c r="E98" s="25">
        <f t="shared" si="19"/>
        <v>18.375</v>
      </c>
      <c r="F98" s="25">
        <f t="shared" si="19"/>
        <v>32.667</v>
      </c>
      <c r="G98" s="25">
        <f t="shared" si="19"/>
        <v>25.375</v>
      </c>
      <c r="H98" s="25">
        <f t="shared" si="19"/>
        <v>15.667</v>
      </c>
      <c r="I98" s="25">
        <f t="shared" si="19"/>
        <v>15.417</v>
      </c>
      <c r="J98" s="25">
        <f t="shared" si="19"/>
        <v>22.583</v>
      </c>
      <c r="K98" s="25">
        <f t="shared" si="19"/>
        <v>24.792</v>
      </c>
      <c r="L98" s="25">
        <f t="shared" si="19"/>
        <v>13</v>
      </c>
      <c r="M98" s="25">
        <f t="shared" si="19"/>
        <v>7.27</v>
      </c>
      <c r="N98" s="25">
        <f t="shared" si="19"/>
        <v>29.33</v>
      </c>
      <c r="O98" s="25">
        <f t="shared" si="19"/>
        <v>20</v>
      </c>
      <c r="P98" s="25">
        <f t="shared" si="19"/>
        <v>34.87</v>
      </c>
      <c r="Q98" s="25">
        <f t="shared" si="19"/>
        <v>45</v>
      </c>
      <c r="R98" s="25">
        <f t="shared" si="20"/>
        <v>26.91</v>
      </c>
      <c r="S98" s="25">
        <f t="shared" si="20"/>
        <v>13.25</v>
      </c>
      <c r="T98" s="25">
        <f t="shared" si="20"/>
        <v>7.37</v>
      </c>
      <c r="U98" s="31">
        <f t="shared" si="20"/>
        <v>34.5</v>
      </c>
      <c r="V98" s="20">
        <f t="shared" si="22"/>
        <v>22.02295</v>
      </c>
      <c r="W98" s="20">
        <f t="shared" si="21"/>
        <v>22.02295</v>
      </c>
      <c r="X98" s="37">
        <f t="shared" si="23"/>
        <v>22.02295</v>
      </c>
    </row>
    <row r="99" spans="2:22" ht="12.75">
      <c r="B99" s="41">
        <f aca="true" t="shared" si="24" ref="B99:U99">INDEX(B87:B98,MATCH(B$65,B$53:B$64,0))</f>
        <v>1.5</v>
      </c>
      <c r="C99" s="15">
        <f t="shared" si="24"/>
        <v>22.042</v>
      </c>
      <c r="D99" s="15">
        <f t="shared" si="24"/>
        <v>22</v>
      </c>
      <c r="E99" s="15">
        <f t="shared" si="24"/>
        <v>18.292</v>
      </c>
      <c r="F99" s="15">
        <f t="shared" si="24"/>
        <v>5.083</v>
      </c>
      <c r="G99" s="15">
        <f t="shared" si="24"/>
        <v>34.542</v>
      </c>
      <c r="H99" s="15">
        <f t="shared" si="24"/>
        <v>15.75</v>
      </c>
      <c r="I99" s="15">
        <f t="shared" si="24"/>
        <v>15.417</v>
      </c>
      <c r="J99" s="15">
        <f t="shared" si="24"/>
        <v>20.042</v>
      </c>
      <c r="K99" s="15">
        <f t="shared" si="24"/>
        <v>4.625</v>
      </c>
      <c r="L99" s="15">
        <f t="shared" si="24"/>
        <v>5.25</v>
      </c>
      <c r="M99" s="15">
        <f t="shared" si="24"/>
        <v>7.27</v>
      </c>
      <c r="N99" s="15">
        <f t="shared" si="24"/>
        <v>35.18</v>
      </c>
      <c r="O99" s="15">
        <f t="shared" si="24"/>
        <v>21.62</v>
      </c>
      <c r="P99" s="15">
        <f t="shared" si="24"/>
        <v>34.87</v>
      </c>
      <c r="Q99" s="15">
        <f t="shared" si="24"/>
        <v>2.91</v>
      </c>
      <c r="R99" s="15">
        <f t="shared" si="24"/>
        <v>26.91</v>
      </c>
      <c r="S99" s="15">
        <f t="shared" si="24"/>
        <v>13.25</v>
      </c>
      <c r="T99" s="15">
        <f t="shared" si="24"/>
        <v>7.37</v>
      </c>
      <c r="U99" s="46">
        <f t="shared" si="24"/>
        <v>15.41</v>
      </c>
      <c r="V99" s="46">
        <f>AVERAGE(B99:U99)</f>
        <v>16.466650000000005</v>
      </c>
    </row>
    <row r="100" spans="2:22" ht="12.75">
      <c r="B100" s="45">
        <f aca="true" t="shared" si="25" ref="B100:U100">INDEX(B87:B98,MATCH(B$66,B$53:B$64,0))</f>
        <v>71.4</v>
      </c>
      <c r="C100" s="19">
        <f t="shared" si="25"/>
        <v>69.542</v>
      </c>
      <c r="D100" s="19">
        <f t="shared" si="25"/>
        <v>80.125</v>
      </c>
      <c r="E100" s="19">
        <f t="shared" si="25"/>
        <v>77.125</v>
      </c>
      <c r="F100" s="19">
        <f t="shared" si="25"/>
        <v>74</v>
      </c>
      <c r="G100" s="19">
        <f t="shared" si="25"/>
        <v>84.208</v>
      </c>
      <c r="H100" s="19">
        <f t="shared" si="25"/>
        <v>70.375</v>
      </c>
      <c r="I100" s="19">
        <f t="shared" si="25"/>
        <v>77.458</v>
      </c>
      <c r="J100" s="19">
        <f t="shared" si="25"/>
        <v>72.042</v>
      </c>
      <c r="K100" s="19">
        <f t="shared" si="25"/>
        <v>73.75</v>
      </c>
      <c r="L100" s="19">
        <f t="shared" si="25"/>
        <v>73.29</v>
      </c>
      <c r="M100" s="19">
        <f t="shared" si="25"/>
        <v>68</v>
      </c>
      <c r="N100" s="19">
        <f t="shared" si="25"/>
        <v>72.16</v>
      </c>
      <c r="O100" s="19">
        <f t="shared" si="25"/>
        <v>71.91</v>
      </c>
      <c r="P100" s="19">
        <f t="shared" si="25"/>
        <v>74.66</v>
      </c>
      <c r="Q100" s="19">
        <f t="shared" si="25"/>
        <v>78.83</v>
      </c>
      <c r="R100" s="19">
        <f t="shared" si="25"/>
        <v>77.16</v>
      </c>
      <c r="S100" s="19">
        <f t="shared" si="25"/>
        <v>79.12</v>
      </c>
      <c r="T100" s="19">
        <f t="shared" si="25"/>
        <v>65.29</v>
      </c>
      <c r="U100" s="47">
        <f t="shared" si="25"/>
        <v>78.7</v>
      </c>
      <c r="V100" s="47">
        <f>AVERAGE(B100:U100)</f>
        <v>74.45725000000002</v>
      </c>
    </row>
    <row r="101" spans="20:21" ht="12.75">
      <c r="T101"/>
      <c r="U101"/>
    </row>
    <row r="102" spans="20:21" ht="12.75">
      <c r="T102"/>
      <c r="U102"/>
    </row>
    <row r="103" spans="20:21" ht="12.75">
      <c r="T103"/>
      <c r="U103"/>
    </row>
  </sheetData>
  <sheetProtection/>
  <mergeCells count="1">
    <mergeCell ref="Y3:Z5"/>
  </mergeCells>
  <conditionalFormatting sqref="B53:W64 X54:Z58 X60:Z64 B65:V66 X71:X75 X77:X81 B82:V83 X88:X92 X94:X98 B87:W98 B99:V100 T87:U100 T70:V83 T53:V66 B70:W81">
    <cfRule type="cellIs" priority="3" dxfId="1" operator="lessThan" stopIfTrue="1">
      <formula>60</formula>
    </cfRule>
    <cfRule type="cellIs" priority="4" dxfId="0" operator="greaterThanOrEqual" stopIfTrue="1">
      <formula>60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R589"/>
  <sheetViews>
    <sheetView showOutlineSymbol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599" sqref="C599"/>
    </sheetView>
  </sheetViews>
  <sheetFormatPr defaultColWidth="9.140625" defaultRowHeight="12.75" customHeight="1"/>
  <cols>
    <col min="1" max="2" width="9.140625" style="2" customWidth="1"/>
    <col min="3" max="3" width="11.00390625" style="4" customWidth="1"/>
    <col min="4" max="4" width="9.140625" style="6" customWidth="1"/>
    <col min="5" max="6" width="10.57421875" style="6" customWidth="1"/>
    <col min="7" max="7" width="9.140625" style="6" customWidth="1"/>
    <col min="8" max="9" width="11.8515625" style="6" customWidth="1"/>
  </cols>
  <sheetData>
    <row r="1" spans="1:96" s="1" customFormat="1" ht="12.75" customHeight="1" thickBot="1">
      <c r="A1" s="1" t="s">
        <v>0</v>
      </c>
      <c r="B1" s="1" t="s">
        <v>1</v>
      </c>
      <c r="C1" s="5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</row>
    <row r="2" spans="1:13" ht="12.75" customHeight="1">
      <c r="A2" s="2">
        <v>1990</v>
      </c>
      <c r="B2" s="2">
        <v>1</v>
      </c>
      <c r="C2" s="4">
        <v>390122</v>
      </c>
      <c r="D2" s="62">
        <v>23.5</v>
      </c>
      <c r="E2" s="62">
        <v>29.5</v>
      </c>
      <c r="F2" s="62">
        <v>31</v>
      </c>
      <c r="G2" s="6">
        <f>VLOOKUP($B2,Pivot!$A$53:$Z$64,Pivot!X$50,FALSE)</f>
        <v>6.02945</v>
      </c>
      <c r="H2" s="6">
        <f>VLOOKUP($B2,Pivot!$A$53:$Z$64,Pivot!Y$50,FALSE)</f>
        <v>10.717199999999998</v>
      </c>
      <c r="I2" s="6">
        <f>VLOOKUP($B2,Pivot!$A$53:$Z$64,Pivot!Z$50,FALSE)</f>
        <v>16.466650000000005</v>
      </c>
      <c r="K2" s="70">
        <v>0</v>
      </c>
      <c r="L2" s="70">
        <v>0</v>
      </c>
      <c r="M2" s="70">
        <v>0</v>
      </c>
    </row>
    <row r="3" spans="1:13" ht="12.75" customHeight="1">
      <c r="A3" s="2">
        <v>1990</v>
      </c>
      <c r="B3" s="2">
        <v>2</v>
      </c>
      <c r="C3" s="4">
        <v>375803</v>
      </c>
      <c r="D3" s="62">
        <v>22</v>
      </c>
      <c r="E3" s="62">
        <v>20.5</v>
      </c>
      <c r="F3" s="62">
        <v>20.5</v>
      </c>
      <c r="G3" s="6">
        <f>VLOOKUP($B3,Pivot!$A$53:$Z$64,Pivot!X$50,FALSE)</f>
        <v>17.25075</v>
      </c>
      <c r="H3" s="6">
        <f>VLOOKUP($B3,Pivot!$A$53:$Z$64,Pivot!Y$50,FALSE)</f>
        <v>18.5074</v>
      </c>
      <c r="I3" s="6">
        <f>VLOOKUP($B3,Pivot!$A$53:$Z$64,Pivot!Z$50,FALSE)</f>
        <v>21.855599999999995</v>
      </c>
      <c r="K3" s="70">
        <v>0</v>
      </c>
      <c r="L3" s="70">
        <v>0</v>
      </c>
      <c r="M3" s="70">
        <v>0</v>
      </c>
    </row>
    <row r="4" spans="1:13" ht="12.75" customHeight="1">
      <c r="A4" s="2">
        <v>1990</v>
      </c>
      <c r="B4" s="2">
        <v>3</v>
      </c>
      <c r="C4" s="4">
        <v>365605</v>
      </c>
      <c r="D4" s="62">
        <v>26</v>
      </c>
      <c r="E4" s="62">
        <v>33.5</v>
      </c>
      <c r="F4" s="62">
        <v>47.5</v>
      </c>
      <c r="G4" s="6">
        <f>VLOOKUP($B4,Pivot!$A$53:$Z$64,Pivot!X$50,FALSE)</f>
        <v>30.41085</v>
      </c>
      <c r="H4" s="6">
        <f>VLOOKUP($B4,Pivot!$A$53:$Z$64,Pivot!Y$50,FALSE)</f>
        <v>30.29351666666667</v>
      </c>
      <c r="I4" s="6">
        <f>VLOOKUP($B4,Pivot!$A$53:$Z$64,Pivot!Z$50,FALSE)</f>
        <v>31.105116666666667</v>
      </c>
      <c r="K4" s="70">
        <v>0</v>
      </c>
      <c r="L4" s="70">
        <v>0</v>
      </c>
      <c r="M4" s="70">
        <v>0</v>
      </c>
    </row>
    <row r="5" spans="1:13" ht="12.75" customHeight="1">
      <c r="A5" s="2">
        <v>1990</v>
      </c>
      <c r="B5" s="2">
        <v>4</v>
      </c>
      <c r="C5" s="4">
        <v>347782</v>
      </c>
      <c r="D5" s="62">
        <v>48.5</v>
      </c>
      <c r="E5" s="62">
        <v>48.5</v>
      </c>
      <c r="F5" s="62">
        <v>46.5</v>
      </c>
      <c r="G5" s="6">
        <f>VLOOKUP($B5,Pivot!$A$53:$Z$64,Pivot!X$50,FALSE)</f>
        <v>43.21394444444445</v>
      </c>
      <c r="H5" s="6">
        <f>VLOOKUP($B5,Pivot!$A$53:$Z$64,Pivot!Y$50,FALSE)</f>
        <v>45.464444444444446</v>
      </c>
      <c r="I5" s="6">
        <f>VLOOKUP($B5,Pivot!$A$53:$Z$64,Pivot!Z$50,FALSE)</f>
        <v>45.6495</v>
      </c>
      <c r="K5" s="70">
        <v>0</v>
      </c>
      <c r="L5" s="70">
        <v>0</v>
      </c>
      <c r="M5" s="70">
        <v>0</v>
      </c>
    </row>
    <row r="6" spans="1:13" ht="12.75" customHeight="1">
      <c r="A6" s="2">
        <v>1990</v>
      </c>
      <c r="B6" s="2">
        <v>5</v>
      </c>
      <c r="C6" s="4">
        <v>437937</v>
      </c>
      <c r="D6" s="62">
        <v>60.5</v>
      </c>
      <c r="E6" s="62">
        <v>57.5</v>
      </c>
      <c r="F6" s="62">
        <v>52</v>
      </c>
      <c r="G6" s="6">
        <f>VLOOKUP($B6,Pivot!$A$53:$Z$64,Pivot!X$50,FALSE)</f>
        <v>65.55271428571429</v>
      </c>
      <c r="H6" s="6">
        <f>VLOOKUP($B6,Pivot!$A$53:$Z$64,Pivot!Y$50,FALSE)</f>
        <v>65.06564285714288</v>
      </c>
      <c r="I6" s="6">
        <f>VLOOKUP($B6,Pivot!$A$53:$Z$64,Pivot!Z$50,FALSE)</f>
        <v>62.641999999999996</v>
      </c>
      <c r="K6" s="70">
        <v>0</v>
      </c>
      <c r="L6" s="70">
        <v>0</v>
      </c>
      <c r="M6" s="70">
        <v>0</v>
      </c>
    </row>
    <row r="7" spans="1:13" ht="12.75" customHeight="1">
      <c r="A7" s="2">
        <v>1990</v>
      </c>
      <c r="B7" s="2">
        <v>6</v>
      </c>
      <c r="C7" s="4">
        <v>618977</v>
      </c>
      <c r="D7" s="62">
        <v>70</v>
      </c>
      <c r="E7" s="62">
        <v>72</v>
      </c>
      <c r="F7" s="62">
        <v>75</v>
      </c>
      <c r="G7" s="6">
        <f>VLOOKUP($B7,Pivot!$A$53:$Z$64,Pivot!X$50,FALSE)</f>
        <v>72.1189</v>
      </c>
      <c r="H7" s="6">
        <f>VLOOKUP($B7,Pivot!$A$53:$Z$64,Pivot!Y$50,FALSE)</f>
        <v>70.6234</v>
      </c>
      <c r="I7" s="6">
        <f>VLOOKUP($B7,Pivot!$A$53:$Z$64,Pivot!Z$50,FALSE)</f>
        <v>67.83315</v>
      </c>
      <c r="K7" s="70">
        <v>0</v>
      </c>
      <c r="L7" s="70">
        <v>0</v>
      </c>
      <c r="M7" s="70">
        <v>0</v>
      </c>
    </row>
    <row r="8" spans="1:13" ht="12.75" customHeight="1">
      <c r="A8" s="2">
        <v>1990</v>
      </c>
      <c r="B8" s="2">
        <v>7</v>
      </c>
      <c r="C8" s="4">
        <v>636681</v>
      </c>
      <c r="D8" s="62">
        <v>75.5</v>
      </c>
      <c r="E8" s="62">
        <v>73</v>
      </c>
      <c r="F8" s="62">
        <v>69.5</v>
      </c>
      <c r="G8" s="6">
        <f>VLOOKUP($B8,Pivot!$A$53:$Z$64,Pivot!X$50,FALSE)</f>
        <v>77.56585</v>
      </c>
      <c r="H8" s="6">
        <f>VLOOKUP($B8,Pivot!$A$53:$Z$64,Pivot!Y$50,FALSE)</f>
        <v>75.51874999999998</v>
      </c>
      <c r="I8" s="6">
        <f>VLOOKUP($B8,Pivot!$A$53:$Z$64,Pivot!Z$50,FALSE)</f>
        <v>74.45725000000002</v>
      </c>
      <c r="K8" s="70">
        <v>0</v>
      </c>
      <c r="L8" s="70">
        <v>0</v>
      </c>
      <c r="M8" s="70">
        <v>0</v>
      </c>
    </row>
    <row r="9" spans="1:13" ht="12.75" customHeight="1">
      <c r="A9" s="2">
        <v>1990</v>
      </c>
      <c r="B9" s="2">
        <v>8</v>
      </c>
      <c r="C9" s="4">
        <v>532071</v>
      </c>
      <c r="D9" s="62">
        <v>72</v>
      </c>
      <c r="E9" s="62">
        <v>73</v>
      </c>
      <c r="F9" s="62">
        <v>72.5</v>
      </c>
      <c r="G9" s="6">
        <f>VLOOKUP($B9,Pivot!$A$53:$Z$64,Pivot!X$50,FALSE)</f>
        <v>74.99324999999999</v>
      </c>
      <c r="H9" s="6">
        <f>VLOOKUP($B9,Pivot!$A$53:$Z$64,Pivot!Y$50,FALSE)</f>
        <v>73.56409999999998</v>
      </c>
      <c r="I9" s="6">
        <f>VLOOKUP($B9,Pivot!$A$53:$Z$64,Pivot!Z$50,FALSE)</f>
        <v>73.98225000000001</v>
      </c>
      <c r="K9" s="70">
        <v>0</v>
      </c>
      <c r="L9" s="70">
        <v>0</v>
      </c>
      <c r="M9" s="70">
        <v>0</v>
      </c>
    </row>
    <row r="10" spans="1:13" ht="12.75" customHeight="1">
      <c r="A10" s="2">
        <v>1990</v>
      </c>
      <c r="B10" s="2">
        <v>9</v>
      </c>
      <c r="C10" s="4">
        <v>447154</v>
      </c>
      <c r="D10" s="62">
        <v>69</v>
      </c>
      <c r="E10" s="62">
        <v>64</v>
      </c>
      <c r="F10" s="62">
        <v>70</v>
      </c>
      <c r="G10" s="6">
        <f>VLOOKUP($B10,Pivot!$A$53:$Z$64,Pivot!X$50,FALSE)</f>
        <v>68.7169375</v>
      </c>
      <c r="H10" s="6">
        <f>VLOOKUP($B10,Pivot!$A$53:$Z$64,Pivot!Y$50,FALSE)</f>
        <v>68.22900000000001</v>
      </c>
      <c r="I10" s="6">
        <f>VLOOKUP($B10,Pivot!$A$53:$Z$64,Pivot!Z$50,FALSE)</f>
        <v>67.784625</v>
      </c>
      <c r="K10" s="70">
        <v>0</v>
      </c>
      <c r="L10" s="70">
        <v>0</v>
      </c>
      <c r="M10" s="70">
        <v>0</v>
      </c>
    </row>
    <row r="11" spans="1:13" ht="12.75" customHeight="1">
      <c r="A11" s="2">
        <v>1990</v>
      </c>
      <c r="B11" s="2">
        <v>10</v>
      </c>
      <c r="C11" s="4">
        <v>379451</v>
      </c>
      <c r="D11" s="62">
        <v>54.8522</v>
      </c>
      <c r="E11" s="62">
        <v>58.6842</v>
      </c>
      <c r="F11" s="62">
        <v>60.5</v>
      </c>
      <c r="G11" s="6">
        <f>VLOOKUP($B11,Pivot!$A$53:$Z$64,Pivot!X$50,FALSE)</f>
        <v>46.0000625</v>
      </c>
      <c r="H11" s="6">
        <f>VLOOKUP($B11,Pivot!$A$53:$Z$64,Pivot!Y$50,FALSE)</f>
        <v>48.322937499999995</v>
      </c>
      <c r="I11" s="6">
        <f>VLOOKUP($B11,Pivot!$A$53:$Z$64,Pivot!Z$50,FALSE)</f>
        <v>52.62137500000001</v>
      </c>
      <c r="K11" s="70">
        <v>0</v>
      </c>
      <c r="L11" s="70">
        <v>0</v>
      </c>
      <c r="M11" s="70">
        <v>0</v>
      </c>
    </row>
    <row r="12" spans="1:13" ht="12.75" customHeight="1">
      <c r="A12" s="2">
        <v>1990</v>
      </c>
      <c r="B12" s="2">
        <v>11</v>
      </c>
      <c r="C12" s="4">
        <v>373496</v>
      </c>
      <c r="D12" s="62">
        <v>24</v>
      </c>
      <c r="E12" s="62">
        <v>29.5</v>
      </c>
      <c r="F12" s="62">
        <v>36</v>
      </c>
      <c r="G12" s="6">
        <f>VLOOKUP($B12,Pivot!$A$53:$Z$64,Pivot!X$50,FALSE)</f>
        <v>26.151700000000005</v>
      </c>
      <c r="H12" s="6">
        <f>VLOOKUP($B12,Pivot!$A$53:$Z$64,Pivot!Y$50,FALSE)</f>
        <v>28.378749999999997</v>
      </c>
      <c r="I12" s="6">
        <f>VLOOKUP($B12,Pivot!$A$53:$Z$64,Pivot!Z$50,FALSE)</f>
        <v>30.164400000000008</v>
      </c>
      <c r="K12" s="70">
        <v>0</v>
      </c>
      <c r="L12" s="70">
        <v>0</v>
      </c>
      <c r="M12" s="70">
        <v>0</v>
      </c>
    </row>
    <row r="13" spans="1:13" ht="12.75" customHeight="1">
      <c r="A13" s="2">
        <v>1990</v>
      </c>
      <c r="B13" s="2">
        <v>12</v>
      </c>
      <c r="C13" s="4">
        <v>443050</v>
      </c>
      <c r="D13" s="62">
        <v>-17.5</v>
      </c>
      <c r="E13" s="62">
        <v>-17</v>
      </c>
      <c r="F13" s="62">
        <v>-17</v>
      </c>
      <c r="G13" s="6">
        <f>VLOOKUP($B13,Pivot!$A$53:$Z$64,Pivot!X$50,FALSE)</f>
        <v>13.804199999999998</v>
      </c>
      <c r="H13" s="6">
        <f>VLOOKUP($B13,Pivot!$A$53:$Z$64,Pivot!Y$50,FALSE)</f>
        <v>18.543150000000004</v>
      </c>
      <c r="I13" s="6">
        <f>VLOOKUP($B13,Pivot!$A$53:$Z$64,Pivot!Z$50,FALSE)</f>
        <v>22.02295</v>
      </c>
      <c r="K13" s="70">
        <v>0</v>
      </c>
      <c r="L13" s="70">
        <v>0</v>
      </c>
      <c r="M13" s="70">
        <v>0</v>
      </c>
    </row>
    <row r="14" spans="1:13" ht="12.75" customHeight="1">
      <c r="A14" s="2">
        <v>1991</v>
      </c>
      <c r="B14" s="2">
        <v>1</v>
      </c>
      <c r="C14" s="4">
        <v>410569</v>
      </c>
      <c r="D14" s="62">
        <v>7.5</v>
      </c>
      <c r="E14" s="62">
        <v>3.5</v>
      </c>
      <c r="F14" s="62">
        <v>14.5</v>
      </c>
      <c r="G14" s="6">
        <f>VLOOKUP($B14,Pivot!$A$53:$Z$64,Pivot!X$50,FALSE)</f>
        <v>6.02945</v>
      </c>
      <c r="H14" s="6">
        <f>VLOOKUP($B14,Pivot!$A$53:$Z$64,Pivot!Y$50,FALSE)</f>
        <v>10.717199999999998</v>
      </c>
      <c r="I14" s="6">
        <f>VLOOKUP($B14,Pivot!$A$53:$Z$64,Pivot!Z$50,FALSE)</f>
        <v>16.466650000000005</v>
      </c>
      <c r="K14" s="70">
        <v>0</v>
      </c>
      <c r="L14" s="70">
        <v>0</v>
      </c>
      <c r="M14" s="70">
        <v>0</v>
      </c>
    </row>
    <row r="15" spans="1:13" ht="12.75" customHeight="1">
      <c r="A15" s="2">
        <v>1991</v>
      </c>
      <c r="B15" s="2">
        <v>2</v>
      </c>
      <c r="C15" s="4">
        <v>384288</v>
      </c>
      <c r="D15" s="62">
        <v>20</v>
      </c>
      <c r="E15" s="62">
        <v>17.5</v>
      </c>
      <c r="F15" s="62">
        <v>7.5</v>
      </c>
      <c r="G15" s="6">
        <f>VLOOKUP($B15,Pivot!$A$53:$Z$64,Pivot!X$50,FALSE)</f>
        <v>17.25075</v>
      </c>
      <c r="H15" s="6">
        <f>VLOOKUP($B15,Pivot!$A$53:$Z$64,Pivot!Y$50,FALSE)</f>
        <v>18.5074</v>
      </c>
      <c r="I15" s="6">
        <f>VLOOKUP($B15,Pivot!$A$53:$Z$64,Pivot!Z$50,FALSE)</f>
        <v>21.855599999999995</v>
      </c>
      <c r="K15" s="70">
        <v>0</v>
      </c>
      <c r="L15" s="70">
        <v>0</v>
      </c>
      <c r="M15" s="70">
        <v>0</v>
      </c>
    </row>
    <row r="16" spans="1:13" ht="12.75" customHeight="1">
      <c r="A16" s="2">
        <v>1991</v>
      </c>
      <c r="B16" s="2">
        <v>3</v>
      </c>
      <c r="C16" s="4">
        <v>373657</v>
      </c>
      <c r="D16" s="62">
        <v>23.5</v>
      </c>
      <c r="E16" s="62">
        <v>23</v>
      </c>
      <c r="F16" s="62">
        <v>34</v>
      </c>
      <c r="G16" s="6">
        <f>VLOOKUP($B16,Pivot!$A$53:$Z$64,Pivot!X$50,FALSE)</f>
        <v>30.41085</v>
      </c>
      <c r="H16" s="6">
        <f>VLOOKUP($B16,Pivot!$A$53:$Z$64,Pivot!Y$50,FALSE)</f>
        <v>30.29351666666667</v>
      </c>
      <c r="I16" s="6">
        <f>VLOOKUP($B16,Pivot!$A$53:$Z$64,Pivot!Z$50,FALSE)</f>
        <v>31.105116666666667</v>
      </c>
      <c r="K16" s="70">
        <v>0</v>
      </c>
      <c r="L16" s="70">
        <v>0</v>
      </c>
      <c r="M16" s="70">
        <v>0</v>
      </c>
    </row>
    <row r="17" spans="1:13" ht="12.75" customHeight="1">
      <c r="A17" s="2">
        <v>1991</v>
      </c>
      <c r="B17" s="2">
        <v>4</v>
      </c>
      <c r="C17" s="4">
        <v>357610</v>
      </c>
      <c r="D17" s="62">
        <v>39</v>
      </c>
      <c r="E17" s="62">
        <v>40</v>
      </c>
      <c r="F17" s="62">
        <v>50.5</v>
      </c>
      <c r="G17" s="6">
        <f>VLOOKUP($B17,Pivot!$A$53:$Z$64,Pivot!X$50,FALSE)</f>
        <v>43.21394444444445</v>
      </c>
      <c r="H17" s="6">
        <f>VLOOKUP($B17,Pivot!$A$53:$Z$64,Pivot!Y$50,FALSE)</f>
        <v>45.464444444444446</v>
      </c>
      <c r="I17" s="6">
        <f>VLOOKUP($B17,Pivot!$A$53:$Z$64,Pivot!Z$50,FALSE)</f>
        <v>45.6495</v>
      </c>
      <c r="K17" s="70">
        <v>0</v>
      </c>
      <c r="L17" s="70">
        <v>0</v>
      </c>
      <c r="M17" s="70">
        <v>0</v>
      </c>
    </row>
    <row r="18" spans="1:13" ht="12.75" customHeight="1">
      <c r="A18" s="2">
        <v>1991</v>
      </c>
      <c r="B18" s="2">
        <v>5</v>
      </c>
      <c r="C18" s="4">
        <v>385228</v>
      </c>
      <c r="D18" s="62">
        <v>52</v>
      </c>
      <c r="E18" s="62">
        <v>52</v>
      </c>
      <c r="F18" s="62">
        <v>50.5</v>
      </c>
      <c r="G18" s="6">
        <f>VLOOKUP($B18,Pivot!$A$53:$Z$64,Pivot!X$50,FALSE)</f>
        <v>65.55271428571429</v>
      </c>
      <c r="H18" s="6">
        <f>VLOOKUP($B18,Pivot!$A$53:$Z$64,Pivot!Y$50,FALSE)</f>
        <v>65.06564285714288</v>
      </c>
      <c r="I18" s="6">
        <f>VLOOKUP($B18,Pivot!$A$53:$Z$64,Pivot!Z$50,FALSE)</f>
        <v>62.641999999999996</v>
      </c>
      <c r="K18" s="70">
        <v>0</v>
      </c>
      <c r="L18" s="70">
        <v>0</v>
      </c>
      <c r="M18" s="70">
        <v>0</v>
      </c>
    </row>
    <row r="19" spans="1:13" ht="12.75" customHeight="1">
      <c r="A19" s="2">
        <v>1991</v>
      </c>
      <c r="B19" s="2">
        <v>6</v>
      </c>
      <c r="C19" s="4">
        <v>578756</v>
      </c>
      <c r="D19" s="62">
        <v>56</v>
      </c>
      <c r="E19" s="62">
        <v>60.5</v>
      </c>
      <c r="F19" s="62">
        <v>65.5</v>
      </c>
      <c r="G19" s="6">
        <f>VLOOKUP($B19,Pivot!$A$53:$Z$64,Pivot!X$50,FALSE)</f>
        <v>72.1189</v>
      </c>
      <c r="H19" s="6">
        <f>VLOOKUP($B19,Pivot!$A$53:$Z$64,Pivot!Y$50,FALSE)</f>
        <v>70.6234</v>
      </c>
      <c r="I19" s="6">
        <f>VLOOKUP($B19,Pivot!$A$53:$Z$64,Pivot!Z$50,FALSE)</f>
        <v>67.83315</v>
      </c>
      <c r="K19" s="70">
        <v>0</v>
      </c>
      <c r="L19" s="70">
        <v>0</v>
      </c>
      <c r="M19" s="70">
        <v>0</v>
      </c>
    </row>
    <row r="20" spans="1:13" ht="12.75" customHeight="1">
      <c r="A20" s="2">
        <v>1991</v>
      </c>
      <c r="B20" s="2">
        <v>7</v>
      </c>
      <c r="C20" s="4">
        <v>643287</v>
      </c>
      <c r="D20" s="62">
        <v>77</v>
      </c>
      <c r="E20" s="62">
        <v>75</v>
      </c>
      <c r="F20" s="62">
        <v>72</v>
      </c>
      <c r="G20" s="6">
        <f>VLOOKUP($B20,Pivot!$A$53:$Z$64,Pivot!X$50,FALSE)</f>
        <v>77.56585</v>
      </c>
      <c r="H20" s="6">
        <f>VLOOKUP($B20,Pivot!$A$53:$Z$64,Pivot!Y$50,FALSE)</f>
        <v>75.51874999999998</v>
      </c>
      <c r="I20" s="6">
        <f>VLOOKUP($B20,Pivot!$A$53:$Z$64,Pivot!Z$50,FALSE)</f>
        <v>74.45725000000002</v>
      </c>
      <c r="K20" s="70">
        <v>0</v>
      </c>
      <c r="L20" s="70">
        <v>0</v>
      </c>
      <c r="M20" s="70">
        <v>0</v>
      </c>
    </row>
    <row r="21" spans="1:13" ht="12.75" customHeight="1">
      <c r="A21" s="2">
        <v>1991</v>
      </c>
      <c r="B21" s="2">
        <v>8</v>
      </c>
      <c r="C21" s="4">
        <v>505302</v>
      </c>
      <c r="D21" s="62">
        <v>66</v>
      </c>
      <c r="E21" s="62">
        <v>72.5</v>
      </c>
      <c r="F21" s="62">
        <v>78.5</v>
      </c>
      <c r="G21" s="6">
        <f>VLOOKUP($B21,Pivot!$A$53:$Z$64,Pivot!X$50,FALSE)</f>
        <v>74.99324999999999</v>
      </c>
      <c r="H21" s="6">
        <f>VLOOKUP($B21,Pivot!$A$53:$Z$64,Pivot!Y$50,FALSE)</f>
        <v>73.56409999999998</v>
      </c>
      <c r="I21" s="6">
        <f>VLOOKUP($B21,Pivot!$A$53:$Z$64,Pivot!Z$50,FALSE)</f>
        <v>73.98225000000001</v>
      </c>
      <c r="K21" s="70">
        <v>0</v>
      </c>
      <c r="L21" s="70">
        <v>0</v>
      </c>
      <c r="M21" s="70">
        <v>0</v>
      </c>
    </row>
    <row r="22" spans="1:13" ht="12.75" customHeight="1">
      <c r="A22" s="2">
        <v>1991</v>
      </c>
      <c r="B22" s="2">
        <v>9</v>
      </c>
      <c r="C22" s="4">
        <v>425189</v>
      </c>
      <c r="D22" s="62">
        <v>67</v>
      </c>
      <c r="E22" s="62">
        <v>65.5</v>
      </c>
      <c r="F22" s="62">
        <v>66.5</v>
      </c>
      <c r="G22" s="6">
        <f>VLOOKUP($B22,Pivot!$A$53:$Z$64,Pivot!X$50,FALSE)</f>
        <v>68.7169375</v>
      </c>
      <c r="H22" s="6">
        <f>VLOOKUP($B22,Pivot!$A$53:$Z$64,Pivot!Y$50,FALSE)</f>
        <v>68.22900000000001</v>
      </c>
      <c r="I22" s="6">
        <f>VLOOKUP($B22,Pivot!$A$53:$Z$64,Pivot!Z$50,FALSE)</f>
        <v>67.784625</v>
      </c>
      <c r="K22" s="70">
        <v>0</v>
      </c>
      <c r="L22" s="70">
        <v>0</v>
      </c>
      <c r="M22" s="70">
        <v>0</v>
      </c>
    </row>
    <row r="23" spans="1:13" ht="12.75" customHeight="1">
      <c r="A23" s="2">
        <v>1991</v>
      </c>
      <c r="B23" s="2">
        <v>10</v>
      </c>
      <c r="C23" s="4">
        <v>369916</v>
      </c>
      <c r="D23" s="62">
        <v>64</v>
      </c>
      <c r="E23" s="62">
        <v>58</v>
      </c>
      <c r="F23" s="62">
        <v>57</v>
      </c>
      <c r="G23" s="6">
        <f>VLOOKUP($B23,Pivot!$A$53:$Z$64,Pivot!X$50,FALSE)</f>
        <v>46.0000625</v>
      </c>
      <c r="H23" s="6">
        <f>VLOOKUP($B23,Pivot!$A$53:$Z$64,Pivot!Y$50,FALSE)</f>
        <v>48.322937499999995</v>
      </c>
      <c r="I23" s="6">
        <f>VLOOKUP($B23,Pivot!$A$53:$Z$64,Pivot!Z$50,FALSE)</f>
        <v>52.62137500000001</v>
      </c>
      <c r="K23" s="70">
        <v>0</v>
      </c>
      <c r="L23" s="70">
        <v>0</v>
      </c>
      <c r="M23" s="70">
        <v>0</v>
      </c>
    </row>
    <row r="24" spans="1:13" ht="12.75" customHeight="1">
      <c r="A24" s="2">
        <v>1991</v>
      </c>
      <c r="B24" s="2">
        <v>11</v>
      </c>
      <c r="C24" s="4">
        <v>378663</v>
      </c>
      <c r="D24" s="62">
        <v>25</v>
      </c>
      <c r="E24" s="62">
        <v>26.5</v>
      </c>
      <c r="F24" s="62">
        <v>33.5</v>
      </c>
      <c r="G24" s="6">
        <f>VLOOKUP($B24,Pivot!$A$53:$Z$64,Pivot!X$50,FALSE)</f>
        <v>26.151700000000005</v>
      </c>
      <c r="H24" s="6">
        <f>VLOOKUP($B24,Pivot!$A$53:$Z$64,Pivot!Y$50,FALSE)</f>
        <v>28.378749999999997</v>
      </c>
      <c r="I24" s="6">
        <f>VLOOKUP($B24,Pivot!$A$53:$Z$64,Pivot!Z$50,FALSE)</f>
        <v>30.164400000000008</v>
      </c>
      <c r="K24" s="70">
        <v>0</v>
      </c>
      <c r="L24" s="70">
        <v>0</v>
      </c>
      <c r="M24" s="70">
        <v>0</v>
      </c>
    </row>
    <row r="25" spans="1:13" ht="12.75" customHeight="1">
      <c r="A25" s="2">
        <v>1991</v>
      </c>
      <c r="B25" s="2">
        <v>12</v>
      </c>
      <c r="C25" s="4">
        <v>397452</v>
      </c>
      <c r="D25" s="62">
        <v>17.5</v>
      </c>
      <c r="E25" s="62">
        <v>22.5</v>
      </c>
      <c r="F25" s="62">
        <v>28</v>
      </c>
      <c r="G25" s="6">
        <f>VLOOKUP($B25,Pivot!$A$53:$Z$64,Pivot!X$50,FALSE)</f>
        <v>13.804199999999998</v>
      </c>
      <c r="H25" s="6">
        <f>VLOOKUP($B25,Pivot!$A$53:$Z$64,Pivot!Y$50,FALSE)</f>
        <v>18.543150000000004</v>
      </c>
      <c r="I25" s="6">
        <f>VLOOKUP($B25,Pivot!$A$53:$Z$64,Pivot!Z$50,FALSE)</f>
        <v>22.02295</v>
      </c>
      <c r="K25" s="70">
        <v>0</v>
      </c>
      <c r="L25" s="70">
        <v>0</v>
      </c>
      <c r="M25" s="70">
        <v>0</v>
      </c>
    </row>
    <row r="26" spans="1:13" ht="12.75" customHeight="1">
      <c r="A26" s="2">
        <v>1992</v>
      </c>
      <c r="B26" s="2">
        <v>1</v>
      </c>
      <c r="C26" s="4">
        <v>400274</v>
      </c>
      <c r="D26" s="62">
        <v>20</v>
      </c>
      <c r="E26" s="62">
        <v>16.5</v>
      </c>
      <c r="F26" s="62">
        <v>17.5</v>
      </c>
      <c r="G26" s="6">
        <f>VLOOKUP($B26,Pivot!$A$53:$Z$64,Pivot!X$50,FALSE)</f>
        <v>6.02945</v>
      </c>
      <c r="H26" s="6">
        <f>VLOOKUP($B26,Pivot!$A$53:$Z$64,Pivot!Y$50,FALSE)</f>
        <v>10.717199999999998</v>
      </c>
      <c r="I26" s="6">
        <f>VLOOKUP($B26,Pivot!$A$53:$Z$64,Pivot!Z$50,FALSE)</f>
        <v>16.466650000000005</v>
      </c>
      <c r="K26" s="70">
        <v>0</v>
      </c>
      <c r="L26" s="70">
        <v>0</v>
      </c>
      <c r="M26" s="70">
        <v>0</v>
      </c>
    </row>
    <row r="27" spans="1:13" ht="12.75" customHeight="1">
      <c r="A27" s="2">
        <v>1992</v>
      </c>
      <c r="B27" s="2">
        <v>2</v>
      </c>
      <c r="C27" s="4">
        <v>386463</v>
      </c>
      <c r="D27" s="62">
        <v>29.5</v>
      </c>
      <c r="E27" s="62">
        <v>31.5</v>
      </c>
      <c r="F27" s="62">
        <v>31</v>
      </c>
      <c r="G27" s="6">
        <f>VLOOKUP($B27,Pivot!$A$53:$Z$64,Pivot!X$50,FALSE)</f>
        <v>17.25075</v>
      </c>
      <c r="H27" s="6">
        <f>VLOOKUP($B27,Pivot!$A$53:$Z$64,Pivot!Y$50,FALSE)</f>
        <v>18.5074</v>
      </c>
      <c r="I27" s="6">
        <f>VLOOKUP($B27,Pivot!$A$53:$Z$64,Pivot!Z$50,FALSE)</f>
        <v>21.855599999999995</v>
      </c>
      <c r="K27" s="70">
        <v>0</v>
      </c>
      <c r="L27" s="70">
        <v>0</v>
      </c>
      <c r="M27" s="70">
        <v>0</v>
      </c>
    </row>
    <row r="28" spans="1:13" ht="12.75" customHeight="1">
      <c r="A28" s="2">
        <v>1992</v>
      </c>
      <c r="B28" s="2">
        <v>3</v>
      </c>
      <c r="C28" s="4">
        <v>354393</v>
      </c>
      <c r="D28" s="62">
        <v>42.5</v>
      </c>
      <c r="E28" s="62">
        <v>39.5</v>
      </c>
      <c r="F28" s="62">
        <v>36.5</v>
      </c>
      <c r="G28" s="6">
        <f>VLOOKUP($B28,Pivot!$A$53:$Z$64,Pivot!X$50,FALSE)</f>
        <v>30.41085</v>
      </c>
      <c r="H28" s="6">
        <f>VLOOKUP($B28,Pivot!$A$53:$Z$64,Pivot!Y$50,FALSE)</f>
        <v>30.29351666666667</v>
      </c>
      <c r="I28" s="6">
        <f>VLOOKUP($B28,Pivot!$A$53:$Z$64,Pivot!Z$50,FALSE)</f>
        <v>31.105116666666667</v>
      </c>
      <c r="K28" s="70">
        <v>0</v>
      </c>
      <c r="L28" s="70">
        <v>0</v>
      </c>
      <c r="M28" s="70">
        <v>0</v>
      </c>
    </row>
    <row r="29" spans="1:13" ht="12.75" customHeight="1">
      <c r="A29" s="2">
        <v>1992</v>
      </c>
      <c r="B29" s="2">
        <v>4</v>
      </c>
      <c r="C29" s="4">
        <v>435808</v>
      </c>
      <c r="D29" s="62">
        <v>63</v>
      </c>
      <c r="E29" s="62">
        <v>59</v>
      </c>
      <c r="F29" s="62">
        <v>64</v>
      </c>
      <c r="G29" s="6">
        <f>VLOOKUP($B29,Pivot!$A$53:$Z$64,Pivot!X$50,FALSE)</f>
        <v>43.21394444444445</v>
      </c>
      <c r="H29" s="6">
        <f>VLOOKUP($B29,Pivot!$A$53:$Z$64,Pivot!Y$50,FALSE)</f>
        <v>45.464444444444446</v>
      </c>
      <c r="I29" s="6">
        <f>VLOOKUP($B29,Pivot!$A$53:$Z$64,Pivot!Z$50,FALSE)</f>
        <v>45.6495</v>
      </c>
      <c r="K29" s="70">
        <v>0</v>
      </c>
      <c r="L29" s="70">
        <v>0</v>
      </c>
      <c r="M29" s="70">
        <v>0</v>
      </c>
    </row>
    <row r="30" spans="1:13" ht="12.75" customHeight="1">
      <c r="A30" s="2">
        <v>1992</v>
      </c>
      <c r="B30" s="2">
        <v>5</v>
      </c>
      <c r="C30" s="4">
        <v>586574</v>
      </c>
      <c r="D30" s="62">
        <v>58.5</v>
      </c>
      <c r="E30" s="62">
        <v>60</v>
      </c>
      <c r="F30" s="62">
        <v>62.5</v>
      </c>
      <c r="G30" s="6">
        <f>VLOOKUP($B30,Pivot!$A$53:$Z$64,Pivot!X$50,FALSE)</f>
        <v>65.55271428571429</v>
      </c>
      <c r="H30" s="6">
        <f>VLOOKUP($B30,Pivot!$A$53:$Z$64,Pivot!Y$50,FALSE)</f>
        <v>65.06564285714288</v>
      </c>
      <c r="I30" s="6">
        <f>VLOOKUP($B30,Pivot!$A$53:$Z$64,Pivot!Z$50,FALSE)</f>
        <v>62.641999999999996</v>
      </c>
      <c r="K30" s="70">
        <v>0</v>
      </c>
      <c r="L30" s="70">
        <v>0</v>
      </c>
      <c r="M30" s="70">
        <v>0</v>
      </c>
    </row>
    <row r="31" spans="1:13" ht="12.75" customHeight="1">
      <c r="A31" s="2">
        <v>1992</v>
      </c>
      <c r="B31" s="2">
        <v>6</v>
      </c>
      <c r="C31" s="4">
        <v>603096</v>
      </c>
      <c r="D31" s="62">
        <v>67.5</v>
      </c>
      <c r="E31" s="62">
        <v>68.5</v>
      </c>
      <c r="F31" s="62">
        <v>65</v>
      </c>
      <c r="G31" s="6">
        <f>VLOOKUP($B31,Pivot!$A$53:$Z$64,Pivot!X$50,FALSE)</f>
        <v>72.1189</v>
      </c>
      <c r="H31" s="6">
        <f>VLOOKUP($B31,Pivot!$A$53:$Z$64,Pivot!Y$50,FALSE)</f>
        <v>70.6234</v>
      </c>
      <c r="I31" s="6">
        <f>VLOOKUP($B31,Pivot!$A$53:$Z$64,Pivot!Z$50,FALSE)</f>
        <v>67.83315</v>
      </c>
      <c r="K31" s="70">
        <v>0</v>
      </c>
      <c r="L31" s="70">
        <v>0</v>
      </c>
      <c r="M31" s="70">
        <v>0</v>
      </c>
    </row>
    <row r="32" spans="1:13" ht="12.75" customHeight="1">
      <c r="A32" s="2">
        <v>1992</v>
      </c>
      <c r="B32" s="2">
        <v>7</v>
      </c>
      <c r="C32" s="4">
        <v>604308</v>
      </c>
      <c r="D32" s="62">
        <v>60</v>
      </c>
      <c r="E32" s="62">
        <v>63</v>
      </c>
      <c r="F32" s="62">
        <v>65</v>
      </c>
      <c r="G32" s="6">
        <f>VLOOKUP($B32,Pivot!$A$53:$Z$64,Pivot!X$50,FALSE)</f>
        <v>77.56585</v>
      </c>
      <c r="H32" s="6">
        <f>VLOOKUP($B32,Pivot!$A$53:$Z$64,Pivot!Y$50,FALSE)</f>
        <v>75.51874999999998</v>
      </c>
      <c r="I32" s="6">
        <f>VLOOKUP($B32,Pivot!$A$53:$Z$64,Pivot!Z$50,FALSE)</f>
        <v>74.45725000000002</v>
      </c>
      <c r="K32" s="70">
        <v>0</v>
      </c>
      <c r="L32" s="70">
        <v>0</v>
      </c>
      <c r="M32" s="70">
        <v>0</v>
      </c>
    </row>
    <row r="33" spans="1:13" ht="12.75" customHeight="1">
      <c r="A33" s="2">
        <v>1992</v>
      </c>
      <c r="B33" s="2">
        <v>8</v>
      </c>
      <c r="C33" s="4">
        <v>479217</v>
      </c>
      <c r="D33" s="62">
        <v>74</v>
      </c>
      <c r="E33" s="62">
        <v>81.5</v>
      </c>
      <c r="F33" s="62">
        <v>78</v>
      </c>
      <c r="G33" s="6">
        <f>VLOOKUP($B33,Pivot!$A$53:$Z$64,Pivot!X$50,FALSE)</f>
        <v>74.99324999999999</v>
      </c>
      <c r="H33" s="6">
        <f>VLOOKUP($B33,Pivot!$A$53:$Z$64,Pivot!Y$50,FALSE)</f>
        <v>73.56409999999998</v>
      </c>
      <c r="I33" s="6">
        <f>VLOOKUP($B33,Pivot!$A$53:$Z$64,Pivot!Z$50,FALSE)</f>
        <v>73.98225000000001</v>
      </c>
      <c r="K33" s="70">
        <v>0</v>
      </c>
      <c r="L33" s="70">
        <v>0</v>
      </c>
      <c r="M33" s="70">
        <v>0</v>
      </c>
    </row>
    <row r="34" spans="1:13" ht="12.75" customHeight="1">
      <c r="A34" s="2">
        <v>1992</v>
      </c>
      <c r="B34" s="2">
        <v>9</v>
      </c>
      <c r="C34" s="4">
        <v>384583</v>
      </c>
      <c r="D34" s="62">
        <v>51.5</v>
      </c>
      <c r="E34" s="62">
        <v>51</v>
      </c>
      <c r="F34" s="62">
        <v>59</v>
      </c>
      <c r="G34" s="6">
        <f>VLOOKUP($B34,Pivot!$A$53:$Z$64,Pivot!X$50,FALSE)</f>
        <v>68.7169375</v>
      </c>
      <c r="H34" s="6">
        <f>VLOOKUP($B34,Pivot!$A$53:$Z$64,Pivot!Y$50,FALSE)</f>
        <v>68.22900000000001</v>
      </c>
      <c r="I34" s="6">
        <f>VLOOKUP($B34,Pivot!$A$53:$Z$64,Pivot!Z$50,FALSE)</f>
        <v>67.784625</v>
      </c>
      <c r="K34" s="70">
        <v>0</v>
      </c>
      <c r="L34" s="70">
        <v>0</v>
      </c>
      <c r="M34" s="70">
        <v>0</v>
      </c>
    </row>
    <row r="35" spans="1:13" ht="12.75" customHeight="1">
      <c r="A35" s="2">
        <v>1992</v>
      </c>
      <c r="B35" s="2">
        <v>10</v>
      </c>
      <c r="C35" s="4">
        <v>381113</v>
      </c>
      <c r="D35" s="62">
        <v>42.5</v>
      </c>
      <c r="E35" s="62">
        <v>43.5</v>
      </c>
      <c r="F35" s="62">
        <v>49.5</v>
      </c>
      <c r="G35" s="6">
        <f>VLOOKUP($B35,Pivot!$A$53:$Z$64,Pivot!X$50,FALSE)</f>
        <v>46.0000625</v>
      </c>
      <c r="H35" s="6">
        <f>VLOOKUP($B35,Pivot!$A$53:$Z$64,Pivot!Y$50,FALSE)</f>
        <v>48.322937499999995</v>
      </c>
      <c r="I35" s="6">
        <f>VLOOKUP($B35,Pivot!$A$53:$Z$64,Pivot!Z$50,FALSE)</f>
        <v>52.62137500000001</v>
      </c>
      <c r="K35" s="70">
        <v>0</v>
      </c>
      <c r="L35" s="70">
        <v>0</v>
      </c>
      <c r="M35" s="70">
        <v>0</v>
      </c>
    </row>
    <row r="36" spans="1:13" ht="12.75" customHeight="1">
      <c r="A36" s="2">
        <v>1992</v>
      </c>
      <c r="B36" s="2">
        <v>11</v>
      </c>
      <c r="C36" s="4">
        <v>401939</v>
      </c>
      <c r="D36" s="62">
        <v>3</v>
      </c>
      <c r="E36" s="62">
        <v>8.5</v>
      </c>
      <c r="F36" s="62">
        <v>16.5</v>
      </c>
      <c r="G36" s="6">
        <f>VLOOKUP($B36,Pivot!$A$53:$Z$64,Pivot!X$50,FALSE)</f>
        <v>26.151700000000005</v>
      </c>
      <c r="H36" s="6">
        <f>VLOOKUP($B36,Pivot!$A$53:$Z$64,Pivot!Y$50,FALSE)</f>
        <v>28.378749999999997</v>
      </c>
      <c r="I36" s="6">
        <f>VLOOKUP($B36,Pivot!$A$53:$Z$64,Pivot!Z$50,FALSE)</f>
        <v>30.164400000000008</v>
      </c>
      <c r="K36" s="70">
        <v>0</v>
      </c>
      <c r="L36" s="70">
        <v>0</v>
      </c>
      <c r="M36" s="70">
        <v>0</v>
      </c>
    </row>
    <row r="37" spans="1:13" ht="12.75" customHeight="1">
      <c r="A37" s="2">
        <v>1992</v>
      </c>
      <c r="B37" s="2">
        <v>12</v>
      </c>
      <c r="C37" s="4">
        <v>405749</v>
      </c>
      <c r="D37" s="62">
        <v>0.5</v>
      </c>
      <c r="E37" s="62">
        <v>-6.5</v>
      </c>
      <c r="F37" s="62">
        <v>6.5</v>
      </c>
      <c r="G37" s="6">
        <f>VLOOKUP($B37,Pivot!$A$53:$Z$64,Pivot!X$50,FALSE)</f>
        <v>13.804199999999998</v>
      </c>
      <c r="H37" s="6">
        <f>VLOOKUP($B37,Pivot!$A$53:$Z$64,Pivot!Y$50,FALSE)</f>
        <v>18.543150000000004</v>
      </c>
      <c r="I37" s="6">
        <f>VLOOKUP($B37,Pivot!$A$53:$Z$64,Pivot!Z$50,FALSE)</f>
        <v>22.02295</v>
      </c>
      <c r="K37" s="70">
        <v>0</v>
      </c>
      <c r="L37" s="70">
        <v>0</v>
      </c>
      <c r="M37" s="70">
        <v>0</v>
      </c>
    </row>
    <row r="38" spans="1:13" ht="12.75" customHeight="1">
      <c r="A38" s="2">
        <v>1993</v>
      </c>
      <c r="B38" s="2">
        <v>1</v>
      </c>
      <c r="C38" s="4">
        <v>418114</v>
      </c>
      <c r="D38" s="62">
        <v>3.5</v>
      </c>
      <c r="E38" s="62">
        <v>6.5</v>
      </c>
      <c r="F38" s="62">
        <v>6.5</v>
      </c>
      <c r="G38" s="6">
        <f>VLOOKUP($B38,Pivot!$A$53:$Z$64,Pivot!X$50,FALSE)</f>
        <v>6.02945</v>
      </c>
      <c r="H38" s="6">
        <f>VLOOKUP($B38,Pivot!$A$53:$Z$64,Pivot!Y$50,FALSE)</f>
        <v>10.717199999999998</v>
      </c>
      <c r="I38" s="6">
        <f>VLOOKUP($B38,Pivot!$A$53:$Z$64,Pivot!Z$50,FALSE)</f>
        <v>16.466650000000005</v>
      </c>
      <c r="K38" s="70">
        <v>0</v>
      </c>
      <c r="L38" s="70">
        <v>0</v>
      </c>
      <c r="M38" s="70">
        <v>0</v>
      </c>
    </row>
    <row r="39" spans="1:13" ht="12.75" customHeight="1">
      <c r="A39" s="2">
        <v>1993</v>
      </c>
      <c r="B39" s="2">
        <v>2</v>
      </c>
      <c r="C39" s="4">
        <v>395053</v>
      </c>
      <c r="D39" s="62">
        <v>14</v>
      </c>
      <c r="E39" s="62">
        <v>10</v>
      </c>
      <c r="F39" s="62">
        <v>19.5</v>
      </c>
      <c r="G39" s="6">
        <f>VLOOKUP($B39,Pivot!$A$53:$Z$64,Pivot!X$50,FALSE)</f>
        <v>17.25075</v>
      </c>
      <c r="H39" s="6">
        <f>VLOOKUP($B39,Pivot!$A$53:$Z$64,Pivot!Y$50,FALSE)</f>
        <v>18.5074</v>
      </c>
      <c r="I39" s="6">
        <f>VLOOKUP($B39,Pivot!$A$53:$Z$64,Pivot!Z$50,FALSE)</f>
        <v>21.855599999999995</v>
      </c>
      <c r="K39" s="70">
        <v>0</v>
      </c>
      <c r="L39" s="70">
        <v>0</v>
      </c>
      <c r="M39" s="70">
        <v>0</v>
      </c>
    </row>
    <row r="40" spans="1:13" ht="12.75" customHeight="1">
      <c r="A40" s="2">
        <v>1993</v>
      </c>
      <c r="B40" s="2">
        <v>3</v>
      </c>
      <c r="C40" s="4">
        <v>395982</v>
      </c>
      <c r="D40" s="62">
        <v>7</v>
      </c>
      <c r="E40" s="62">
        <v>-2</v>
      </c>
      <c r="F40" s="62">
        <v>2</v>
      </c>
      <c r="G40" s="6">
        <f>VLOOKUP($B40,Pivot!$A$53:$Z$64,Pivot!X$50,FALSE)</f>
        <v>30.41085</v>
      </c>
      <c r="H40" s="6">
        <f>VLOOKUP($B40,Pivot!$A$53:$Z$64,Pivot!Y$50,FALSE)</f>
        <v>30.29351666666667</v>
      </c>
      <c r="I40" s="6">
        <f>VLOOKUP($B40,Pivot!$A$53:$Z$64,Pivot!Z$50,FALSE)</f>
        <v>31.105116666666667</v>
      </c>
      <c r="K40" s="70">
        <v>0</v>
      </c>
      <c r="L40" s="70">
        <v>0</v>
      </c>
      <c r="M40" s="70">
        <v>0</v>
      </c>
    </row>
    <row r="41" spans="1:13" ht="12.75" customHeight="1">
      <c r="A41" s="2">
        <v>1993</v>
      </c>
      <c r="B41" s="2">
        <v>4</v>
      </c>
      <c r="C41" s="4">
        <v>369852</v>
      </c>
      <c r="D41" s="62">
        <v>42.5</v>
      </c>
      <c r="E41" s="62">
        <v>44.5</v>
      </c>
      <c r="F41" s="62">
        <v>52</v>
      </c>
      <c r="G41" s="6">
        <f>VLOOKUP($B41,Pivot!$A$53:$Z$64,Pivot!X$50,FALSE)</f>
        <v>43.21394444444445</v>
      </c>
      <c r="H41" s="6">
        <f>VLOOKUP($B41,Pivot!$A$53:$Z$64,Pivot!Y$50,FALSE)</f>
        <v>45.464444444444446</v>
      </c>
      <c r="I41" s="6">
        <f>VLOOKUP($B41,Pivot!$A$53:$Z$64,Pivot!Z$50,FALSE)</f>
        <v>45.6495</v>
      </c>
      <c r="K41" s="70">
        <v>0</v>
      </c>
      <c r="L41" s="70">
        <v>0</v>
      </c>
      <c r="M41" s="70">
        <v>0</v>
      </c>
    </row>
    <row r="42" spans="1:13" ht="12.75" customHeight="1">
      <c r="A42" s="2">
        <v>1993</v>
      </c>
      <c r="B42" s="2">
        <v>5</v>
      </c>
      <c r="C42" s="4">
        <v>422292</v>
      </c>
      <c r="D42" s="62">
        <v>65.5</v>
      </c>
      <c r="E42" s="62">
        <v>62</v>
      </c>
      <c r="F42" s="62">
        <v>62.5</v>
      </c>
      <c r="G42" s="6">
        <f>VLOOKUP($B42,Pivot!$A$53:$Z$64,Pivot!X$50,FALSE)</f>
        <v>65.55271428571429</v>
      </c>
      <c r="H42" s="6">
        <f>VLOOKUP($B42,Pivot!$A$53:$Z$64,Pivot!Y$50,FALSE)</f>
        <v>65.06564285714288</v>
      </c>
      <c r="I42" s="6">
        <f>VLOOKUP($B42,Pivot!$A$53:$Z$64,Pivot!Z$50,FALSE)</f>
        <v>62.641999999999996</v>
      </c>
      <c r="K42" s="70">
        <v>0</v>
      </c>
      <c r="L42" s="70">
        <v>0</v>
      </c>
      <c r="M42" s="70">
        <v>0</v>
      </c>
    </row>
    <row r="43" spans="1:13" ht="12.75" customHeight="1">
      <c r="A43" s="2">
        <v>1993</v>
      </c>
      <c r="B43" s="2">
        <v>6</v>
      </c>
      <c r="C43" s="4">
        <v>596613</v>
      </c>
      <c r="D43" s="62">
        <v>59</v>
      </c>
      <c r="E43" s="62">
        <v>57</v>
      </c>
      <c r="F43" s="62">
        <v>65</v>
      </c>
      <c r="G43" s="6">
        <f>VLOOKUP($B43,Pivot!$A$53:$Z$64,Pivot!X$50,FALSE)</f>
        <v>72.1189</v>
      </c>
      <c r="H43" s="6">
        <f>VLOOKUP($B43,Pivot!$A$53:$Z$64,Pivot!Y$50,FALSE)</f>
        <v>70.6234</v>
      </c>
      <c r="I43" s="6">
        <f>VLOOKUP($B43,Pivot!$A$53:$Z$64,Pivot!Z$50,FALSE)</f>
        <v>67.83315</v>
      </c>
      <c r="K43" s="70">
        <v>0</v>
      </c>
      <c r="L43" s="70">
        <v>0</v>
      </c>
      <c r="M43" s="70">
        <v>0</v>
      </c>
    </row>
    <row r="44" spans="1:13" ht="12.75" customHeight="1">
      <c r="A44" s="2">
        <v>1993</v>
      </c>
      <c r="B44" s="2">
        <v>7</v>
      </c>
      <c r="C44" s="4">
        <v>635423</v>
      </c>
      <c r="D44" s="62">
        <v>65.5</v>
      </c>
      <c r="E44" s="62">
        <v>65.5</v>
      </c>
      <c r="F44" s="62">
        <v>59.5</v>
      </c>
      <c r="G44" s="6">
        <f>VLOOKUP($B44,Pivot!$A$53:$Z$64,Pivot!X$50,FALSE)</f>
        <v>77.56585</v>
      </c>
      <c r="H44" s="6">
        <f>VLOOKUP($B44,Pivot!$A$53:$Z$64,Pivot!Y$50,FALSE)</f>
        <v>75.51874999999998</v>
      </c>
      <c r="I44" s="6">
        <f>VLOOKUP($B44,Pivot!$A$53:$Z$64,Pivot!Z$50,FALSE)</f>
        <v>74.45725000000002</v>
      </c>
      <c r="K44" s="70">
        <v>0</v>
      </c>
      <c r="L44" s="70">
        <v>0</v>
      </c>
      <c r="M44" s="70">
        <v>0</v>
      </c>
    </row>
    <row r="45" spans="1:13" ht="12.75" customHeight="1">
      <c r="A45" s="2">
        <v>1993</v>
      </c>
      <c r="B45" s="2">
        <v>8</v>
      </c>
      <c r="C45" s="4">
        <v>499511</v>
      </c>
      <c r="D45" s="62">
        <v>66</v>
      </c>
      <c r="E45" s="62">
        <v>66</v>
      </c>
      <c r="F45" s="62">
        <v>69.5</v>
      </c>
      <c r="G45" s="6">
        <f>VLOOKUP($B45,Pivot!$A$53:$Z$64,Pivot!X$50,FALSE)</f>
        <v>74.99324999999999</v>
      </c>
      <c r="H45" s="6">
        <f>VLOOKUP($B45,Pivot!$A$53:$Z$64,Pivot!Y$50,FALSE)</f>
        <v>73.56409999999998</v>
      </c>
      <c r="I45" s="6">
        <f>VLOOKUP($B45,Pivot!$A$53:$Z$64,Pivot!Z$50,FALSE)</f>
        <v>73.98225000000001</v>
      </c>
      <c r="K45" s="70">
        <v>0</v>
      </c>
      <c r="L45" s="70">
        <v>0</v>
      </c>
      <c r="M45" s="70">
        <v>0</v>
      </c>
    </row>
    <row r="46" spans="1:13" ht="12.75" customHeight="1">
      <c r="A46" s="2">
        <v>1993</v>
      </c>
      <c r="B46" s="2">
        <v>9</v>
      </c>
      <c r="C46" s="4">
        <v>405975</v>
      </c>
      <c r="D46" s="62">
        <v>58.5</v>
      </c>
      <c r="E46" s="62">
        <v>64</v>
      </c>
      <c r="F46" s="62">
        <v>57.5</v>
      </c>
      <c r="G46" s="6">
        <f>VLOOKUP($B46,Pivot!$A$53:$Z$64,Pivot!X$50,FALSE)</f>
        <v>68.7169375</v>
      </c>
      <c r="H46" s="6">
        <f>VLOOKUP($B46,Pivot!$A$53:$Z$64,Pivot!Y$50,FALSE)</f>
        <v>68.22900000000001</v>
      </c>
      <c r="I46" s="6">
        <f>VLOOKUP($B46,Pivot!$A$53:$Z$64,Pivot!Z$50,FALSE)</f>
        <v>67.784625</v>
      </c>
      <c r="K46" s="70">
        <v>0</v>
      </c>
      <c r="L46" s="70">
        <v>0</v>
      </c>
      <c r="M46" s="70">
        <v>0</v>
      </c>
    </row>
    <row r="47" spans="1:13" ht="12.75" customHeight="1">
      <c r="A47" s="2">
        <v>1993</v>
      </c>
      <c r="B47" s="2">
        <v>10</v>
      </c>
      <c r="C47" s="4">
        <v>391899</v>
      </c>
      <c r="D47" s="62">
        <v>59.5</v>
      </c>
      <c r="E47" s="62">
        <v>58</v>
      </c>
      <c r="F47" s="62">
        <v>57.5</v>
      </c>
      <c r="G47" s="6">
        <f>VLOOKUP($B47,Pivot!$A$53:$Z$64,Pivot!X$50,FALSE)</f>
        <v>46.0000625</v>
      </c>
      <c r="H47" s="6">
        <f>VLOOKUP($B47,Pivot!$A$53:$Z$64,Pivot!Y$50,FALSE)</f>
        <v>48.322937499999995</v>
      </c>
      <c r="I47" s="6">
        <f>VLOOKUP($B47,Pivot!$A$53:$Z$64,Pivot!Z$50,FALSE)</f>
        <v>52.62137500000001</v>
      </c>
      <c r="K47" s="70">
        <v>0</v>
      </c>
      <c r="L47" s="70">
        <v>0</v>
      </c>
      <c r="M47" s="70">
        <v>0</v>
      </c>
    </row>
    <row r="48" spans="1:13" ht="12.75" customHeight="1">
      <c r="A48" s="2">
        <v>1993</v>
      </c>
      <c r="B48" s="2">
        <v>11</v>
      </c>
      <c r="C48" s="4">
        <v>409687</v>
      </c>
      <c r="D48" s="62">
        <v>3</v>
      </c>
      <c r="E48" s="62">
        <v>-2</v>
      </c>
      <c r="F48" s="62">
        <v>-1</v>
      </c>
      <c r="G48" s="6">
        <f>VLOOKUP($B48,Pivot!$A$53:$Z$64,Pivot!X$50,FALSE)</f>
        <v>26.151700000000005</v>
      </c>
      <c r="H48" s="6">
        <f>VLOOKUP($B48,Pivot!$A$53:$Z$64,Pivot!Y$50,FALSE)</f>
        <v>28.378749999999997</v>
      </c>
      <c r="I48" s="6">
        <f>VLOOKUP($B48,Pivot!$A$53:$Z$64,Pivot!Z$50,FALSE)</f>
        <v>30.164400000000008</v>
      </c>
      <c r="K48" s="70">
        <v>0</v>
      </c>
      <c r="L48" s="70">
        <v>0</v>
      </c>
      <c r="M48" s="70">
        <v>0</v>
      </c>
    </row>
    <row r="49" spans="1:13" ht="12.75" customHeight="1">
      <c r="A49" s="2">
        <v>1993</v>
      </c>
      <c r="B49" s="2">
        <v>12</v>
      </c>
      <c r="C49" s="4">
        <v>398114</v>
      </c>
      <c r="D49" s="62">
        <v>21.5</v>
      </c>
      <c r="E49" s="62">
        <v>35</v>
      </c>
      <c r="F49" s="62">
        <v>40.5</v>
      </c>
      <c r="G49" s="6">
        <f>VLOOKUP($B49,Pivot!$A$53:$Z$64,Pivot!X$50,FALSE)</f>
        <v>13.804199999999998</v>
      </c>
      <c r="H49" s="6">
        <f>VLOOKUP($B49,Pivot!$A$53:$Z$64,Pivot!Y$50,FALSE)</f>
        <v>18.543150000000004</v>
      </c>
      <c r="I49" s="6">
        <f>VLOOKUP($B49,Pivot!$A$53:$Z$64,Pivot!Z$50,FALSE)</f>
        <v>22.02295</v>
      </c>
      <c r="K49" s="70">
        <v>0</v>
      </c>
      <c r="L49" s="70">
        <v>0</v>
      </c>
      <c r="M49" s="70">
        <v>0</v>
      </c>
    </row>
    <row r="50" spans="1:13" ht="12.75" customHeight="1">
      <c r="A50" s="2">
        <v>1994</v>
      </c>
      <c r="B50" s="2">
        <v>1</v>
      </c>
      <c r="C50" s="4">
        <v>394731</v>
      </c>
      <c r="D50" s="62">
        <v>30</v>
      </c>
      <c r="E50" s="62">
        <v>30.5</v>
      </c>
      <c r="F50" s="62">
        <v>31</v>
      </c>
      <c r="G50" s="6">
        <f>VLOOKUP($B50,Pivot!$A$53:$Z$64,Pivot!X$50,FALSE)</f>
        <v>6.02945</v>
      </c>
      <c r="H50" s="6">
        <f>VLOOKUP($B50,Pivot!$A$53:$Z$64,Pivot!Y$50,FALSE)</f>
        <v>10.717199999999998</v>
      </c>
      <c r="I50" s="6">
        <f>VLOOKUP($B50,Pivot!$A$53:$Z$64,Pivot!Z$50,FALSE)</f>
        <v>16.466650000000005</v>
      </c>
      <c r="K50" s="70">
        <v>0</v>
      </c>
      <c r="L50" s="70">
        <v>0</v>
      </c>
      <c r="M50" s="70">
        <v>0</v>
      </c>
    </row>
    <row r="51" spans="1:13" ht="12.75" customHeight="1">
      <c r="A51" s="2">
        <v>1994</v>
      </c>
      <c r="B51" s="2">
        <v>2</v>
      </c>
      <c r="C51" s="4">
        <v>406170</v>
      </c>
      <c r="D51" s="62">
        <v>19.5</v>
      </c>
      <c r="E51" s="62">
        <v>18</v>
      </c>
      <c r="F51" s="62">
        <v>17</v>
      </c>
      <c r="G51" s="6">
        <f>VLOOKUP($B51,Pivot!$A$53:$Z$64,Pivot!X$50,FALSE)</f>
        <v>17.25075</v>
      </c>
      <c r="H51" s="6">
        <f>VLOOKUP($B51,Pivot!$A$53:$Z$64,Pivot!Y$50,FALSE)</f>
        <v>18.5074</v>
      </c>
      <c r="I51" s="6">
        <f>VLOOKUP($B51,Pivot!$A$53:$Z$64,Pivot!Z$50,FALSE)</f>
        <v>21.855599999999995</v>
      </c>
      <c r="K51" s="70">
        <v>0</v>
      </c>
      <c r="L51" s="70">
        <v>0</v>
      </c>
      <c r="M51" s="70">
        <v>0</v>
      </c>
    </row>
    <row r="52" spans="1:13" ht="12.75" customHeight="1">
      <c r="A52" s="2">
        <v>1994</v>
      </c>
      <c r="B52" s="2">
        <v>3</v>
      </c>
      <c r="C52" s="4">
        <v>372070</v>
      </c>
      <c r="D52" s="62">
        <v>38</v>
      </c>
      <c r="E52" s="62">
        <v>38</v>
      </c>
      <c r="F52" s="62">
        <v>37</v>
      </c>
      <c r="G52" s="6">
        <f>VLOOKUP($B52,Pivot!$A$53:$Z$64,Pivot!X$50,FALSE)</f>
        <v>30.41085</v>
      </c>
      <c r="H52" s="6">
        <f>VLOOKUP($B52,Pivot!$A$53:$Z$64,Pivot!Y$50,FALSE)</f>
        <v>30.29351666666667</v>
      </c>
      <c r="I52" s="6">
        <f>VLOOKUP($B52,Pivot!$A$53:$Z$64,Pivot!Z$50,FALSE)</f>
        <v>31.105116666666667</v>
      </c>
      <c r="K52" s="70">
        <v>0</v>
      </c>
      <c r="L52" s="70">
        <v>0</v>
      </c>
      <c r="M52" s="70">
        <v>0</v>
      </c>
    </row>
    <row r="53" spans="1:13" ht="12.75" customHeight="1">
      <c r="A53" s="2">
        <v>1994</v>
      </c>
      <c r="B53" s="2">
        <v>4</v>
      </c>
      <c r="C53" s="4">
        <v>383519</v>
      </c>
      <c r="D53" s="62">
        <v>42.5</v>
      </c>
      <c r="E53" s="62">
        <v>44</v>
      </c>
      <c r="F53" s="62">
        <v>39.5</v>
      </c>
      <c r="G53" s="6">
        <f>VLOOKUP($B53,Pivot!$A$53:$Z$64,Pivot!X$50,FALSE)</f>
        <v>43.21394444444445</v>
      </c>
      <c r="H53" s="6">
        <f>VLOOKUP($B53,Pivot!$A$53:$Z$64,Pivot!Y$50,FALSE)</f>
        <v>45.464444444444446</v>
      </c>
      <c r="I53" s="6">
        <f>VLOOKUP($B53,Pivot!$A$53:$Z$64,Pivot!Z$50,FALSE)</f>
        <v>45.6495</v>
      </c>
      <c r="K53" s="70">
        <v>0</v>
      </c>
      <c r="L53" s="70">
        <v>0</v>
      </c>
      <c r="M53" s="70">
        <v>0</v>
      </c>
    </row>
    <row r="54" spans="1:13" ht="12.75" customHeight="1">
      <c r="A54" s="2">
        <v>1994</v>
      </c>
      <c r="B54" s="2">
        <v>5</v>
      </c>
      <c r="C54" s="4">
        <v>525143</v>
      </c>
      <c r="D54" s="62">
        <v>63.5</v>
      </c>
      <c r="E54" s="62">
        <v>61.5</v>
      </c>
      <c r="F54" s="62">
        <v>60</v>
      </c>
      <c r="G54" s="6">
        <f>VLOOKUP($B54,Pivot!$A$53:$Z$64,Pivot!X$50,FALSE)</f>
        <v>65.55271428571429</v>
      </c>
      <c r="H54" s="6">
        <f>VLOOKUP($B54,Pivot!$A$53:$Z$64,Pivot!Y$50,FALSE)</f>
        <v>65.06564285714288</v>
      </c>
      <c r="I54" s="6">
        <f>VLOOKUP($B54,Pivot!$A$53:$Z$64,Pivot!Z$50,FALSE)</f>
        <v>62.641999999999996</v>
      </c>
      <c r="K54" s="70">
        <v>0</v>
      </c>
      <c r="L54" s="70">
        <v>0</v>
      </c>
      <c r="M54" s="70">
        <v>0</v>
      </c>
    </row>
    <row r="55" spans="1:13" ht="12.75" customHeight="1">
      <c r="A55" s="2">
        <v>1994</v>
      </c>
      <c r="B55" s="2">
        <v>6</v>
      </c>
      <c r="C55" s="4">
        <v>674875</v>
      </c>
      <c r="D55" s="62">
        <v>70.5</v>
      </c>
      <c r="E55" s="62">
        <v>72.5</v>
      </c>
      <c r="F55" s="62">
        <v>68.5</v>
      </c>
      <c r="G55" s="6">
        <f>VLOOKUP($B55,Pivot!$A$53:$Z$64,Pivot!X$50,FALSE)</f>
        <v>72.1189</v>
      </c>
      <c r="H55" s="6">
        <f>VLOOKUP($B55,Pivot!$A$53:$Z$64,Pivot!Y$50,FALSE)</f>
        <v>70.6234</v>
      </c>
      <c r="I55" s="6">
        <f>VLOOKUP($B55,Pivot!$A$53:$Z$64,Pivot!Z$50,FALSE)</f>
        <v>67.83315</v>
      </c>
      <c r="K55" s="70">
        <v>0</v>
      </c>
      <c r="L55" s="70">
        <v>0</v>
      </c>
      <c r="M55" s="70">
        <v>0</v>
      </c>
    </row>
    <row r="56" spans="1:13" ht="12.75" customHeight="1">
      <c r="A56" s="2">
        <v>1994</v>
      </c>
      <c r="B56" s="2">
        <v>7</v>
      </c>
      <c r="C56" s="4">
        <v>661169</v>
      </c>
      <c r="D56" s="62">
        <v>71.5</v>
      </c>
      <c r="E56" s="62">
        <v>70.5</v>
      </c>
      <c r="F56" s="62">
        <v>72.5</v>
      </c>
      <c r="G56" s="6">
        <f>VLOOKUP($B56,Pivot!$A$53:$Z$64,Pivot!X$50,FALSE)</f>
        <v>77.56585</v>
      </c>
      <c r="H56" s="6">
        <f>VLOOKUP($B56,Pivot!$A$53:$Z$64,Pivot!Y$50,FALSE)</f>
        <v>75.51874999999998</v>
      </c>
      <c r="I56" s="6">
        <f>VLOOKUP($B56,Pivot!$A$53:$Z$64,Pivot!Z$50,FALSE)</f>
        <v>74.45725000000002</v>
      </c>
      <c r="K56" s="70">
        <v>0</v>
      </c>
      <c r="L56" s="70">
        <v>0</v>
      </c>
      <c r="M56" s="70">
        <v>0</v>
      </c>
    </row>
    <row r="57" spans="1:13" ht="12.75" customHeight="1">
      <c r="A57" s="2">
        <v>1994</v>
      </c>
      <c r="B57" s="2">
        <v>8</v>
      </c>
      <c r="C57" s="4">
        <v>496566</v>
      </c>
      <c r="D57" s="62">
        <v>73</v>
      </c>
      <c r="E57" s="62">
        <v>70.5</v>
      </c>
      <c r="F57" s="62">
        <v>70</v>
      </c>
      <c r="G57" s="6">
        <f>VLOOKUP($B57,Pivot!$A$53:$Z$64,Pivot!X$50,FALSE)</f>
        <v>74.99324999999999</v>
      </c>
      <c r="H57" s="6">
        <f>VLOOKUP($B57,Pivot!$A$53:$Z$64,Pivot!Y$50,FALSE)</f>
        <v>73.56409999999998</v>
      </c>
      <c r="I57" s="6">
        <f>VLOOKUP($B57,Pivot!$A$53:$Z$64,Pivot!Z$50,FALSE)</f>
        <v>73.98225000000001</v>
      </c>
      <c r="K57" s="70">
        <v>0</v>
      </c>
      <c r="L57" s="70">
        <v>0</v>
      </c>
      <c r="M57" s="70">
        <v>0</v>
      </c>
    </row>
    <row r="58" spans="1:13" ht="12.75" customHeight="1">
      <c r="A58" s="2">
        <v>1994</v>
      </c>
      <c r="B58" s="2">
        <v>9</v>
      </c>
      <c r="C58" s="4">
        <v>470030</v>
      </c>
      <c r="D58" s="62">
        <v>68</v>
      </c>
      <c r="E58" s="62">
        <v>62.5</v>
      </c>
      <c r="F58" s="62">
        <v>63</v>
      </c>
      <c r="G58" s="6">
        <f>VLOOKUP($B58,Pivot!$A$53:$Z$64,Pivot!X$50,FALSE)</f>
        <v>68.7169375</v>
      </c>
      <c r="H58" s="6">
        <f>VLOOKUP($B58,Pivot!$A$53:$Z$64,Pivot!Y$50,FALSE)</f>
        <v>68.22900000000001</v>
      </c>
      <c r="I58" s="6">
        <f>VLOOKUP($B58,Pivot!$A$53:$Z$64,Pivot!Z$50,FALSE)</f>
        <v>67.784625</v>
      </c>
      <c r="K58" s="70">
        <v>0</v>
      </c>
      <c r="L58" s="70">
        <v>0</v>
      </c>
      <c r="M58" s="70">
        <v>0</v>
      </c>
    </row>
    <row r="59" spans="1:13" ht="12.75" customHeight="1">
      <c r="A59" s="2">
        <v>1994</v>
      </c>
      <c r="B59" s="2">
        <v>10</v>
      </c>
      <c r="C59" s="4">
        <v>351606</v>
      </c>
      <c r="D59" s="62">
        <v>42.5</v>
      </c>
      <c r="E59" s="62">
        <v>39.5</v>
      </c>
      <c r="F59" s="62">
        <v>50</v>
      </c>
      <c r="G59" s="6">
        <f>VLOOKUP($B59,Pivot!$A$53:$Z$64,Pivot!X$50,FALSE)</f>
        <v>46.0000625</v>
      </c>
      <c r="H59" s="6">
        <f>VLOOKUP($B59,Pivot!$A$53:$Z$64,Pivot!Y$50,FALSE)</f>
        <v>48.322937499999995</v>
      </c>
      <c r="I59" s="6">
        <f>VLOOKUP($B59,Pivot!$A$53:$Z$64,Pivot!Z$50,FALSE)</f>
        <v>52.62137500000001</v>
      </c>
      <c r="K59" s="70">
        <v>0</v>
      </c>
      <c r="L59" s="70">
        <v>0</v>
      </c>
      <c r="M59" s="70">
        <v>0</v>
      </c>
    </row>
    <row r="60" spans="1:13" ht="12.75" customHeight="1">
      <c r="A60" s="2">
        <v>1994</v>
      </c>
      <c r="B60" s="2">
        <v>11</v>
      </c>
      <c r="C60" s="4">
        <v>364581</v>
      </c>
      <c r="D60" s="62">
        <v>15</v>
      </c>
      <c r="E60" s="62">
        <v>15.5</v>
      </c>
      <c r="F60" s="62">
        <v>15</v>
      </c>
      <c r="G60" s="6">
        <f>VLOOKUP($B60,Pivot!$A$53:$Z$64,Pivot!X$50,FALSE)</f>
        <v>26.151700000000005</v>
      </c>
      <c r="H60" s="6">
        <f>VLOOKUP($B60,Pivot!$A$53:$Z$64,Pivot!Y$50,FALSE)</f>
        <v>28.378749999999997</v>
      </c>
      <c r="I60" s="6">
        <f>VLOOKUP($B60,Pivot!$A$53:$Z$64,Pivot!Z$50,FALSE)</f>
        <v>30.164400000000008</v>
      </c>
      <c r="K60" s="70">
        <v>0</v>
      </c>
      <c r="L60" s="70">
        <v>0</v>
      </c>
      <c r="M60" s="70">
        <v>0</v>
      </c>
    </row>
    <row r="61" spans="1:13" ht="12.75" customHeight="1">
      <c r="A61" s="2">
        <v>1994</v>
      </c>
      <c r="B61" s="2">
        <v>12</v>
      </c>
      <c r="C61" s="4">
        <v>405166</v>
      </c>
      <c r="D61" s="62">
        <v>20</v>
      </c>
      <c r="E61" s="62">
        <v>17</v>
      </c>
      <c r="F61" s="62">
        <v>26</v>
      </c>
      <c r="G61" s="6">
        <f>VLOOKUP($B61,Pivot!$A$53:$Z$64,Pivot!X$50,FALSE)</f>
        <v>13.804199999999998</v>
      </c>
      <c r="H61" s="6">
        <f>VLOOKUP($B61,Pivot!$A$53:$Z$64,Pivot!Y$50,FALSE)</f>
        <v>18.543150000000004</v>
      </c>
      <c r="I61" s="6">
        <f>VLOOKUP($B61,Pivot!$A$53:$Z$64,Pivot!Z$50,FALSE)</f>
        <v>22.02295</v>
      </c>
      <c r="K61" s="70">
        <v>0</v>
      </c>
      <c r="L61" s="70">
        <v>0</v>
      </c>
      <c r="M61" s="70">
        <v>0</v>
      </c>
    </row>
    <row r="62" spans="1:13" ht="12.75" customHeight="1">
      <c r="A62" s="2">
        <v>1995</v>
      </c>
      <c r="B62" s="2">
        <v>1</v>
      </c>
      <c r="C62" s="4">
        <v>431023</v>
      </c>
      <c r="D62" s="62">
        <v>9</v>
      </c>
      <c r="E62" s="62">
        <v>9</v>
      </c>
      <c r="F62" s="62">
        <v>8</v>
      </c>
      <c r="G62" s="6">
        <f>VLOOKUP($B62,Pivot!$A$53:$Z$64,Pivot!X$50,FALSE)</f>
        <v>6.02945</v>
      </c>
      <c r="H62" s="6">
        <f>VLOOKUP($B62,Pivot!$A$53:$Z$64,Pivot!Y$50,FALSE)</f>
        <v>10.717199999999998</v>
      </c>
      <c r="I62" s="6">
        <f>VLOOKUP($B62,Pivot!$A$53:$Z$64,Pivot!Z$50,FALSE)</f>
        <v>16.466650000000005</v>
      </c>
      <c r="K62" s="70">
        <v>0</v>
      </c>
      <c r="L62" s="70">
        <v>0</v>
      </c>
      <c r="M62" s="70">
        <v>0</v>
      </c>
    </row>
    <row r="63" spans="1:13" ht="12.75" customHeight="1">
      <c r="A63" s="2">
        <v>1995</v>
      </c>
      <c r="B63" s="2">
        <v>2</v>
      </c>
      <c r="C63" s="4">
        <v>395099</v>
      </c>
      <c r="D63" s="62">
        <v>28</v>
      </c>
      <c r="E63" s="62">
        <v>20.5</v>
      </c>
      <c r="F63" s="62">
        <v>21</v>
      </c>
      <c r="G63" s="6">
        <f>VLOOKUP($B63,Pivot!$A$53:$Z$64,Pivot!X$50,FALSE)</f>
        <v>17.25075</v>
      </c>
      <c r="H63" s="6">
        <f>VLOOKUP($B63,Pivot!$A$53:$Z$64,Pivot!Y$50,FALSE)</f>
        <v>18.5074</v>
      </c>
      <c r="I63" s="6">
        <f>VLOOKUP($B63,Pivot!$A$53:$Z$64,Pivot!Z$50,FALSE)</f>
        <v>21.855599999999995</v>
      </c>
      <c r="K63" s="70">
        <v>0</v>
      </c>
      <c r="L63" s="70">
        <v>0</v>
      </c>
      <c r="M63" s="70">
        <v>0</v>
      </c>
    </row>
    <row r="64" spans="1:13" ht="12.75" customHeight="1">
      <c r="A64" s="2">
        <v>1995</v>
      </c>
      <c r="B64" s="2">
        <v>3</v>
      </c>
      <c r="C64" s="4">
        <v>386755</v>
      </c>
      <c r="D64" s="62">
        <v>32.5</v>
      </c>
      <c r="E64" s="62">
        <v>34.5</v>
      </c>
      <c r="F64" s="62">
        <v>42.5</v>
      </c>
      <c r="G64" s="6">
        <f>VLOOKUP($B64,Pivot!$A$53:$Z$64,Pivot!X$50,FALSE)</f>
        <v>30.41085</v>
      </c>
      <c r="H64" s="6">
        <f>VLOOKUP($B64,Pivot!$A$53:$Z$64,Pivot!Y$50,FALSE)</f>
        <v>30.29351666666667</v>
      </c>
      <c r="I64" s="6">
        <f>VLOOKUP($B64,Pivot!$A$53:$Z$64,Pivot!Z$50,FALSE)</f>
        <v>31.105116666666667</v>
      </c>
      <c r="K64" s="70">
        <v>0</v>
      </c>
      <c r="L64" s="70">
        <v>0</v>
      </c>
      <c r="M64" s="70">
        <v>0</v>
      </c>
    </row>
    <row r="65" spans="1:13" ht="12.75" customHeight="1">
      <c r="A65" s="2">
        <v>1995</v>
      </c>
      <c r="B65" s="2">
        <v>4</v>
      </c>
      <c r="C65" s="4">
        <v>367359</v>
      </c>
      <c r="D65" s="62">
        <v>43</v>
      </c>
      <c r="E65" s="62">
        <v>39</v>
      </c>
      <c r="F65" s="62">
        <v>40.5</v>
      </c>
      <c r="G65" s="6">
        <f>VLOOKUP($B65,Pivot!$A$53:$Z$64,Pivot!X$50,FALSE)</f>
        <v>43.21394444444445</v>
      </c>
      <c r="H65" s="6">
        <f>VLOOKUP($B65,Pivot!$A$53:$Z$64,Pivot!Y$50,FALSE)</f>
        <v>45.464444444444446</v>
      </c>
      <c r="I65" s="6">
        <f>VLOOKUP($B65,Pivot!$A$53:$Z$64,Pivot!Z$50,FALSE)</f>
        <v>45.6495</v>
      </c>
      <c r="K65" s="70">
        <v>0</v>
      </c>
      <c r="L65" s="70">
        <v>0</v>
      </c>
      <c r="M65" s="70">
        <v>0</v>
      </c>
    </row>
    <row r="66" spans="1:13" ht="12.75" customHeight="1">
      <c r="A66" s="2">
        <v>1995</v>
      </c>
      <c r="B66" s="2">
        <v>5</v>
      </c>
      <c r="C66" s="4">
        <v>427328</v>
      </c>
      <c r="D66" s="62">
        <v>61.5</v>
      </c>
      <c r="E66" s="62">
        <v>59.5</v>
      </c>
      <c r="F66" s="62">
        <v>57.5</v>
      </c>
      <c r="G66" s="6">
        <f>VLOOKUP($B66,Pivot!$A$53:$Z$64,Pivot!X$50,FALSE)</f>
        <v>65.55271428571429</v>
      </c>
      <c r="H66" s="6">
        <f>VLOOKUP($B66,Pivot!$A$53:$Z$64,Pivot!Y$50,FALSE)</f>
        <v>65.06564285714288</v>
      </c>
      <c r="I66" s="6">
        <f>VLOOKUP($B66,Pivot!$A$53:$Z$64,Pivot!Z$50,FALSE)</f>
        <v>62.641999999999996</v>
      </c>
      <c r="K66" s="70">
        <v>0</v>
      </c>
      <c r="L66" s="70">
        <v>0</v>
      </c>
      <c r="M66" s="70">
        <v>0</v>
      </c>
    </row>
    <row r="67" spans="1:13" ht="12.75" customHeight="1">
      <c r="A67" s="2">
        <v>1995</v>
      </c>
      <c r="B67" s="2">
        <v>6</v>
      </c>
      <c r="C67" s="4">
        <v>499429</v>
      </c>
      <c r="D67" s="62">
        <v>61.5</v>
      </c>
      <c r="E67" s="62">
        <v>57.5</v>
      </c>
      <c r="F67" s="62">
        <v>59.5</v>
      </c>
      <c r="G67" s="6">
        <f>VLOOKUP($B67,Pivot!$A$53:$Z$64,Pivot!X$50,FALSE)</f>
        <v>72.1189</v>
      </c>
      <c r="H67" s="6">
        <f>VLOOKUP($B67,Pivot!$A$53:$Z$64,Pivot!Y$50,FALSE)</f>
        <v>70.6234</v>
      </c>
      <c r="I67" s="6">
        <f>VLOOKUP($B67,Pivot!$A$53:$Z$64,Pivot!Z$50,FALSE)</f>
        <v>67.83315</v>
      </c>
      <c r="K67" s="70">
        <v>0</v>
      </c>
      <c r="L67" s="70">
        <v>0</v>
      </c>
      <c r="M67" s="70">
        <v>0</v>
      </c>
    </row>
    <row r="68" spans="1:13" ht="12.75" customHeight="1">
      <c r="A68" s="2">
        <v>1995</v>
      </c>
      <c r="B68" s="2">
        <v>7</v>
      </c>
      <c r="C68" s="4">
        <v>624650</v>
      </c>
      <c r="D68" s="62">
        <v>65.5</v>
      </c>
      <c r="E68" s="62">
        <v>67</v>
      </c>
      <c r="F68" s="62">
        <v>66.5</v>
      </c>
      <c r="G68" s="6">
        <f>VLOOKUP($B68,Pivot!$A$53:$Z$64,Pivot!X$50,FALSE)</f>
        <v>77.56585</v>
      </c>
      <c r="H68" s="6">
        <f>VLOOKUP($B68,Pivot!$A$53:$Z$64,Pivot!Y$50,FALSE)</f>
        <v>75.51874999999998</v>
      </c>
      <c r="I68" s="6">
        <f>VLOOKUP($B68,Pivot!$A$53:$Z$64,Pivot!Z$50,FALSE)</f>
        <v>74.45725000000002</v>
      </c>
      <c r="K68" s="70">
        <v>0</v>
      </c>
      <c r="L68" s="70">
        <v>0</v>
      </c>
      <c r="M68" s="70">
        <v>0</v>
      </c>
    </row>
    <row r="69" spans="1:13" ht="12.75" customHeight="1">
      <c r="A69" s="2">
        <v>1995</v>
      </c>
      <c r="B69" s="2">
        <v>8</v>
      </c>
      <c r="C69" s="4">
        <v>568687</v>
      </c>
      <c r="D69" s="62">
        <v>70</v>
      </c>
      <c r="E69" s="62">
        <v>66.5</v>
      </c>
      <c r="F69" s="62">
        <v>60</v>
      </c>
      <c r="G69" s="6">
        <f>VLOOKUP($B69,Pivot!$A$53:$Z$64,Pivot!X$50,FALSE)</f>
        <v>74.99324999999999</v>
      </c>
      <c r="H69" s="6">
        <f>VLOOKUP($B69,Pivot!$A$53:$Z$64,Pivot!Y$50,FALSE)</f>
        <v>73.56409999999998</v>
      </c>
      <c r="I69" s="6">
        <f>VLOOKUP($B69,Pivot!$A$53:$Z$64,Pivot!Z$50,FALSE)</f>
        <v>73.98225000000001</v>
      </c>
      <c r="K69" s="70">
        <v>0</v>
      </c>
      <c r="L69" s="70">
        <v>0</v>
      </c>
      <c r="M69" s="70">
        <v>0</v>
      </c>
    </row>
    <row r="70" spans="1:13" ht="12.75" customHeight="1">
      <c r="A70" s="2">
        <v>1995</v>
      </c>
      <c r="B70" s="2">
        <v>9</v>
      </c>
      <c r="C70" s="4">
        <v>471312</v>
      </c>
      <c r="D70" s="62">
        <v>75.5</v>
      </c>
      <c r="E70" s="62">
        <v>73</v>
      </c>
      <c r="F70" s="62">
        <v>65.5</v>
      </c>
      <c r="G70" s="6">
        <f>VLOOKUP($B70,Pivot!$A$53:$Z$64,Pivot!X$50,FALSE)</f>
        <v>68.7169375</v>
      </c>
      <c r="H70" s="6">
        <f>VLOOKUP($B70,Pivot!$A$53:$Z$64,Pivot!Y$50,FALSE)</f>
        <v>68.22900000000001</v>
      </c>
      <c r="I70" s="6">
        <f>VLOOKUP($B70,Pivot!$A$53:$Z$64,Pivot!Z$50,FALSE)</f>
        <v>67.784625</v>
      </c>
      <c r="K70" s="70">
        <v>0</v>
      </c>
      <c r="L70" s="70">
        <v>0</v>
      </c>
      <c r="M70" s="70">
        <v>0</v>
      </c>
    </row>
    <row r="71" spans="1:13" ht="12.75" customHeight="1">
      <c r="A71" s="2">
        <v>1995</v>
      </c>
      <c r="B71" s="2">
        <v>10</v>
      </c>
      <c r="C71" s="4">
        <v>397950</v>
      </c>
      <c r="D71" s="62">
        <v>56</v>
      </c>
      <c r="E71" s="62">
        <v>45.5</v>
      </c>
      <c r="F71" s="62">
        <v>51.5</v>
      </c>
      <c r="G71" s="6">
        <f>VLOOKUP($B71,Pivot!$A$53:$Z$64,Pivot!X$50,FALSE)</f>
        <v>46.0000625</v>
      </c>
      <c r="H71" s="6">
        <f>VLOOKUP($B71,Pivot!$A$53:$Z$64,Pivot!Y$50,FALSE)</f>
        <v>48.322937499999995</v>
      </c>
      <c r="I71" s="6">
        <f>VLOOKUP($B71,Pivot!$A$53:$Z$64,Pivot!Z$50,FALSE)</f>
        <v>52.62137500000001</v>
      </c>
      <c r="K71" s="70">
        <v>0</v>
      </c>
      <c r="L71" s="70">
        <v>0</v>
      </c>
      <c r="M71" s="70">
        <v>0</v>
      </c>
    </row>
    <row r="72" spans="1:13" ht="12.75" customHeight="1">
      <c r="A72" s="2">
        <v>1995</v>
      </c>
      <c r="B72" s="2">
        <v>11</v>
      </c>
      <c r="C72" s="4">
        <v>393853</v>
      </c>
      <c r="D72" s="62">
        <v>24</v>
      </c>
      <c r="E72" s="62">
        <v>25.5</v>
      </c>
      <c r="F72" s="62">
        <v>39.5</v>
      </c>
      <c r="G72" s="6">
        <f>VLOOKUP($B72,Pivot!$A$53:$Z$64,Pivot!X$50,FALSE)</f>
        <v>26.151700000000005</v>
      </c>
      <c r="H72" s="6">
        <f>VLOOKUP($B72,Pivot!$A$53:$Z$64,Pivot!Y$50,FALSE)</f>
        <v>28.378749999999997</v>
      </c>
      <c r="I72" s="6">
        <f>VLOOKUP($B72,Pivot!$A$53:$Z$64,Pivot!Z$50,FALSE)</f>
        <v>30.164400000000008</v>
      </c>
      <c r="K72" s="70">
        <v>0</v>
      </c>
      <c r="L72" s="70">
        <v>0</v>
      </c>
      <c r="M72" s="70">
        <v>0</v>
      </c>
    </row>
    <row r="73" spans="1:13" ht="12.75" customHeight="1">
      <c r="A73" s="2">
        <v>1995</v>
      </c>
      <c r="B73" s="2">
        <v>12</v>
      </c>
      <c r="C73" s="4">
        <v>408739</v>
      </c>
      <c r="D73" s="62">
        <v>22</v>
      </c>
      <c r="E73" s="62">
        <v>25.5</v>
      </c>
      <c r="F73" s="62">
        <v>25</v>
      </c>
      <c r="G73" s="6">
        <f>VLOOKUP($B73,Pivot!$A$53:$Z$64,Pivot!X$50,FALSE)</f>
        <v>13.804199999999998</v>
      </c>
      <c r="H73" s="6">
        <f>VLOOKUP($B73,Pivot!$A$53:$Z$64,Pivot!Y$50,FALSE)</f>
        <v>18.543150000000004</v>
      </c>
      <c r="I73" s="6">
        <f>VLOOKUP($B73,Pivot!$A$53:$Z$64,Pivot!Z$50,FALSE)</f>
        <v>22.02295</v>
      </c>
      <c r="K73" s="70">
        <v>0</v>
      </c>
      <c r="L73" s="70">
        <v>0</v>
      </c>
      <c r="M73" s="70">
        <v>0</v>
      </c>
    </row>
    <row r="74" spans="1:13" ht="12.75" customHeight="1">
      <c r="A74" s="2">
        <v>1996</v>
      </c>
      <c r="B74" s="2">
        <v>1</v>
      </c>
      <c r="C74" s="4">
        <v>433429</v>
      </c>
      <c r="D74" s="62">
        <v>4.5</v>
      </c>
      <c r="E74" s="62">
        <v>15</v>
      </c>
      <c r="F74" s="62">
        <v>29.5</v>
      </c>
      <c r="G74" s="6">
        <f>VLOOKUP($B74,Pivot!$A$53:$Z$64,Pivot!X$50,FALSE)</f>
        <v>6.02945</v>
      </c>
      <c r="H74" s="6">
        <f>VLOOKUP($B74,Pivot!$A$53:$Z$64,Pivot!Y$50,FALSE)</f>
        <v>10.717199999999998</v>
      </c>
      <c r="I74" s="6">
        <f>VLOOKUP($B74,Pivot!$A$53:$Z$64,Pivot!Z$50,FALSE)</f>
        <v>16.466650000000005</v>
      </c>
      <c r="K74" s="70">
        <v>0</v>
      </c>
      <c r="L74" s="70">
        <v>0</v>
      </c>
      <c r="M74" s="70">
        <v>0</v>
      </c>
    </row>
    <row r="75" spans="1:13" ht="12.75" customHeight="1">
      <c r="A75" s="2">
        <v>1996</v>
      </c>
      <c r="B75" s="2">
        <v>2</v>
      </c>
      <c r="C75" s="4">
        <v>430133</v>
      </c>
      <c r="D75" s="62">
        <v>2</v>
      </c>
      <c r="E75" s="62">
        <v>4.5</v>
      </c>
      <c r="F75" s="62">
        <v>15</v>
      </c>
      <c r="G75" s="6">
        <f>VLOOKUP($B75,Pivot!$A$53:$Z$64,Pivot!X$50,FALSE)</f>
        <v>17.25075</v>
      </c>
      <c r="H75" s="6">
        <f>VLOOKUP($B75,Pivot!$A$53:$Z$64,Pivot!Y$50,FALSE)</f>
        <v>18.5074</v>
      </c>
      <c r="I75" s="6">
        <f>VLOOKUP($B75,Pivot!$A$53:$Z$64,Pivot!Z$50,FALSE)</f>
        <v>21.855599999999995</v>
      </c>
      <c r="K75" s="70">
        <v>0</v>
      </c>
      <c r="L75" s="70">
        <v>0</v>
      </c>
      <c r="M75" s="70">
        <v>0</v>
      </c>
    </row>
    <row r="76" spans="1:13" ht="12.75" customHeight="1">
      <c r="A76" s="2">
        <v>1996</v>
      </c>
      <c r="B76" s="2">
        <v>3</v>
      </c>
      <c r="C76" s="4">
        <v>388098</v>
      </c>
      <c r="D76" s="62">
        <v>33</v>
      </c>
      <c r="E76" s="62">
        <v>22.5</v>
      </c>
      <c r="F76" s="62">
        <v>19</v>
      </c>
      <c r="G76" s="6">
        <f>VLOOKUP($B76,Pivot!$A$53:$Z$64,Pivot!X$50,FALSE)</f>
        <v>30.41085</v>
      </c>
      <c r="H76" s="6">
        <f>VLOOKUP($B76,Pivot!$A$53:$Z$64,Pivot!Y$50,FALSE)</f>
        <v>30.29351666666667</v>
      </c>
      <c r="I76" s="6">
        <f>VLOOKUP($B76,Pivot!$A$53:$Z$64,Pivot!Z$50,FALSE)</f>
        <v>31.105116666666667</v>
      </c>
      <c r="K76" s="70">
        <v>0</v>
      </c>
      <c r="L76" s="70">
        <v>0</v>
      </c>
      <c r="M76" s="70">
        <v>0</v>
      </c>
    </row>
    <row r="77" spans="1:13" ht="12.75" customHeight="1">
      <c r="A77" s="2">
        <v>1996</v>
      </c>
      <c r="B77" s="2">
        <v>4</v>
      </c>
      <c r="C77" s="4">
        <v>367333</v>
      </c>
      <c r="D77" s="62">
        <v>39.5</v>
      </c>
      <c r="E77" s="62">
        <v>38</v>
      </c>
      <c r="F77" s="62">
        <v>41</v>
      </c>
      <c r="G77" s="6">
        <f>VLOOKUP($B77,Pivot!$A$53:$Z$64,Pivot!X$50,FALSE)</f>
        <v>43.21394444444445</v>
      </c>
      <c r="H77" s="6">
        <f>VLOOKUP($B77,Pivot!$A$53:$Z$64,Pivot!Y$50,FALSE)</f>
        <v>45.464444444444446</v>
      </c>
      <c r="I77" s="6">
        <f>VLOOKUP($B77,Pivot!$A$53:$Z$64,Pivot!Z$50,FALSE)</f>
        <v>45.6495</v>
      </c>
      <c r="K77" s="70">
        <v>0</v>
      </c>
      <c r="L77" s="70">
        <v>0</v>
      </c>
      <c r="M77" s="70">
        <v>0</v>
      </c>
    </row>
    <row r="78" spans="1:13" ht="12.75" customHeight="1">
      <c r="A78" s="2">
        <v>1996</v>
      </c>
      <c r="B78" s="2">
        <v>5</v>
      </c>
      <c r="C78" s="4">
        <v>443576</v>
      </c>
      <c r="D78" s="62">
        <v>59</v>
      </c>
      <c r="E78" s="62">
        <v>62.5</v>
      </c>
      <c r="F78" s="62">
        <v>61</v>
      </c>
      <c r="G78" s="6">
        <f>VLOOKUP($B78,Pivot!$A$53:$Z$64,Pivot!X$50,FALSE)</f>
        <v>65.55271428571429</v>
      </c>
      <c r="H78" s="6">
        <f>VLOOKUP($B78,Pivot!$A$53:$Z$64,Pivot!Y$50,FALSE)</f>
        <v>65.06564285714288</v>
      </c>
      <c r="I78" s="6">
        <f>VLOOKUP($B78,Pivot!$A$53:$Z$64,Pivot!Z$50,FALSE)</f>
        <v>62.641999999999996</v>
      </c>
      <c r="K78" s="70">
        <v>0</v>
      </c>
      <c r="L78" s="70">
        <v>0</v>
      </c>
      <c r="M78" s="70">
        <v>0</v>
      </c>
    </row>
    <row r="79" spans="1:13" ht="12.75" customHeight="1">
      <c r="A79" s="2">
        <v>1996</v>
      </c>
      <c r="B79" s="2">
        <v>6</v>
      </c>
      <c r="C79" s="4">
        <v>630367</v>
      </c>
      <c r="D79" s="62">
        <v>50.5</v>
      </c>
      <c r="E79" s="62">
        <v>55.5</v>
      </c>
      <c r="F79" s="62">
        <v>69</v>
      </c>
      <c r="G79" s="6">
        <f>VLOOKUP($B79,Pivot!$A$53:$Z$64,Pivot!X$50,FALSE)</f>
        <v>72.1189</v>
      </c>
      <c r="H79" s="6">
        <f>VLOOKUP($B79,Pivot!$A$53:$Z$64,Pivot!Y$50,FALSE)</f>
        <v>70.6234</v>
      </c>
      <c r="I79" s="6">
        <f>VLOOKUP($B79,Pivot!$A$53:$Z$64,Pivot!Z$50,FALSE)</f>
        <v>67.83315</v>
      </c>
      <c r="K79" s="70">
        <v>0</v>
      </c>
      <c r="L79" s="70">
        <v>0</v>
      </c>
      <c r="M79" s="70">
        <v>0</v>
      </c>
    </row>
    <row r="80" spans="1:13" ht="12.75" customHeight="1">
      <c r="A80" s="2">
        <v>1996</v>
      </c>
      <c r="B80" s="2">
        <v>7</v>
      </c>
      <c r="C80" s="4">
        <v>692255</v>
      </c>
      <c r="D80" s="62">
        <v>72</v>
      </c>
      <c r="E80" s="62">
        <v>71.5</v>
      </c>
      <c r="F80" s="62">
        <v>77</v>
      </c>
      <c r="G80" s="6">
        <f>VLOOKUP($B80,Pivot!$A$53:$Z$64,Pivot!X$50,FALSE)</f>
        <v>77.56585</v>
      </c>
      <c r="H80" s="6">
        <f>VLOOKUP($B80,Pivot!$A$53:$Z$64,Pivot!Y$50,FALSE)</f>
        <v>75.51874999999998</v>
      </c>
      <c r="I80" s="6">
        <f>VLOOKUP($B80,Pivot!$A$53:$Z$64,Pivot!Z$50,FALSE)</f>
        <v>74.45725000000002</v>
      </c>
      <c r="K80" s="70">
        <v>0</v>
      </c>
      <c r="L80" s="70">
        <v>0</v>
      </c>
      <c r="M80" s="70">
        <v>0</v>
      </c>
    </row>
    <row r="81" spans="1:13" ht="12.75" customHeight="1">
      <c r="A81" s="2">
        <v>1996</v>
      </c>
      <c r="B81" s="2">
        <v>8</v>
      </c>
      <c r="C81" s="4">
        <v>539746</v>
      </c>
      <c r="D81" s="62">
        <v>70.5</v>
      </c>
      <c r="E81" s="62">
        <v>71.5</v>
      </c>
      <c r="F81" s="62">
        <v>74</v>
      </c>
      <c r="G81" s="6">
        <f>VLOOKUP($B81,Pivot!$A$53:$Z$64,Pivot!X$50,FALSE)</f>
        <v>74.99324999999999</v>
      </c>
      <c r="H81" s="6">
        <f>VLOOKUP($B81,Pivot!$A$53:$Z$64,Pivot!Y$50,FALSE)</f>
        <v>73.56409999999998</v>
      </c>
      <c r="I81" s="6">
        <f>VLOOKUP($B81,Pivot!$A$53:$Z$64,Pivot!Z$50,FALSE)</f>
        <v>73.98225000000001</v>
      </c>
      <c r="K81" s="70">
        <v>0</v>
      </c>
      <c r="L81" s="70">
        <v>0</v>
      </c>
      <c r="M81" s="70">
        <v>0</v>
      </c>
    </row>
    <row r="82" spans="1:13" ht="12.75" customHeight="1">
      <c r="A82" s="2">
        <v>1996</v>
      </c>
      <c r="B82" s="2">
        <v>9</v>
      </c>
      <c r="C82" s="4">
        <v>476892</v>
      </c>
      <c r="D82" s="62">
        <v>63.5</v>
      </c>
      <c r="E82" s="62">
        <v>64</v>
      </c>
      <c r="F82" s="62">
        <v>60</v>
      </c>
      <c r="G82" s="6">
        <f>VLOOKUP($B82,Pivot!$A$53:$Z$64,Pivot!X$50,FALSE)</f>
        <v>68.7169375</v>
      </c>
      <c r="H82" s="6">
        <f>VLOOKUP($B82,Pivot!$A$53:$Z$64,Pivot!Y$50,FALSE)</f>
        <v>68.22900000000001</v>
      </c>
      <c r="I82" s="6">
        <f>VLOOKUP($B82,Pivot!$A$53:$Z$64,Pivot!Z$50,FALSE)</f>
        <v>67.784625</v>
      </c>
      <c r="K82" s="70">
        <v>0</v>
      </c>
      <c r="L82" s="70">
        <v>0</v>
      </c>
      <c r="M82" s="70">
        <v>0</v>
      </c>
    </row>
    <row r="83" spans="1:13" ht="12.75" customHeight="1">
      <c r="A83" s="2">
        <v>1996</v>
      </c>
      <c r="B83" s="2">
        <v>10</v>
      </c>
      <c r="C83" s="4">
        <v>395502</v>
      </c>
      <c r="D83" s="62">
        <v>30</v>
      </c>
      <c r="E83" s="62">
        <v>31</v>
      </c>
      <c r="F83" s="62">
        <v>37.5</v>
      </c>
      <c r="G83" s="6">
        <f>VLOOKUP($B83,Pivot!$A$53:$Z$64,Pivot!X$50,FALSE)</f>
        <v>46.0000625</v>
      </c>
      <c r="H83" s="6">
        <f>VLOOKUP($B83,Pivot!$A$53:$Z$64,Pivot!Y$50,FALSE)</f>
        <v>48.322937499999995</v>
      </c>
      <c r="I83" s="6">
        <f>VLOOKUP($B83,Pivot!$A$53:$Z$64,Pivot!Z$50,FALSE)</f>
        <v>52.62137500000001</v>
      </c>
      <c r="K83" s="70">
        <v>0</v>
      </c>
      <c r="L83" s="70">
        <v>0</v>
      </c>
      <c r="M83" s="70">
        <v>0</v>
      </c>
    </row>
    <row r="84" spans="1:13" ht="12.75" customHeight="1">
      <c r="A84" s="2">
        <v>1996</v>
      </c>
      <c r="B84" s="2">
        <v>11</v>
      </c>
      <c r="C84" s="4">
        <v>391975</v>
      </c>
      <c r="D84" s="62">
        <v>29</v>
      </c>
      <c r="E84" s="62">
        <v>29.5</v>
      </c>
      <c r="F84" s="62">
        <v>36</v>
      </c>
      <c r="G84" s="6">
        <f>VLOOKUP($B84,Pivot!$A$53:$Z$64,Pivot!X$50,FALSE)</f>
        <v>26.151700000000005</v>
      </c>
      <c r="H84" s="6">
        <f>VLOOKUP($B84,Pivot!$A$53:$Z$64,Pivot!Y$50,FALSE)</f>
        <v>28.378749999999997</v>
      </c>
      <c r="I84" s="6">
        <f>VLOOKUP($B84,Pivot!$A$53:$Z$64,Pivot!Z$50,FALSE)</f>
        <v>30.164400000000008</v>
      </c>
      <c r="K84" s="70">
        <v>0</v>
      </c>
      <c r="L84" s="70">
        <v>0</v>
      </c>
      <c r="M84" s="70">
        <v>0</v>
      </c>
    </row>
    <row r="85" spans="1:13" ht="12.75" customHeight="1">
      <c r="A85" s="2">
        <v>1996</v>
      </c>
      <c r="B85" s="2">
        <v>12</v>
      </c>
      <c r="C85" s="4">
        <v>420773</v>
      </c>
      <c r="D85" s="62">
        <v>11.5</v>
      </c>
      <c r="E85" s="62">
        <v>21.5</v>
      </c>
      <c r="F85" s="62">
        <v>25.5</v>
      </c>
      <c r="G85" s="6">
        <f>VLOOKUP($B85,Pivot!$A$53:$Z$64,Pivot!X$50,FALSE)</f>
        <v>13.804199999999998</v>
      </c>
      <c r="H85" s="6">
        <f>VLOOKUP($B85,Pivot!$A$53:$Z$64,Pivot!Y$50,FALSE)</f>
        <v>18.543150000000004</v>
      </c>
      <c r="I85" s="6">
        <f>VLOOKUP($B85,Pivot!$A$53:$Z$64,Pivot!Z$50,FALSE)</f>
        <v>22.02295</v>
      </c>
      <c r="K85" s="70">
        <v>0</v>
      </c>
      <c r="L85" s="70">
        <v>0</v>
      </c>
      <c r="M85" s="70">
        <v>0</v>
      </c>
    </row>
    <row r="86" spans="1:13" ht="12.75" customHeight="1">
      <c r="A86" s="2">
        <v>1997</v>
      </c>
      <c r="B86" s="2">
        <v>1</v>
      </c>
      <c r="C86" s="4">
        <v>438097</v>
      </c>
      <c r="D86" s="62">
        <v>18.5</v>
      </c>
      <c r="E86" s="62">
        <v>34.5</v>
      </c>
      <c r="F86" s="62">
        <v>34</v>
      </c>
      <c r="G86" s="6">
        <f>VLOOKUP($B86,Pivot!$A$53:$Z$64,Pivot!X$50,FALSE)</f>
        <v>6.02945</v>
      </c>
      <c r="H86" s="6">
        <f>VLOOKUP($B86,Pivot!$A$53:$Z$64,Pivot!Y$50,FALSE)</f>
        <v>10.717199999999998</v>
      </c>
      <c r="I86" s="6">
        <f>VLOOKUP($B86,Pivot!$A$53:$Z$64,Pivot!Z$50,FALSE)</f>
        <v>16.466650000000005</v>
      </c>
      <c r="K86" s="70">
        <v>0</v>
      </c>
      <c r="L86" s="70">
        <v>0</v>
      </c>
      <c r="M86" s="70">
        <v>0</v>
      </c>
    </row>
    <row r="87" spans="1:13" ht="12.75" customHeight="1">
      <c r="A87" s="2">
        <v>1997</v>
      </c>
      <c r="B87" s="2">
        <v>2</v>
      </c>
      <c r="C87" s="4">
        <v>415584</v>
      </c>
      <c r="D87" s="62">
        <v>22.5</v>
      </c>
      <c r="E87" s="62">
        <v>23</v>
      </c>
      <c r="F87" s="62">
        <v>26</v>
      </c>
      <c r="G87" s="6">
        <f>VLOOKUP($B87,Pivot!$A$53:$Z$64,Pivot!X$50,FALSE)</f>
        <v>17.25075</v>
      </c>
      <c r="H87" s="6">
        <f>VLOOKUP($B87,Pivot!$A$53:$Z$64,Pivot!Y$50,FALSE)</f>
        <v>18.5074</v>
      </c>
      <c r="I87" s="6">
        <f>VLOOKUP($B87,Pivot!$A$53:$Z$64,Pivot!Z$50,FALSE)</f>
        <v>21.855599999999995</v>
      </c>
      <c r="K87" s="70">
        <v>0</v>
      </c>
      <c r="L87" s="70">
        <v>0</v>
      </c>
      <c r="M87" s="70">
        <v>0</v>
      </c>
    </row>
    <row r="88" spans="1:13" ht="12.75" customHeight="1">
      <c r="A88" s="2">
        <v>1997</v>
      </c>
      <c r="B88" s="2">
        <v>3</v>
      </c>
      <c r="C88" s="4">
        <v>402991</v>
      </c>
      <c r="D88" s="62">
        <v>29.5</v>
      </c>
      <c r="E88" s="62">
        <v>26</v>
      </c>
      <c r="F88" s="62">
        <v>30</v>
      </c>
      <c r="G88" s="6">
        <f>VLOOKUP($B88,Pivot!$A$53:$Z$64,Pivot!X$50,FALSE)</f>
        <v>30.41085</v>
      </c>
      <c r="H88" s="6">
        <f>VLOOKUP($B88,Pivot!$A$53:$Z$64,Pivot!Y$50,FALSE)</f>
        <v>30.29351666666667</v>
      </c>
      <c r="I88" s="6">
        <f>VLOOKUP($B88,Pivot!$A$53:$Z$64,Pivot!Z$50,FALSE)</f>
        <v>31.105116666666667</v>
      </c>
      <c r="K88" s="70">
        <v>0</v>
      </c>
      <c r="L88" s="70">
        <v>0</v>
      </c>
      <c r="M88" s="70">
        <v>0</v>
      </c>
    </row>
    <row r="89" spans="1:13" ht="12.75" customHeight="1">
      <c r="A89" s="2">
        <v>1997</v>
      </c>
      <c r="B89" s="2">
        <v>4</v>
      </c>
      <c r="C89" s="4">
        <v>385808</v>
      </c>
      <c r="D89" s="62">
        <v>28.5</v>
      </c>
      <c r="E89" s="62">
        <v>34.5</v>
      </c>
      <c r="F89" s="62">
        <v>38</v>
      </c>
      <c r="G89" s="6">
        <f>VLOOKUP($B89,Pivot!$A$53:$Z$64,Pivot!X$50,FALSE)</f>
        <v>43.21394444444445</v>
      </c>
      <c r="H89" s="6">
        <f>VLOOKUP($B89,Pivot!$A$53:$Z$64,Pivot!Y$50,FALSE)</f>
        <v>45.464444444444446</v>
      </c>
      <c r="I89" s="6">
        <f>VLOOKUP($B89,Pivot!$A$53:$Z$64,Pivot!Z$50,FALSE)</f>
        <v>45.6495</v>
      </c>
      <c r="K89" s="70">
        <v>0</v>
      </c>
      <c r="L89" s="70">
        <v>0</v>
      </c>
      <c r="M89" s="70">
        <v>0</v>
      </c>
    </row>
    <row r="90" spans="1:13" ht="12.75" customHeight="1">
      <c r="A90" s="2">
        <v>1997</v>
      </c>
      <c r="B90" s="2">
        <v>5</v>
      </c>
      <c r="C90" s="4">
        <v>495740</v>
      </c>
      <c r="D90" s="62">
        <v>59.5</v>
      </c>
      <c r="E90" s="62">
        <v>62</v>
      </c>
      <c r="F90" s="62">
        <v>58.5</v>
      </c>
      <c r="G90" s="6">
        <f>VLOOKUP($B90,Pivot!$A$53:$Z$64,Pivot!X$50,FALSE)</f>
        <v>65.55271428571429</v>
      </c>
      <c r="H90" s="6">
        <f>VLOOKUP($B90,Pivot!$A$53:$Z$64,Pivot!Y$50,FALSE)</f>
        <v>65.06564285714288</v>
      </c>
      <c r="I90" s="6">
        <f>VLOOKUP($B90,Pivot!$A$53:$Z$64,Pivot!Z$50,FALSE)</f>
        <v>62.641999999999996</v>
      </c>
      <c r="K90" s="70">
        <v>0</v>
      </c>
      <c r="L90" s="70">
        <v>0</v>
      </c>
      <c r="M90" s="70">
        <v>0</v>
      </c>
    </row>
    <row r="91" spans="1:13" ht="12.75" customHeight="1">
      <c r="A91" s="2">
        <v>1997</v>
      </c>
      <c r="B91" s="2">
        <v>6</v>
      </c>
      <c r="C91" s="4">
        <v>629468</v>
      </c>
      <c r="D91" s="62">
        <v>68</v>
      </c>
      <c r="E91" s="62">
        <v>65.5</v>
      </c>
      <c r="F91" s="62">
        <v>57</v>
      </c>
      <c r="G91" s="6">
        <f>VLOOKUP($B91,Pivot!$A$53:$Z$64,Pivot!X$50,FALSE)</f>
        <v>72.1189</v>
      </c>
      <c r="H91" s="6">
        <f>VLOOKUP($B91,Pivot!$A$53:$Z$64,Pivot!Y$50,FALSE)</f>
        <v>70.6234</v>
      </c>
      <c r="I91" s="6">
        <f>VLOOKUP($B91,Pivot!$A$53:$Z$64,Pivot!Z$50,FALSE)</f>
        <v>67.83315</v>
      </c>
      <c r="K91" s="70">
        <v>0</v>
      </c>
      <c r="L91" s="70">
        <v>0</v>
      </c>
      <c r="M91" s="70">
        <v>0</v>
      </c>
    </row>
    <row r="92" spans="1:13" ht="12.75" customHeight="1">
      <c r="A92" s="2">
        <v>1997</v>
      </c>
      <c r="B92" s="2">
        <v>7</v>
      </c>
      <c r="C92" s="4">
        <v>696868</v>
      </c>
      <c r="D92" s="62">
        <v>72</v>
      </c>
      <c r="E92" s="62">
        <v>66</v>
      </c>
      <c r="F92" s="62">
        <v>70.5</v>
      </c>
      <c r="G92" s="6">
        <f>VLOOKUP($B92,Pivot!$A$53:$Z$64,Pivot!X$50,FALSE)</f>
        <v>77.56585</v>
      </c>
      <c r="H92" s="6">
        <f>VLOOKUP($B92,Pivot!$A$53:$Z$64,Pivot!Y$50,FALSE)</f>
        <v>75.51874999999998</v>
      </c>
      <c r="I92" s="6">
        <f>VLOOKUP($B92,Pivot!$A$53:$Z$64,Pivot!Z$50,FALSE)</f>
        <v>74.45725000000002</v>
      </c>
      <c r="K92" s="70">
        <v>0</v>
      </c>
      <c r="L92" s="70">
        <v>0</v>
      </c>
      <c r="M92" s="70">
        <v>0</v>
      </c>
    </row>
    <row r="93" spans="1:13" ht="12.75" customHeight="1">
      <c r="A93" s="2">
        <v>1997</v>
      </c>
      <c r="B93" s="2">
        <v>8</v>
      </c>
      <c r="C93" s="4">
        <v>487945</v>
      </c>
      <c r="D93" s="62">
        <v>70.5</v>
      </c>
      <c r="E93" s="62">
        <v>72.5</v>
      </c>
      <c r="F93" s="62">
        <v>71</v>
      </c>
      <c r="G93" s="6">
        <f>VLOOKUP($B93,Pivot!$A$53:$Z$64,Pivot!X$50,FALSE)</f>
        <v>74.99324999999999</v>
      </c>
      <c r="H93" s="6">
        <f>VLOOKUP($B93,Pivot!$A$53:$Z$64,Pivot!Y$50,FALSE)</f>
        <v>73.56409999999998</v>
      </c>
      <c r="I93" s="6">
        <f>VLOOKUP($B93,Pivot!$A$53:$Z$64,Pivot!Z$50,FALSE)</f>
        <v>73.98225000000001</v>
      </c>
      <c r="K93" s="70">
        <v>0</v>
      </c>
      <c r="L93" s="70">
        <v>0</v>
      </c>
      <c r="M93" s="70">
        <v>0</v>
      </c>
    </row>
    <row r="94" spans="1:13" ht="12.75" customHeight="1">
      <c r="A94" s="2">
        <v>1997</v>
      </c>
      <c r="B94" s="2">
        <v>9</v>
      </c>
      <c r="C94" s="4">
        <v>468867</v>
      </c>
      <c r="D94" s="62">
        <v>71.5</v>
      </c>
      <c r="E94" s="62">
        <v>67.5</v>
      </c>
      <c r="F94" s="62">
        <v>66.5</v>
      </c>
      <c r="G94" s="6">
        <f>VLOOKUP($B94,Pivot!$A$53:$Z$64,Pivot!X$50,FALSE)</f>
        <v>68.7169375</v>
      </c>
      <c r="H94" s="6">
        <f>VLOOKUP($B94,Pivot!$A$53:$Z$64,Pivot!Y$50,FALSE)</f>
        <v>68.22900000000001</v>
      </c>
      <c r="I94" s="6">
        <f>VLOOKUP($B94,Pivot!$A$53:$Z$64,Pivot!Z$50,FALSE)</f>
        <v>67.784625</v>
      </c>
      <c r="K94" s="70">
        <v>0</v>
      </c>
      <c r="L94" s="70">
        <v>0</v>
      </c>
      <c r="M94" s="70">
        <v>0</v>
      </c>
    </row>
    <row r="95" spans="1:13" ht="12.75" customHeight="1">
      <c r="A95" s="2">
        <v>1997</v>
      </c>
      <c r="B95" s="2">
        <v>10</v>
      </c>
      <c r="C95" s="4">
        <v>395566</v>
      </c>
      <c r="D95" s="62">
        <v>65</v>
      </c>
      <c r="E95" s="62">
        <v>58.5</v>
      </c>
      <c r="F95" s="62">
        <v>54</v>
      </c>
      <c r="G95" s="6">
        <f>VLOOKUP($B95,Pivot!$A$53:$Z$64,Pivot!X$50,FALSE)</f>
        <v>46.0000625</v>
      </c>
      <c r="H95" s="6">
        <f>VLOOKUP($B95,Pivot!$A$53:$Z$64,Pivot!Y$50,FALSE)</f>
        <v>48.322937499999995</v>
      </c>
      <c r="I95" s="6">
        <f>VLOOKUP($B95,Pivot!$A$53:$Z$64,Pivot!Z$50,FALSE)</f>
        <v>52.62137500000001</v>
      </c>
      <c r="K95" s="70">
        <v>0</v>
      </c>
      <c r="L95" s="70">
        <v>0</v>
      </c>
      <c r="M95" s="70">
        <v>0</v>
      </c>
    </row>
    <row r="96" spans="1:13" ht="12.75" customHeight="1">
      <c r="A96" s="2">
        <v>1997</v>
      </c>
      <c r="B96" s="2">
        <v>11</v>
      </c>
      <c r="C96" s="4">
        <v>392681</v>
      </c>
      <c r="D96" s="62">
        <v>25.5</v>
      </c>
      <c r="E96" s="62">
        <v>29.5</v>
      </c>
      <c r="F96" s="62">
        <v>32</v>
      </c>
      <c r="G96" s="6">
        <f>VLOOKUP($B96,Pivot!$A$53:$Z$64,Pivot!X$50,FALSE)</f>
        <v>26.151700000000005</v>
      </c>
      <c r="H96" s="6">
        <f>VLOOKUP($B96,Pivot!$A$53:$Z$64,Pivot!Y$50,FALSE)</f>
        <v>28.378749999999997</v>
      </c>
      <c r="I96" s="6">
        <f>VLOOKUP($B96,Pivot!$A$53:$Z$64,Pivot!Z$50,FALSE)</f>
        <v>30.164400000000008</v>
      </c>
      <c r="K96" s="70">
        <v>0</v>
      </c>
      <c r="L96" s="70">
        <v>0</v>
      </c>
      <c r="M96" s="70">
        <v>0</v>
      </c>
    </row>
    <row r="97" spans="1:13" ht="12.75" customHeight="1">
      <c r="A97" s="2">
        <v>1997</v>
      </c>
      <c r="B97" s="2">
        <v>12</v>
      </c>
      <c r="C97" s="4">
        <v>418873</v>
      </c>
      <c r="D97" s="62">
        <v>15.5</v>
      </c>
      <c r="E97" s="62">
        <v>23</v>
      </c>
      <c r="F97" s="62">
        <v>33</v>
      </c>
      <c r="G97" s="6">
        <f>VLOOKUP($B97,Pivot!$A$53:$Z$64,Pivot!X$50,FALSE)</f>
        <v>13.804199999999998</v>
      </c>
      <c r="H97" s="6">
        <f>VLOOKUP($B97,Pivot!$A$53:$Z$64,Pivot!Y$50,FALSE)</f>
        <v>18.543150000000004</v>
      </c>
      <c r="I97" s="6">
        <f>VLOOKUP($B97,Pivot!$A$53:$Z$64,Pivot!Z$50,FALSE)</f>
        <v>22.02295</v>
      </c>
      <c r="K97" s="70">
        <v>0</v>
      </c>
      <c r="L97" s="70">
        <v>0</v>
      </c>
      <c r="M97" s="70">
        <v>0</v>
      </c>
    </row>
    <row r="98" spans="1:13" ht="12.75" customHeight="1">
      <c r="A98" s="2">
        <v>1998</v>
      </c>
      <c r="B98" s="2">
        <v>1</v>
      </c>
      <c r="C98" s="4">
        <v>406245</v>
      </c>
      <c r="D98" s="62">
        <v>24.1</v>
      </c>
      <c r="E98" s="62">
        <v>31.7</v>
      </c>
      <c r="F98" s="62">
        <v>29.9</v>
      </c>
      <c r="G98" s="6">
        <f>VLOOKUP($B98,Pivot!$A$53:$Z$64,Pivot!X$50,FALSE)</f>
        <v>6.02945</v>
      </c>
      <c r="H98" s="6">
        <f>VLOOKUP($B98,Pivot!$A$53:$Z$64,Pivot!Y$50,FALSE)</f>
        <v>10.717199999999998</v>
      </c>
      <c r="I98" s="6">
        <f>VLOOKUP($B98,Pivot!$A$53:$Z$64,Pivot!Z$50,FALSE)</f>
        <v>16.466650000000005</v>
      </c>
      <c r="K98" s="70">
        <v>0</v>
      </c>
      <c r="L98" s="70">
        <v>0</v>
      </c>
      <c r="M98" s="70">
        <v>0</v>
      </c>
    </row>
    <row r="99" spans="1:13" ht="12.75" customHeight="1">
      <c r="A99" s="2">
        <v>1998</v>
      </c>
      <c r="B99" s="2">
        <v>2</v>
      </c>
      <c r="C99" s="4">
        <v>400515</v>
      </c>
      <c r="D99" s="62">
        <v>30.5</v>
      </c>
      <c r="E99" s="62">
        <v>33.1</v>
      </c>
      <c r="F99" s="62">
        <v>30.7</v>
      </c>
      <c r="G99" s="6">
        <f>VLOOKUP($B99,Pivot!$A$53:$Z$64,Pivot!X$50,FALSE)</f>
        <v>17.25075</v>
      </c>
      <c r="H99" s="6">
        <f>VLOOKUP($B99,Pivot!$A$53:$Z$64,Pivot!Y$50,FALSE)</f>
        <v>18.5074</v>
      </c>
      <c r="I99" s="6">
        <f>VLOOKUP($B99,Pivot!$A$53:$Z$64,Pivot!Z$50,FALSE)</f>
        <v>21.855599999999995</v>
      </c>
      <c r="K99" s="70">
        <v>0</v>
      </c>
      <c r="L99" s="70">
        <v>0</v>
      </c>
      <c r="M99" s="70">
        <v>0</v>
      </c>
    </row>
    <row r="100" spans="1:13" ht="12.75" customHeight="1">
      <c r="A100" s="2">
        <v>1998</v>
      </c>
      <c r="B100" s="2">
        <v>3</v>
      </c>
      <c r="C100" s="4">
        <v>396498</v>
      </c>
      <c r="D100" s="62">
        <v>37.4</v>
      </c>
      <c r="E100" s="62">
        <v>28.1</v>
      </c>
      <c r="F100" s="62">
        <v>21.7</v>
      </c>
      <c r="G100" s="6">
        <f>VLOOKUP($B100,Pivot!$A$53:$Z$64,Pivot!X$50,FALSE)</f>
        <v>30.41085</v>
      </c>
      <c r="H100" s="6">
        <f>VLOOKUP($B100,Pivot!$A$53:$Z$64,Pivot!Y$50,FALSE)</f>
        <v>30.29351666666667</v>
      </c>
      <c r="I100" s="6">
        <f>VLOOKUP($B100,Pivot!$A$53:$Z$64,Pivot!Z$50,FALSE)</f>
        <v>31.105116666666667</v>
      </c>
      <c r="K100" s="70">
        <v>0</v>
      </c>
      <c r="L100" s="70">
        <v>0</v>
      </c>
      <c r="M100" s="70">
        <v>0</v>
      </c>
    </row>
    <row r="101" spans="1:13" ht="12.75" customHeight="1">
      <c r="A101" s="2">
        <v>1998</v>
      </c>
      <c r="B101" s="2">
        <v>4</v>
      </c>
      <c r="C101" s="4">
        <v>383155</v>
      </c>
      <c r="D101" s="62">
        <v>36.8</v>
      </c>
      <c r="E101" s="62">
        <v>39.8</v>
      </c>
      <c r="F101" s="62">
        <v>38.2</v>
      </c>
      <c r="G101" s="6">
        <f>VLOOKUP($B101,Pivot!$A$53:$Z$64,Pivot!X$50,FALSE)</f>
        <v>43.21394444444445</v>
      </c>
      <c r="H101" s="6">
        <f>VLOOKUP($B101,Pivot!$A$53:$Z$64,Pivot!Y$50,FALSE)</f>
        <v>45.464444444444446</v>
      </c>
      <c r="I101" s="6">
        <f>VLOOKUP($B101,Pivot!$A$53:$Z$64,Pivot!Z$50,FALSE)</f>
        <v>45.6495</v>
      </c>
      <c r="K101" s="70">
        <v>0</v>
      </c>
      <c r="L101" s="70">
        <v>0</v>
      </c>
      <c r="M101" s="70">
        <v>0</v>
      </c>
    </row>
    <row r="102" spans="1:13" ht="12.75" customHeight="1">
      <c r="A102" s="2">
        <v>1998</v>
      </c>
      <c r="B102" s="2">
        <v>5</v>
      </c>
      <c r="C102" s="4">
        <v>426464</v>
      </c>
      <c r="D102" s="62">
        <v>61.1</v>
      </c>
      <c r="E102" s="62">
        <v>53.1</v>
      </c>
      <c r="F102" s="62">
        <v>47.2</v>
      </c>
      <c r="G102" s="6">
        <f>VLOOKUP($B102,Pivot!$A$53:$Z$64,Pivot!X$50,FALSE)</f>
        <v>65.55271428571429</v>
      </c>
      <c r="H102" s="6">
        <f>VLOOKUP($B102,Pivot!$A$53:$Z$64,Pivot!Y$50,FALSE)</f>
        <v>65.06564285714288</v>
      </c>
      <c r="I102" s="6">
        <f>VLOOKUP($B102,Pivot!$A$53:$Z$64,Pivot!Z$50,FALSE)</f>
        <v>62.641999999999996</v>
      </c>
      <c r="K102" s="70">
        <v>0</v>
      </c>
      <c r="L102" s="70">
        <v>0</v>
      </c>
      <c r="M102" s="70">
        <v>0</v>
      </c>
    </row>
    <row r="103" spans="1:13" ht="12.75" customHeight="1">
      <c r="A103" s="2">
        <v>1998</v>
      </c>
      <c r="B103" s="2">
        <v>6</v>
      </c>
      <c r="C103" s="4">
        <v>555640</v>
      </c>
      <c r="D103" s="62">
        <v>71.9</v>
      </c>
      <c r="E103" s="62">
        <v>66.3</v>
      </c>
      <c r="F103" s="62">
        <v>58.6</v>
      </c>
      <c r="G103" s="6">
        <f>VLOOKUP($B103,Pivot!$A$53:$Z$64,Pivot!X$50,FALSE)</f>
        <v>72.1189</v>
      </c>
      <c r="H103" s="6">
        <f>VLOOKUP($B103,Pivot!$A$53:$Z$64,Pivot!Y$50,FALSE)</f>
        <v>70.6234</v>
      </c>
      <c r="I103" s="6">
        <f>VLOOKUP($B103,Pivot!$A$53:$Z$64,Pivot!Z$50,FALSE)</f>
        <v>67.83315</v>
      </c>
      <c r="K103" s="70">
        <v>0</v>
      </c>
      <c r="L103" s="70">
        <v>0</v>
      </c>
      <c r="M103" s="70">
        <v>0</v>
      </c>
    </row>
    <row r="104" spans="1:13" ht="12.75" customHeight="1">
      <c r="A104" s="2">
        <v>1998</v>
      </c>
      <c r="B104" s="2">
        <v>7</v>
      </c>
      <c r="C104" s="4">
        <v>686243</v>
      </c>
      <c r="D104" s="62">
        <v>72.7</v>
      </c>
      <c r="E104" s="62">
        <v>76.9</v>
      </c>
      <c r="F104" s="62">
        <v>71.6</v>
      </c>
      <c r="G104" s="6">
        <f>VLOOKUP($B104,Pivot!$A$53:$Z$64,Pivot!X$50,FALSE)</f>
        <v>77.56585</v>
      </c>
      <c r="H104" s="6">
        <f>VLOOKUP($B104,Pivot!$A$53:$Z$64,Pivot!Y$50,FALSE)</f>
        <v>75.51874999999998</v>
      </c>
      <c r="I104" s="6">
        <f>VLOOKUP($B104,Pivot!$A$53:$Z$64,Pivot!Z$50,FALSE)</f>
        <v>74.45725000000002</v>
      </c>
      <c r="K104" s="70">
        <v>0</v>
      </c>
      <c r="L104" s="70">
        <v>0</v>
      </c>
      <c r="M104" s="70">
        <v>0</v>
      </c>
    </row>
    <row r="105" spans="1:13" ht="12.75" customHeight="1">
      <c r="A105" s="2">
        <v>1998</v>
      </c>
      <c r="B105" s="2">
        <v>8</v>
      </c>
      <c r="C105" s="4">
        <v>527748</v>
      </c>
      <c r="D105" s="62">
        <v>77.7</v>
      </c>
      <c r="E105" s="62">
        <v>73.6</v>
      </c>
      <c r="F105" s="62">
        <v>71.4</v>
      </c>
      <c r="G105" s="6">
        <f>VLOOKUP($B105,Pivot!$A$53:$Z$64,Pivot!X$50,FALSE)</f>
        <v>74.99324999999999</v>
      </c>
      <c r="H105" s="6">
        <f>VLOOKUP($B105,Pivot!$A$53:$Z$64,Pivot!Y$50,FALSE)</f>
        <v>73.56409999999998</v>
      </c>
      <c r="I105" s="6">
        <f>VLOOKUP($B105,Pivot!$A$53:$Z$64,Pivot!Z$50,FALSE)</f>
        <v>73.98225000000001</v>
      </c>
      <c r="K105" s="70">
        <v>0</v>
      </c>
      <c r="L105" s="70">
        <v>0</v>
      </c>
      <c r="M105" s="70">
        <v>0</v>
      </c>
    </row>
    <row r="106" spans="1:13" ht="12.75" customHeight="1">
      <c r="A106" s="2">
        <v>1998</v>
      </c>
      <c r="B106" s="2">
        <v>9</v>
      </c>
      <c r="C106" s="4">
        <v>508354</v>
      </c>
      <c r="D106" s="62">
        <v>71.7</v>
      </c>
      <c r="E106" s="62">
        <v>70.4</v>
      </c>
      <c r="F106" s="62">
        <v>73.7</v>
      </c>
      <c r="G106" s="6">
        <f>VLOOKUP($B106,Pivot!$A$53:$Z$64,Pivot!X$50,FALSE)</f>
        <v>68.7169375</v>
      </c>
      <c r="H106" s="6">
        <f>VLOOKUP($B106,Pivot!$A$53:$Z$64,Pivot!Y$50,FALSE)</f>
        <v>68.22900000000001</v>
      </c>
      <c r="I106" s="6">
        <f>VLOOKUP($B106,Pivot!$A$53:$Z$64,Pivot!Z$50,FALSE)</f>
        <v>67.784625</v>
      </c>
      <c r="K106" s="70">
        <v>0</v>
      </c>
      <c r="L106" s="70">
        <v>0</v>
      </c>
      <c r="M106" s="70">
        <v>0</v>
      </c>
    </row>
    <row r="107" spans="1:13" ht="12.75" customHeight="1">
      <c r="A107" s="2">
        <v>1998</v>
      </c>
      <c r="B107" s="2">
        <v>10</v>
      </c>
      <c r="C107" s="4">
        <v>397172</v>
      </c>
      <c r="D107" s="62">
        <v>39.1</v>
      </c>
      <c r="E107" s="62">
        <v>45.6</v>
      </c>
      <c r="F107" s="62">
        <v>49.6</v>
      </c>
      <c r="G107" s="6">
        <f>VLOOKUP($B107,Pivot!$A$53:$Z$64,Pivot!X$50,FALSE)</f>
        <v>46.0000625</v>
      </c>
      <c r="H107" s="6">
        <f>VLOOKUP($B107,Pivot!$A$53:$Z$64,Pivot!Y$50,FALSE)</f>
        <v>48.322937499999995</v>
      </c>
      <c r="I107" s="6">
        <f>VLOOKUP($B107,Pivot!$A$53:$Z$64,Pivot!Z$50,FALSE)</f>
        <v>52.62137500000001</v>
      </c>
      <c r="K107" s="70">
        <v>0</v>
      </c>
      <c r="L107" s="70">
        <v>0</v>
      </c>
      <c r="M107" s="70">
        <v>0</v>
      </c>
    </row>
    <row r="108" spans="1:13" ht="12.75" customHeight="1">
      <c r="A108" s="2">
        <v>1998</v>
      </c>
      <c r="B108" s="2">
        <v>11</v>
      </c>
      <c r="C108" s="4">
        <v>388721</v>
      </c>
      <c r="D108" s="62">
        <v>45.5</v>
      </c>
      <c r="E108" s="62">
        <v>38.6</v>
      </c>
      <c r="F108" s="62">
        <v>43.4</v>
      </c>
      <c r="G108" s="6">
        <f>VLOOKUP($B108,Pivot!$A$53:$Z$64,Pivot!X$50,FALSE)</f>
        <v>26.151700000000005</v>
      </c>
      <c r="H108" s="6">
        <f>VLOOKUP($B108,Pivot!$A$53:$Z$64,Pivot!Y$50,FALSE)</f>
        <v>28.378749999999997</v>
      </c>
      <c r="I108" s="6">
        <f>VLOOKUP($B108,Pivot!$A$53:$Z$64,Pivot!Z$50,FALSE)</f>
        <v>30.164400000000008</v>
      </c>
      <c r="K108" s="70">
        <v>0</v>
      </c>
      <c r="L108" s="70">
        <v>0</v>
      </c>
      <c r="M108" s="70">
        <v>0</v>
      </c>
    </row>
    <row r="109" spans="1:13" ht="12.75" customHeight="1">
      <c r="A109" s="2">
        <v>1998</v>
      </c>
      <c r="B109" s="2">
        <v>12</v>
      </c>
      <c r="C109" s="4">
        <v>439951</v>
      </c>
      <c r="D109" s="62">
        <v>-1.90000000000001</v>
      </c>
      <c r="E109" s="62">
        <v>-4.40000000000001</v>
      </c>
      <c r="F109" s="62">
        <v>1.5</v>
      </c>
      <c r="G109" s="6">
        <f>VLOOKUP($B109,Pivot!$A$53:$Z$64,Pivot!X$50,FALSE)</f>
        <v>13.804199999999998</v>
      </c>
      <c r="H109" s="6">
        <f>VLOOKUP($B109,Pivot!$A$53:$Z$64,Pivot!Y$50,FALSE)</f>
        <v>18.543150000000004</v>
      </c>
      <c r="I109" s="6">
        <f>VLOOKUP($B109,Pivot!$A$53:$Z$64,Pivot!Z$50,FALSE)</f>
        <v>22.02295</v>
      </c>
      <c r="K109" s="70">
        <v>0</v>
      </c>
      <c r="L109" s="70">
        <v>0</v>
      </c>
      <c r="M109" s="70">
        <v>0</v>
      </c>
    </row>
    <row r="110" spans="1:13" ht="12.75" customHeight="1">
      <c r="A110" s="2">
        <v>1999</v>
      </c>
      <c r="B110" s="2">
        <v>1</v>
      </c>
      <c r="C110" s="4">
        <v>430059</v>
      </c>
      <c r="D110" s="62">
        <v>8.125</v>
      </c>
      <c r="E110" s="62">
        <v>17.708</v>
      </c>
      <c r="F110" s="62">
        <v>22.042</v>
      </c>
      <c r="G110" s="6">
        <f>VLOOKUP($B110,Pivot!$A$53:$Z$64,Pivot!X$50,FALSE)</f>
        <v>6.02945</v>
      </c>
      <c r="H110" s="6">
        <f>VLOOKUP($B110,Pivot!$A$53:$Z$64,Pivot!Y$50,FALSE)</f>
        <v>10.717199999999998</v>
      </c>
      <c r="I110" s="6">
        <f>VLOOKUP($B110,Pivot!$A$53:$Z$64,Pivot!Z$50,FALSE)</f>
        <v>16.466650000000005</v>
      </c>
      <c r="K110" s="70">
        <v>0</v>
      </c>
      <c r="L110" s="70">
        <v>0</v>
      </c>
      <c r="M110" s="70">
        <v>0</v>
      </c>
    </row>
    <row r="111" spans="1:13" ht="12.75" customHeight="1">
      <c r="A111" s="2">
        <v>1999</v>
      </c>
      <c r="B111" s="2">
        <v>2</v>
      </c>
      <c r="C111" s="4">
        <v>410091</v>
      </c>
      <c r="D111" s="62">
        <v>29.292</v>
      </c>
      <c r="E111" s="62">
        <v>26.708</v>
      </c>
      <c r="F111" s="62">
        <v>23.333</v>
      </c>
      <c r="G111" s="6">
        <f>VLOOKUP($B111,Pivot!$A$53:$Z$64,Pivot!X$50,FALSE)</f>
        <v>17.25075</v>
      </c>
      <c r="H111" s="6">
        <f>VLOOKUP($B111,Pivot!$A$53:$Z$64,Pivot!Y$50,FALSE)</f>
        <v>18.5074</v>
      </c>
      <c r="I111" s="6">
        <f>VLOOKUP($B111,Pivot!$A$53:$Z$64,Pivot!Z$50,FALSE)</f>
        <v>21.855599999999995</v>
      </c>
      <c r="K111" s="70">
        <v>0</v>
      </c>
      <c r="L111" s="70">
        <v>0</v>
      </c>
      <c r="M111" s="70">
        <v>0</v>
      </c>
    </row>
    <row r="112" spans="1:13" ht="12.75" customHeight="1">
      <c r="A112" s="2">
        <v>1999</v>
      </c>
      <c r="B112" s="2">
        <v>3</v>
      </c>
      <c r="C112" s="4">
        <v>390445</v>
      </c>
      <c r="D112" s="62">
        <v>29.917</v>
      </c>
      <c r="E112" s="62">
        <v>28.25</v>
      </c>
      <c r="F112" s="62">
        <v>29.875</v>
      </c>
      <c r="G112" s="6">
        <f>VLOOKUP($B112,Pivot!$A$53:$Z$64,Pivot!X$50,FALSE)</f>
        <v>30.41085</v>
      </c>
      <c r="H112" s="6">
        <f>VLOOKUP($B112,Pivot!$A$53:$Z$64,Pivot!Y$50,FALSE)</f>
        <v>30.29351666666667</v>
      </c>
      <c r="I112" s="6">
        <f>VLOOKUP($B112,Pivot!$A$53:$Z$64,Pivot!Z$50,FALSE)</f>
        <v>31.105116666666667</v>
      </c>
      <c r="K112" s="70">
        <v>0</v>
      </c>
      <c r="L112" s="70">
        <v>0</v>
      </c>
      <c r="M112" s="70">
        <v>0</v>
      </c>
    </row>
    <row r="113" spans="1:13" ht="12.75" customHeight="1">
      <c r="A113" s="2">
        <v>1999</v>
      </c>
      <c r="B113" s="2">
        <v>4</v>
      </c>
      <c r="C113" s="4">
        <v>380914</v>
      </c>
      <c r="D113" s="62">
        <v>42.625</v>
      </c>
      <c r="E113" s="62">
        <v>38.75</v>
      </c>
      <c r="F113" s="62">
        <v>37.583</v>
      </c>
      <c r="G113" s="6">
        <f>VLOOKUP($B113,Pivot!$A$53:$Z$64,Pivot!X$50,FALSE)</f>
        <v>43.21394444444445</v>
      </c>
      <c r="H113" s="6">
        <f>VLOOKUP($B113,Pivot!$A$53:$Z$64,Pivot!Y$50,FALSE)</f>
        <v>45.464444444444446</v>
      </c>
      <c r="I113" s="6">
        <f>VLOOKUP($B113,Pivot!$A$53:$Z$64,Pivot!Z$50,FALSE)</f>
        <v>45.6495</v>
      </c>
      <c r="K113" s="70">
        <v>0</v>
      </c>
      <c r="L113" s="70">
        <v>0</v>
      </c>
      <c r="M113" s="70">
        <v>0</v>
      </c>
    </row>
    <row r="114" spans="1:13" ht="12.75" customHeight="1">
      <c r="A114" s="2">
        <v>1999</v>
      </c>
      <c r="B114" s="2">
        <v>5</v>
      </c>
      <c r="C114" s="4">
        <v>467688</v>
      </c>
      <c r="D114" s="62">
        <v>62.958</v>
      </c>
      <c r="E114" s="62">
        <v>63.542</v>
      </c>
      <c r="F114" s="62">
        <v>64</v>
      </c>
      <c r="G114" s="6">
        <f>VLOOKUP($B114,Pivot!$A$53:$Z$64,Pivot!X$50,FALSE)</f>
        <v>65.55271428571429</v>
      </c>
      <c r="H114" s="6">
        <f>VLOOKUP($B114,Pivot!$A$53:$Z$64,Pivot!Y$50,FALSE)</f>
        <v>65.06564285714288</v>
      </c>
      <c r="I114" s="6">
        <f>VLOOKUP($B114,Pivot!$A$53:$Z$64,Pivot!Z$50,FALSE)</f>
        <v>62.641999999999996</v>
      </c>
      <c r="K114" s="70">
        <v>0</v>
      </c>
      <c r="L114" s="70">
        <v>0</v>
      </c>
      <c r="M114" s="70">
        <v>0</v>
      </c>
    </row>
    <row r="115" spans="1:13" ht="12.75" customHeight="1">
      <c r="A115" s="2">
        <v>1999</v>
      </c>
      <c r="B115" s="2">
        <v>6</v>
      </c>
      <c r="C115" s="4">
        <v>636211</v>
      </c>
      <c r="D115" s="62">
        <v>67.792</v>
      </c>
      <c r="E115" s="62">
        <v>61.625</v>
      </c>
      <c r="F115" s="62">
        <v>60.458</v>
      </c>
      <c r="G115" s="6">
        <f>VLOOKUP($B115,Pivot!$A$53:$Z$64,Pivot!X$50,FALSE)</f>
        <v>72.1189</v>
      </c>
      <c r="H115" s="6">
        <f>VLOOKUP($B115,Pivot!$A$53:$Z$64,Pivot!Y$50,FALSE)</f>
        <v>70.6234</v>
      </c>
      <c r="I115" s="6">
        <f>VLOOKUP($B115,Pivot!$A$53:$Z$64,Pivot!Z$50,FALSE)</f>
        <v>67.83315</v>
      </c>
      <c r="K115" s="70">
        <v>0</v>
      </c>
      <c r="L115" s="70">
        <v>0</v>
      </c>
      <c r="M115" s="70">
        <v>0</v>
      </c>
    </row>
    <row r="116" spans="1:13" ht="12.75" customHeight="1">
      <c r="A116" s="2">
        <v>1999</v>
      </c>
      <c r="B116" s="2">
        <v>7</v>
      </c>
      <c r="C116" s="4">
        <v>711126</v>
      </c>
      <c r="D116" s="62">
        <v>75.833</v>
      </c>
      <c r="E116" s="62">
        <v>72.125</v>
      </c>
      <c r="F116" s="62">
        <v>69.542</v>
      </c>
      <c r="G116" s="6">
        <f>VLOOKUP($B116,Pivot!$A$53:$Z$64,Pivot!X$50,FALSE)</f>
        <v>77.56585</v>
      </c>
      <c r="H116" s="6">
        <f>VLOOKUP($B116,Pivot!$A$53:$Z$64,Pivot!Y$50,FALSE)</f>
        <v>75.51874999999998</v>
      </c>
      <c r="I116" s="6">
        <f>VLOOKUP($B116,Pivot!$A$53:$Z$64,Pivot!Z$50,FALSE)</f>
        <v>74.45725000000002</v>
      </c>
      <c r="K116" s="70">
        <v>0</v>
      </c>
      <c r="L116" s="70">
        <v>0</v>
      </c>
      <c r="M116" s="70">
        <v>0</v>
      </c>
    </row>
    <row r="117" spans="1:13" ht="12.75" customHeight="1">
      <c r="A117" s="2">
        <v>1999</v>
      </c>
      <c r="B117" s="2">
        <v>8</v>
      </c>
      <c r="C117" s="4">
        <v>562410</v>
      </c>
      <c r="D117" s="62">
        <v>71.542</v>
      </c>
      <c r="E117" s="62">
        <v>71.542</v>
      </c>
      <c r="F117" s="62">
        <v>69.583</v>
      </c>
      <c r="G117" s="6">
        <f>VLOOKUP($B117,Pivot!$A$53:$Z$64,Pivot!X$50,FALSE)</f>
        <v>74.99324999999999</v>
      </c>
      <c r="H117" s="6">
        <f>VLOOKUP($B117,Pivot!$A$53:$Z$64,Pivot!Y$50,FALSE)</f>
        <v>73.56409999999998</v>
      </c>
      <c r="I117" s="6">
        <f>VLOOKUP($B117,Pivot!$A$53:$Z$64,Pivot!Z$50,FALSE)</f>
        <v>73.98225000000001</v>
      </c>
      <c r="K117" s="70">
        <v>0</v>
      </c>
      <c r="L117" s="70">
        <v>0</v>
      </c>
      <c r="M117" s="70">
        <v>0</v>
      </c>
    </row>
    <row r="118" spans="1:13" ht="12.75" customHeight="1">
      <c r="A118" s="2">
        <v>1999</v>
      </c>
      <c r="B118" s="2">
        <v>9</v>
      </c>
      <c r="C118" s="4">
        <v>431433</v>
      </c>
      <c r="D118" s="62">
        <v>62.208</v>
      </c>
      <c r="E118" s="62">
        <v>60.208</v>
      </c>
      <c r="F118" s="62">
        <v>60.125</v>
      </c>
      <c r="G118" s="6">
        <f>VLOOKUP($B118,Pivot!$A$53:$Z$64,Pivot!X$50,FALSE)</f>
        <v>68.7169375</v>
      </c>
      <c r="H118" s="6">
        <f>VLOOKUP($B118,Pivot!$A$53:$Z$64,Pivot!Y$50,FALSE)</f>
        <v>68.22900000000001</v>
      </c>
      <c r="I118" s="6">
        <f>VLOOKUP($B118,Pivot!$A$53:$Z$64,Pivot!Z$50,FALSE)</f>
        <v>67.784625</v>
      </c>
      <c r="K118" s="70">
        <v>0</v>
      </c>
      <c r="L118" s="70">
        <v>0</v>
      </c>
      <c r="M118" s="70">
        <v>0</v>
      </c>
    </row>
    <row r="119" spans="1:13" ht="12.75" customHeight="1">
      <c r="A119" s="2">
        <v>1999</v>
      </c>
      <c r="B119" s="2">
        <v>10</v>
      </c>
      <c r="C119" s="4">
        <v>414673</v>
      </c>
      <c r="D119" s="62">
        <v>51.042</v>
      </c>
      <c r="E119" s="62">
        <v>45.792</v>
      </c>
      <c r="F119" s="62">
        <v>50.208</v>
      </c>
      <c r="G119" s="6">
        <f>VLOOKUP($B119,Pivot!$A$53:$Z$64,Pivot!X$50,FALSE)</f>
        <v>46.0000625</v>
      </c>
      <c r="H119" s="6">
        <f>VLOOKUP($B119,Pivot!$A$53:$Z$64,Pivot!Y$50,FALSE)</f>
        <v>48.322937499999995</v>
      </c>
      <c r="I119" s="6">
        <f>VLOOKUP($B119,Pivot!$A$53:$Z$64,Pivot!Z$50,FALSE)</f>
        <v>52.62137500000001</v>
      </c>
      <c r="K119" s="70">
        <v>0</v>
      </c>
      <c r="L119" s="70">
        <v>0</v>
      </c>
      <c r="M119" s="70">
        <v>0</v>
      </c>
    </row>
    <row r="120" spans="1:13" ht="12.75" customHeight="1">
      <c r="A120" s="2">
        <v>1999</v>
      </c>
      <c r="B120" s="2">
        <v>11</v>
      </c>
      <c r="C120" s="4">
        <v>401430</v>
      </c>
      <c r="D120" s="62">
        <v>21.292</v>
      </c>
      <c r="E120" s="62">
        <v>27.167</v>
      </c>
      <c r="F120" s="62">
        <v>32.833</v>
      </c>
      <c r="G120" s="6">
        <f>VLOOKUP($B120,Pivot!$A$53:$Z$64,Pivot!X$50,FALSE)</f>
        <v>26.151700000000005</v>
      </c>
      <c r="H120" s="6">
        <f>VLOOKUP($B120,Pivot!$A$53:$Z$64,Pivot!Y$50,FALSE)</f>
        <v>28.378749999999997</v>
      </c>
      <c r="I120" s="6">
        <f>VLOOKUP($B120,Pivot!$A$53:$Z$64,Pivot!Z$50,FALSE)</f>
        <v>30.164400000000008</v>
      </c>
      <c r="K120" s="70">
        <v>0</v>
      </c>
      <c r="L120" s="70">
        <v>0</v>
      </c>
      <c r="M120" s="70">
        <v>0</v>
      </c>
    </row>
    <row r="121" spans="1:13" ht="12.75" customHeight="1">
      <c r="A121" s="2">
        <v>1999</v>
      </c>
      <c r="B121" s="2">
        <v>12</v>
      </c>
      <c r="C121" s="4">
        <v>410997</v>
      </c>
      <c r="D121" s="62">
        <v>30.667</v>
      </c>
      <c r="E121" s="62">
        <v>25.5</v>
      </c>
      <c r="F121" s="62">
        <v>30.583</v>
      </c>
      <c r="G121" s="6">
        <f>VLOOKUP($B121,Pivot!$A$53:$Z$64,Pivot!X$50,FALSE)</f>
        <v>13.804199999999998</v>
      </c>
      <c r="H121" s="6">
        <f>VLOOKUP($B121,Pivot!$A$53:$Z$64,Pivot!Y$50,FALSE)</f>
        <v>18.543150000000004</v>
      </c>
      <c r="I121" s="6">
        <f>VLOOKUP($B121,Pivot!$A$53:$Z$64,Pivot!Z$50,FALSE)</f>
        <v>22.02295</v>
      </c>
      <c r="K121" s="70">
        <v>0</v>
      </c>
      <c r="L121" s="70">
        <v>0</v>
      </c>
      <c r="M121" s="70">
        <v>0</v>
      </c>
    </row>
    <row r="122" spans="1:13" ht="12.75" customHeight="1">
      <c r="A122" s="2">
        <v>2000</v>
      </c>
      <c r="B122" s="2">
        <v>1</v>
      </c>
      <c r="C122" s="4">
        <v>413332</v>
      </c>
      <c r="D122" s="62">
        <v>20.708</v>
      </c>
      <c r="E122" s="62">
        <v>17.792</v>
      </c>
      <c r="F122" s="62">
        <v>20.958</v>
      </c>
      <c r="G122" s="6">
        <f>VLOOKUP($B122,Pivot!$A$53:$Z$64,Pivot!X$50,FALSE)</f>
        <v>6.02945</v>
      </c>
      <c r="H122" s="6">
        <f>VLOOKUP($B122,Pivot!$A$53:$Z$64,Pivot!Y$50,FALSE)</f>
        <v>10.717199999999998</v>
      </c>
      <c r="I122" s="6">
        <f>VLOOKUP($B122,Pivot!$A$53:$Z$64,Pivot!Z$50,FALSE)</f>
        <v>16.466650000000005</v>
      </c>
      <c r="K122" s="70">
        <v>0</v>
      </c>
      <c r="L122" s="70">
        <v>0</v>
      </c>
      <c r="M122" s="70">
        <v>0</v>
      </c>
    </row>
    <row r="123" spans="1:13" ht="12.75" customHeight="1">
      <c r="A123" s="2">
        <v>2000</v>
      </c>
      <c r="B123" s="2">
        <v>2</v>
      </c>
      <c r="C123" s="4">
        <v>394520</v>
      </c>
      <c r="D123" s="62">
        <v>31.833</v>
      </c>
      <c r="E123" s="62">
        <v>20.708</v>
      </c>
      <c r="F123" s="62">
        <v>17.792</v>
      </c>
      <c r="G123" s="6">
        <f>VLOOKUP($B123,Pivot!$A$53:$Z$64,Pivot!X$50,FALSE)</f>
        <v>17.25075</v>
      </c>
      <c r="H123" s="6">
        <f>VLOOKUP($B123,Pivot!$A$53:$Z$64,Pivot!Y$50,FALSE)</f>
        <v>18.5074</v>
      </c>
      <c r="I123" s="6">
        <f>VLOOKUP($B123,Pivot!$A$53:$Z$64,Pivot!Z$50,FALSE)</f>
        <v>21.855599999999995</v>
      </c>
      <c r="K123" s="70">
        <v>0</v>
      </c>
      <c r="L123" s="70">
        <v>0</v>
      </c>
      <c r="M123" s="70">
        <v>0</v>
      </c>
    </row>
    <row r="124" spans="1:13" ht="12.75" customHeight="1">
      <c r="A124" s="2">
        <v>2000</v>
      </c>
      <c r="B124" s="2">
        <v>3</v>
      </c>
      <c r="C124" s="4">
        <v>367821</v>
      </c>
      <c r="D124" s="62">
        <v>42.625</v>
      </c>
      <c r="E124" s="62">
        <v>49.125</v>
      </c>
      <c r="F124" s="62">
        <v>47.958</v>
      </c>
      <c r="G124" s="6">
        <f>VLOOKUP($B124,Pivot!$A$53:$Z$64,Pivot!X$50,FALSE)</f>
        <v>30.41085</v>
      </c>
      <c r="H124" s="6">
        <f>VLOOKUP($B124,Pivot!$A$53:$Z$64,Pivot!Y$50,FALSE)</f>
        <v>30.29351666666667</v>
      </c>
      <c r="I124" s="6">
        <f>VLOOKUP($B124,Pivot!$A$53:$Z$64,Pivot!Z$50,FALSE)</f>
        <v>31.105116666666667</v>
      </c>
      <c r="K124" s="70">
        <v>0</v>
      </c>
      <c r="L124" s="70">
        <v>0</v>
      </c>
      <c r="M124" s="70">
        <v>0</v>
      </c>
    </row>
    <row r="125" spans="1:13" ht="12.75" customHeight="1">
      <c r="A125" s="2">
        <v>2000</v>
      </c>
      <c r="B125" s="2">
        <v>4</v>
      </c>
      <c r="C125" s="4">
        <v>399149</v>
      </c>
      <c r="D125" s="62">
        <v>45.458</v>
      </c>
      <c r="E125" s="62">
        <v>58.75</v>
      </c>
      <c r="F125" s="62">
        <v>59.5</v>
      </c>
      <c r="G125" s="6">
        <f>VLOOKUP($B125,Pivot!$A$53:$Z$64,Pivot!X$50,FALSE)</f>
        <v>43.21394444444445</v>
      </c>
      <c r="H125" s="6">
        <f>VLOOKUP($B125,Pivot!$A$53:$Z$64,Pivot!Y$50,FALSE)</f>
        <v>45.464444444444446</v>
      </c>
      <c r="I125" s="6">
        <f>VLOOKUP($B125,Pivot!$A$53:$Z$64,Pivot!Z$50,FALSE)</f>
        <v>45.6495</v>
      </c>
      <c r="K125" s="70">
        <v>0</v>
      </c>
      <c r="L125" s="70">
        <v>0</v>
      </c>
      <c r="M125" s="70">
        <v>0</v>
      </c>
    </row>
    <row r="126" spans="1:13" ht="12.75" customHeight="1">
      <c r="A126" s="2">
        <v>2000</v>
      </c>
      <c r="B126" s="2">
        <v>5</v>
      </c>
      <c r="C126" s="4">
        <v>574259</v>
      </c>
      <c r="D126" s="62">
        <v>52.083</v>
      </c>
      <c r="E126" s="62">
        <v>59.292</v>
      </c>
      <c r="F126" s="62">
        <v>64.083</v>
      </c>
      <c r="G126" s="6">
        <f>VLOOKUP($B126,Pivot!$A$53:$Z$64,Pivot!X$50,FALSE)</f>
        <v>65.55271428571429</v>
      </c>
      <c r="H126" s="6">
        <f>VLOOKUP($B126,Pivot!$A$53:$Z$64,Pivot!Y$50,FALSE)</f>
        <v>65.06564285714288</v>
      </c>
      <c r="I126" s="6">
        <f>VLOOKUP($B126,Pivot!$A$53:$Z$64,Pivot!Z$50,FALSE)</f>
        <v>62.641999999999996</v>
      </c>
      <c r="K126" s="70">
        <v>0</v>
      </c>
      <c r="L126" s="70">
        <v>0</v>
      </c>
      <c r="M126" s="70">
        <v>0</v>
      </c>
    </row>
    <row r="127" spans="1:13" ht="12.75" customHeight="1">
      <c r="A127" s="2">
        <v>2000</v>
      </c>
      <c r="B127" s="2">
        <v>6</v>
      </c>
      <c r="C127" s="4">
        <v>686025</v>
      </c>
      <c r="D127" s="62">
        <v>71.583</v>
      </c>
      <c r="E127" s="62">
        <v>68.917</v>
      </c>
      <c r="F127" s="62">
        <v>64.625</v>
      </c>
      <c r="G127" s="6">
        <f>VLOOKUP($B127,Pivot!$A$53:$Z$64,Pivot!X$50,FALSE)</f>
        <v>72.1189</v>
      </c>
      <c r="H127" s="6">
        <f>VLOOKUP($B127,Pivot!$A$53:$Z$64,Pivot!Y$50,FALSE)</f>
        <v>70.6234</v>
      </c>
      <c r="I127" s="6">
        <f>VLOOKUP($B127,Pivot!$A$53:$Z$64,Pivot!Z$50,FALSE)</f>
        <v>67.83315</v>
      </c>
      <c r="K127" s="70">
        <v>0</v>
      </c>
      <c r="L127" s="70">
        <v>0</v>
      </c>
      <c r="M127" s="70">
        <v>0</v>
      </c>
    </row>
    <row r="128" spans="1:13" ht="12.75" customHeight="1">
      <c r="A128" s="2">
        <v>2000</v>
      </c>
      <c r="B128" s="2">
        <v>7</v>
      </c>
      <c r="C128" s="4">
        <v>682472</v>
      </c>
      <c r="D128" s="62">
        <v>71.083</v>
      </c>
      <c r="E128" s="62">
        <v>66.292</v>
      </c>
      <c r="F128" s="62">
        <v>71.958</v>
      </c>
      <c r="G128" s="6">
        <f>VLOOKUP($B128,Pivot!$A$53:$Z$64,Pivot!X$50,FALSE)</f>
        <v>77.56585</v>
      </c>
      <c r="H128" s="6">
        <f>VLOOKUP($B128,Pivot!$A$53:$Z$64,Pivot!Y$50,FALSE)</f>
        <v>75.51874999999998</v>
      </c>
      <c r="I128" s="6">
        <f>VLOOKUP($B128,Pivot!$A$53:$Z$64,Pivot!Z$50,FALSE)</f>
        <v>74.45725000000002</v>
      </c>
      <c r="K128" s="70">
        <v>0</v>
      </c>
      <c r="L128" s="70">
        <v>0</v>
      </c>
      <c r="M128" s="70">
        <v>0</v>
      </c>
    </row>
    <row r="129" spans="1:13" ht="12.75" customHeight="1">
      <c r="A129" s="2">
        <v>2000</v>
      </c>
      <c r="B129" s="2">
        <v>8</v>
      </c>
      <c r="C129" s="4">
        <v>560008</v>
      </c>
      <c r="D129" s="62">
        <v>85.125</v>
      </c>
      <c r="E129" s="62">
        <v>80.5</v>
      </c>
      <c r="F129" s="62">
        <v>80.125</v>
      </c>
      <c r="G129" s="6">
        <f>VLOOKUP($B129,Pivot!$A$53:$Z$64,Pivot!X$50,FALSE)</f>
        <v>74.99324999999999</v>
      </c>
      <c r="H129" s="6">
        <f>VLOOKUP($B129,Pivot!$A$53:$Z$64,Pivot!Y$50,FALSE)</f>
        <v>73.56409999999998</v>
      </c>
      <c r="I129" s="6">
        <f>VLOOKUP($B129,Pivot!$A$53:$Z$64,Pivot!Z$50,FALSE)</f>
        <v>73.98225000000001</v>
      </c>
      <c r="K129" s="70">
        <v>0</v>
      </c>
      <c r="L129" s="70">
        <v>0</v>
      </c>
      <c r="M129" s="70">
        <v>0</v>
      </c>
    </row>
    <row r="130" spans="1:13" ht="12.75" customHeight="1">
      <c r="A130" s="2">
        <v>2000</v>
      </c>
      <c r="B130" s="2">
        <v>9</v>
      </c>
      <c r="C130" s="4">
        <v>426076</v>
      </c>
      <c r="D130" s="62">
        <v>55.042</v>
      </c>
      <c r="E130" s="62">
        <v>65.792</v>
      </c>
      <c r="F130" s="62">
        <v>68.792</v>
      </c>
      <c r="G130" s="6">
        <f>VLOOKUP($B130,Pivot!$A$53:$Z$64,Pivot!X$50,FALSE)</f>
        <v>68.7169375</v>
      </c>
      <c r="H130" s="6">
        <f>VLOOKUP($B130,Pivot!$A$53:$Z$64,Pivot!Y$50,FALSE)</f>
        <v>68.22900000000001</v>
      </c>
      <c r="I130" s="6">
        <f>VLOOKUP($B130,Pivot!$A$53:$Z$64,Pivot!Z$50,FALSE)</f>
        <v>67.784625</v>
      </c>
      <c r="K130" s="70">
        <v>0</v>
      </c>
      <c r="L130" s="70">
        <v>0</v>
      </c>
      <c r="M130" s="70">
        <v>0</v>
      </c>
    </row>
    <row r="131" spans="1:13" ht="12.75" customHeight="1">
      <c r="A131" s="2">
        <v>2000</v>
      </c>
      <c r="B131" s="2">
        <v>10</v>
      </c>
      <c r="C131" s="4">
        <v>389315</v>
      </c>
      <c r="D131" s="62">
        <v>58.542</v>
      </c>
      <c r="E131" s="62">
        <v>64.833</v>
      </c>
      <c r="F131" s="62">
        <v>64.5</v>
      </c>
      <c r="G131" s="6">
        <f>VLOOKUP($B131,Pivot!$A$53:$Z$64,Pivot!X$50,FALSE)</f>
        <v>46.0000625</v>
      </c>
      <c r="H131" s="6">
        <f>VLOOKUP($B131,Pivot!$A$53:$Z$64,Pivot!Y$50,FALSE)</f>
        <v>48.322937499999995</v>
      </c>
      <c r="I131" s="6">
        <f>VLOOKUP($B131,Pivot!$A$53:$Z$64,Pivot!Z$50,FALSE)</f>
        <v>52.62137500000001</v>
      </c>
      <c r="K131" s="70">
        <v>0</v>
      </c>
      <c r="L131" s="70">
        <v>0</v>
      </c>
      <c r="M131" s="70">
        <v>0</v>
      </c>
    </row>
    <row r="132" spans="1:13" ht="12.75" customHeight="1">
      <c r="A132" s="2">
        <v>2000</v>
      </c>
      <c r="B132" s="2">
        <v>11</v>
      </c>
      <c r="C132" s="4">
        <v>397968</v>
      </c>
      <c r="D132" s="62">
        <v>28.75</v>
      </c>
      <c r="E132" s="62">
        <v>30.083</v>
      </c>
      <c r="F132" s="62">
        <v>36.375</v>
      </c>
      <c r="G132" s="6">
        <f>VLOOKUP($B132,Pivot!$A$53:$Z$64,Pivot!X$50,FALSE)</f>
        <v>26.151700000000005</v>
      </c>
      <c r="H132" s="6">
        <f>VLOOKUP($B132,Pivot!$A$53:$Z$64,Pivot!Y$50,FALSE)</f>
        <v>28.378749999999997</v>
      </c>
      <c r="I132" s="6">
        <f>VLOOKUP($B132,Pivot!$A$53:$Z$64,Pivot!Z$50,FALSE)</f>
        <v>30.164400000000008</v>
      </c>
      <c r="K132" s="70">
        <v>0</v>
      </c>
      <c r="L132" s="70">
        <v>0</v>
      </c>
      <c r="M132" s="70">
        <v>0</v>
      </c>
    </row>
    <row r="133" spans="1:13" ht="12.75" customHeight="1">
      <c r="A133" s="2">
        <v>2000</v>
      </c>
      <c r="B133" s="2">
        <v>12</v>
      </c>
      <c r="C133" s="4">
        <v>411045</v>
      </c>
      <c r="D133" s="62">
        <v>19.875</v>
      </c>
      <c r="E133" s="62">
        <v>20.333</v>
      </c>
      <c r="F133" s="62">
        <v>22</v>
      </c>
      <c r="G133" s="6">
        <f>VLOOKUP($B133,Pivot!$A$53:$Z$64,Pivot!X$50,FALSE)</f>
        <v>13.804199999999998</v>
      </c>
      <c r="H133" s="6">
        <f>VLOOKUP($B133,Pivot!$A$53:$Z$64,Pivot!Y$50,FALSE)</f>
        <v>18.543150000000004</v>
      </c>
      <c r="I133" s="6">
        <f>VLOOKUP($B133,Pivot!$A$53:$Z$64,Pivot!Z$50,FALSE)</f>
        <v>22.02295</v>
      </c>
      <c r="K133" s="70">
        <v>0</v>
      </c>
      <c r="L133" s="70">
        <v>0</v>
      </c>
      <c r="M133" s="70">
        <v>0</v>
      </c>
    </row>
    <row r="134" spans="1:13" ht="12.75" customHeight="1">
      <c r="A134" s="2">
        <v>2001</v>
      </c>
      <c r="B134" s="2">
        <v>1</v>
      </c>
      <c r="C134" s="4">
        <v>422086</v>
      </c>
      <c r="D134" s="62">
        <v>15.292</v>
      </c>
      <c r="E134" s="62">
        <v>13.625</v>
      </c>
      <c r="F134" s="62">
        <v>18.292</v>
      </c>
      <c r="G134" s="6">
        <f>VLOOKUP($B134,Pivot!$A$53:$Z$64,Pivot!X$50,FALSE)</f>
        <v>6.02945</v>
      </c>
      <c r="H134" s="6">
        <f>VLOOKUP($B134,Pivot!$A$53:$Z$64,Pivot!Y$50,FALSE)</f>
        <v>10.717199999999998</v>
      </c>
      <c r="I134" s="6">
        <f>VLOOKUP($B134,Pivot!$A$53:$Z$64,Pivot!Z$50,FALSE)</f>
        <v>16.466650000000005</v>
      </c>
      <c r="K134" s="70">
        <v>0</v>
      </c>
      <c r="L134" s="70">
        <v>0</v>
      </c>
      <c r="M134" s="70">
        <v>0</v>
      </c>
    </row>
    <row r="135" spans="1:13" ht="12.75" customHeight="1">
      <c r="A135" s="2">
        <v>2001</v>
      </c>
      <c r="B135" s="2">
        <v>2</v>
      </c>
      <c r="C135" s="4">
        <v>399301</v>
      </c>
      <c r="D135" s="62">
        <v>15.833</v>
      </c>
      <c r="E135" s="62">
        <v>21.542</v>
      </c>
      <c r="F135" s="62">
        <v>24.375</v>
      </c>
      <c r="G135" s="6">
        <f>VLOOKUP($B135,Pivot!$A$53:$Z$64,Pivot!X$50,FALSE)</f>
        <v>17.25075</v>
      </c>
      <c r="H135" s="6">
        <f>VLOOKUP($B135,Pivot!$A$53:$Z$64,Pivot!Y$50,FALSE)</f>
        <v>18.5074</v>
      </c>
      <c r="I135" s="6">
        <f>VLOOKUP($B135,Pivot!$A$53:$Z$64,Pivot!Z$50,FALSE)</f>
        <v>21.855599999999995</v>
      </c>
      <c r="K135" s="70">
        <v>0</v>
      </c>
      <c r="L135" s="70">
        <v>0</v>
      </c>
      <c r="M135" s="70">
        <v>0</v>
      </c>
    </row>
    <row r="136" spans="1:13" ht="12.75" customHeight="1">
      <c r="A136" s="2">
        <v>2001</v>
      </c>
      <c r="B136" s="2">
        <v>3</v>
      </c>
      <c r="C136" s="4">
        <v>402587</v>
      </c>
      <c r="D136" s="62">
        <v>22</v>
      </c>
      <c r="E136" s="62">
        <v>18.583</v>
      </c>
      <c r="F136" s="62">
        <v>15.833</v>
      </c>
      <c r="G136" s="6">
        <f>VLOOKUP($B136,Pivot!$A$53:$Z$64,Pivot!X$50,FALSE)</f>
        <v>30.41085</v>
      </c>
      <c r="H136" s="6">
        <f>VLOOKUP($B136,Pivot!$A$53:$Z$64,Pivot!Y$50,FALSE)</f>
        <v>30.29351666666667</v>
      </c>
      <c r="I136" s="6">
        <f>VLOOKUP($B136,Pivot!$A$53:$Z$64,Pivot!Z$50,FALSE)</f>
        <v>31.105116666666667</v>
      </c>
      <c r="K136" s="70">
        <v>0</v>
      </c>
      <c r="L136" s="70">
        <v>0</v>
      </c>
      <c r="M136" s="70">
        <v>0</v>
      </c>
    </row>
    <row r="137" spans="1:13" ht="12.75" customHeight="1">
      <c r="A137" s="2">
        <v>2001</v>
      </c>
      <c r="B137" s="2">
        <v>4</v>
      </c>
      <c r="C137" s="4">
        <v>409343</v>
      </c>
      <c r="D137" s="62">
        <v>58.833</v>
      </c>
      <c r="E137" s="62">
        <v>50.792</v>
      </c>
      <c r="F137" s="62">
        <v>62.125</v>
      </c>
      <c r="G137" s="6">
        <f>VLOOKUP($B137,Pivot!$A$53:$Z$64,Pivot!X$50,FALSE)</f>
        <v>43.21394444444445</v>
      </c>
      <c r="H137" s="6">
        <f>VLOOKUP($B137,Pivot!$A$53:$Z$64,Pivot!Y$50,FALSE)</f>
        <v>45.464444444444446</v>
      </c>
      <c r="I137" s="6">
        <f>VLOOKUP($B137,Pivot!$A$53:$Z$64,Pivot!Z$50,FALSE)</f>
        <v>45.6495</v>
      </c>
      <c r="K137" s="70">
        <v>0</v>
      </c>
      <c r="L137" s="70">
        <v>0</v>
      </c>
      <c r="M137" s="70">
        <v>0</v>
      </c>
    </row>
    <row r="138" spans="1:13" ht="12.75" customHeight="1">
      <c r="A138" s="2">
        <v>2001</v>
      </c>
      <c r="B138" s="2">
        <v>5</v>
      </c>
      <c r="C138" s="4">
        <v>609045</v>
      </c>
      <c r="D138" s="62">
        <v>67.667</v>
      </c>
      <c r="E138" s="62">
        <v>64.708</v>
      </c>
      <c r="F138" s="62">
        <v>60.125</v>
      </c>
      <c r="G138" s="6">
        <f>VLOOKUP($B138,Pivot!$A$53:$Z$64,Pivot!X$50,FALSE)</f>
        <v>65.55271428571429</v>
      </c>
      <c r="H138" s="6">
        <f>VLOOKUP($B138,Pivot!$A$53:$Z$64,Pivot!Y$50,FALSE)</f>
        <v>65.06564285714288</v>
      </c>
      <c r="I138" s="6">
        <f>VLOOKUP($B138,Pivot!$A$53:$Z$64,Pivot!Z$50,FALSE)</f>
        <v>62.641999999999996</v>
      </c>
      <c r="K138" s="70">
        <v>0</v>
      </c>
      <c r="L138" s="70">
        <v>0</v>
      </c>
      <c r="M138" s="70">
        <v>0</v>
      </c>
    </row>
    <row r="139" spans="1:13" ht="12.75" customHeight="1">
      <c r="A139" s="2">
        <v>2001</v>
      </c>
      <c r="B139" s="2">
        <v>6</v>
      </c>
      <c r="C139" s="4">
        <v>616114</v>
      </c>
      <c r="D139" s="62">
        <v>71.917</v>
      </c>
      <c r="E139" s="62">
        <v>76.542</v>
      </c>
      <c r="F139" s="62">
        <v>63.417</v>
      </c>
      <c r="G139" s="6">
        <f>VLOOKUP($B139,Pivot!$A$53:$Z$64,Pivot!X$50,FALSE)</f>
        <v>72.1189</v>
      </c>
      <c r="H139" s="6">
        <f>VLOOKUP($B139,Pivot!$A$53:$Z$64,Pivot!Y$50,FALSE)</f>
        <v>70.6234</v>
      </c>
      <c r="I139" s="6">
        <f>VLOOKUP($B139,Pivot!$A$53:$Z$64,Pivot!Z$50,FALSE)</f>
        <v>67.83315</v>
      </c>
      <c r="K139" s="70">
        <v>0</v>
      </c>
      <c r="L139" s="70">
        <v>0</v>
      </c>
      <c r="M139" s="70">
        <v>0</v>
      </c>
    </row>
    <row r="140" spans="1:13" ht="12.75" customHeight="1">
      <c r="A140" s="2">
        <v>2001</v>
      </c>
      <c r="B140" s="2">
        <v>7</v>
      </c>
      <c r="C140" s="4">
        <v>616116</v>
      </c>
      <c r="D140" s="62">
        <v>78.583</v>
      </c>
      <c r="E140" s="62">
        <v>76.917</v>
      </c>
      <c r="F140" s="62">
        <v>78.167</v>
      </c>
      <c r="G140" s="6">
        <f>VLOOKUP($B140,Pivot!$A$53:$Z$64,Pivot!X$50,FALSE)</f>
        <v>77.56585</v>
      </c>
      <c r="H140" s="6">
        <f>VLOOKUP($B140,Pivot!$A$53:$Z$64,Pivot!Y$50,FALSE)</f>
        <v>75.51874999999998</v>
      </c>
      <c r="I140" s="6">
        <f>VLOOKUP($B140,Pivot!$A$53:$Z$64,Pivot!Z$50,FALSE)</f>
        <v>74.45725000000002</v>
      </c>
      <c r="K140" s="70">
        <v>0</v>
      </c>
      <c r="L140" s="70">
        <v>0</v>
      </c>
      <c r="M140" s="70">
        <v>0</v>
      </c>
    </row>
    <row r="141" spans="1:13" ht="12.75" customHeight="1">
      <c r="A141" s="2">
        <v>2001</v>
      </c>
      <c r="B141" s="2">
        <v>8</v>
      </c>
      <c r="C141" s="4">
        <v>474754</v>
      </c>
      <c r="D141" s="62">
        <v>80.292</v>
      </c>
      <c r="E141" s="62">
        <v>79.667</v>
      </c>
      <c r="F141" s="62">
        <v>77.125</v>
      </c>
      <c r="G141" s="6">
        <f>VLOOKUP($B141,Pivot!$A$53:$Z$64,Pivot!X$50,FALSE)</f>
        <v>74.99324999999999</v>
      </c>
      <c r="H141" s="6">
        <f>VLOOKUP($B141,Pivot!$A$53:$Z$64,Pivot!Y$50,FALSE)</f>
        <v>73.56409999999998</v>
      </c>
      <c r="I141" s="6">
        <f>VLOOKUP($B141,Pivot!$A$53:$Z$64,Pivot!Z$50,FALSE)</f>
        <v>73.98225000000001</v>
      </c>
      <c r="K141" s="70">
        <v>0</v>
      </c>
      <c r="L141" s="70">
        <v>0</v>
      </c>
      <c r="M141" s="70">
        <v>0</v>
      </c>
    </row>
    <row r="142" spans="1:13" ht="12.75" customHeight="1">
      <c r="A142" s="2">
        <v>2001</v>
      </c>
      <c r="B142" s="2">
        <v>9</v>
      </c>
      <c r="C142" s="4">
        <v>468535</v>
      </c>
      <c r="D142" s="62">
        <v>70.25</v>
      </c>
      <c r="E142" s="62">
        <v>72.375</v>
      </c>
      <c r="F142" s="62">
        <v>71.542</v>
      </c>
      <c r="G142" s="6">
        <f>VLOOKUP($B142,Pivot!$A$53:$Z$64,Pivot!X$50,FALSE)</f>
        <v>68.7169375</v>
      </c>
      <c r="H142" s="6">
        <f>VLOOKUP($B142,Pivot!$A$53:$Z$64,Pivot!Y$50,FALSE)</f>
        <v>68.22900000000001</v>
      </c>
      <c r="I142" s="6">
        <f>VLOOKUP($B142,Pivot!$A$53:$Z$64,Pivot!Z$50,FALSE)</f>
        <v>67.784625</v>
      </c>
      <c r="K142" s="70">
        <v>0</v>
      </c>
      <c r="L142" s="70">
        <v>0</v>
      </c>
      <c r="M142" s="70">
        <v>0</v>
      </c>
    </row>
    <row r="143" spans="1:13" ht="12.75" customHeight="1">
      <c r="A143" s="2">
        <v>2001</v>
      </c>
      <c r="B143" s="2">
        <v>10</v>
      </c>
      <c r="C143" s="4">
        <v>411628</v>
      </c>
      <c r="D143" s="62">
        <v>53.667</v>
      </c>
      <c r="E143" s="62">
        <v>62.667</v>
      </c>
      <c r="F143" s="62">
        <v>64.833</v>
      </c>
      <c r="G143" s="6">
        <f>VLOOKUP($B143,Pivot!$A$53:$Z$64,Pivot!X$50,FALSE)</f>
        <v>46.0000625</v>
      </c>
      <c r="H143" s="6">
        <f>VLOOKUP($B143,Pivot!$A$53:$Z$64,Pivot!Y$50,FALSE)</f>
        <v>48.322937499999995</v>
      </c>
      <c r="I143" s="6">
        <f>VLOOKUP($B143,Pivot!$A$53:$Z$64,Pivot!Z$50,FALSE)</f>
        <v>52.62137500000001</v>
      </c>
      <c r="K143" s="70">
        <v>0</v>
      </c>
      <c r="L143" s="70">
        <v>0</v>
      </c>
      <c r="M143" s="70">
        <v>0</v>
      </c>
    </row>
    <row r="144" spans="1:13" ht="12.75" customHeight="1">
      <c r="A144" s="2">
        <v>2001</v>
      </c>
      <c r="B144" s="2">
        <v>11</v>
      </c>
      <c r="C144" s="4">
        <v>410725</v>
      </c>
      <c r="D144" s="62">
        <v>31.958</v>
      </c>
      <c r="E144" s="62">
        <v>21.167</v>
      </c>
      <c r="F144" s="62">
        <v>19.125</v>
      </c>
      <c r="G144" s="6">
        <f>VLOOKUP($B144,Pivot!$A$53:$Z$64,Pivot!X$50,FALSE)</f>
        <v>26.151700000000005</v>
      </c>
      <c r="H144" s="6">
        <f>VLOOKUP($B144,Pivot!$A$53:$Z$64,Pivot!Y$50,FALSE)</f>
        <v>28.378749999999997</v>
      </c>
      <c r="I144" s="6">
        <f>VLOOKUP($B144,Pivot!$A$53:$Z$64,Pivot!Z$50,FALSE)</f>
        <v>30.164400000000008</v>
      </c>
      <c r="K144" s="70">
        <v>0</v>
      </c>
      <c r="L144" s="70">
        <v>0</v>
      </c>
      <c r="M144" s="70">
        <v>0</v>
      </c>
    </row>
    <row r="145" spans="1:13" ht="12.75" customHeight="1">
      <c r="A145" s="2">
        <v>2001</v>
      </c>
      <c r="B145" s="2">
        <v>12</v>
      </c>
      <c r="C145" s="4">
        <v>424167</v>
      </c>
      <c r="D145" s="62">
        <v>16.625</v>
      </c>
      <c r="E145" s="62">
        <v>20.708</v>
      </c>
      <c r="F145" s="62">
        <v>18.375</v>
      </c>
      <c r="G145" s="6">
        <f>VLOOKUP($B145,Pivot!$A$53:$Z$64,Pivot!X$50,FALSE)</f>
        <v>13.804199999999998</v>
      </c>
      <c r="H145" s="6">
        <f>VLOOKUP($B145,Pivot!$A$53:$Z$64,Pivot!Y$50,FALSE)</f>
        <v>18.543150000000004</v>
      </c>
      <c r="I145" s="6">
        <f>VLOOKUP($B145,Pivot!$A$53:$Z$64,Pivot!Z$50,FALSE)</f>
        <v>22.02295</v>
      </c>
      <c r="K145" s="70">
        <v>0</v>
      </c>
      <c r="L145" s="70">
        <v>0</v>
      </c>
      <c r="M145" s="70">
        <v>0</v>
      </c>
    </row>
    <row r="146" spans="1:13" ht="12.75" customHeight="1">
      <c r="A146" s="2">
        <v>2002</v>
      </c>
      <c r="B146" s="2">
        <v>1</v>
      </c>
      <c r="C146" s="4">
        <v>424185</v>
      </c>
      <c r="D146" s="62">
        <v>19.333</v>
      </c>
      <c r="E146" s="62">
        <v>23.417</v>
      </c>
      <c r="F146" s="62">
        <v>24.375</v>
      </c>
      <c r="G146" s="6">
        <f>VLOOKUP($B146,Pivot!$A$53:$Z$64,Pivot!X$50,FALSE)</f>
        <v>6.02945</v>
      </c>
      <c r="H146" s="6">
        <f>VLOOKUP($B146,Pivot!$A$53:$Z$64,Pivot!Y$50,FALSE)</f>
        <v>10.717199999999998</v>
      </c>
      <c r="I146" s="6">
        <f>VLOOKUP($B146,Pivot!$A$53:$Z$64,Pivot!Z$50,FALSE)</f>
        <v>16.466650000000005</v>
      </c>
      <c r="K146" s="70">
        <v>0</v>
      </c>
      <c r="L146" s="70">
        <v>0</v>
      </c>
      <c r="M146" s="70">
        <v>0</v>
      </c>
    </row>
    <row r="147" spans="1:13" ht="12.75" customHeight="1">
      <c r="A147" s="2">
        <v>2002</v>
      </c>
      <c r="B147" s="2">
        <v>2</v>
      </c>
      <c r="C147" s="4">
        <v>433781</v>
      </c>
      <c r="D147" s="62">
        <v>5.25</v>
      </c>
      <c r="E147" s="62">
        <v>5.917</v>
      </c>
      <c r="F147" s="62">
        <v>5.083</v>
      </c>
      <c r="G147" s="6">
        <f>VLOOKUP($B147,Pivot!$A$53:$Z$64,Pivot!X$50,FALSE)</f>
        <v>17.25075</v>
      </c>
      <c r="H147" s="6">
        <f>VLOOKUP($B147,Pivot!$A$53:$Z$64,Pivot!Y$50,FALSE)</f>
        <v>18.5074</v>
      </c>
      <c r="I147" s="6">
        <f>VLOOKUP($B147,Pivot!$A$53:$Z$64,Pivot!Z$50,FALSE)</f>
        <v>21.855599999999995</v>
      </c>
      <c r="K147" s="70">
        <v>0</v>
      </c>
      <c r="L147" s="70">
        <v>0</v>
      </c>
      <c r="M147" s="70">
        <v>0</v>
      </c>
    </row>
    <row r="148" spans="1:13" ht="12.75" customHeight="1">
      <c r="A148" s="2">
        <v>2002</v>
      </c>
      <c r="B148" s="2">
        <v>3</v>
      </c>
      <c r="C148" s="4">
        <v>422915</v>
      </c>
      <c r="D148" s="62">
        <v>16.083</v>
      </c>
      <c r="E148" s="62">
        <v>11.833</v>
      </c>
      <c r="F148" s="62">
        <v>8.5</v>
      </c>
      <c r="G148" s="6">
        <f>VLOOKUP($B148,Pivot!$A$53:$Z$64,Pivot!X$50,FALSE)</f>
        <v>30.41085</v>
      </c>
      <c r="H148" s="6">
        <f>VLOOKUP($B148,Pivot!$A$53:$Z$64,Pivot!Y$50,FALSE)</f>
        <v>30.29351666666667</v>
      </c>
      <c r="I148" s="6">
        <f>VLOOKUP($B148,Pivot!$A$53:$Z$64,Pivot!Z$50,FALSE)</f>
        <v>31.105116666666667</v>
      </c>
      <c r="K148" s="70">
        <v>0</v>
      </c>
      <c r="L148" s="70">
        <v>0</v>
      </c>
      <c r="M148" s="70">
        <v>0</v>
      </c>
    </row>
    <row r="149" spans="1:13" ht="12.75" customHeight="1">
      <c r="A149" s="2">
        <v>2002</v>
      </c>
      <c r="B149" s="2">
        <v>4</v>
      </c>
      <c r="C149" s="4">
        <v>386370</v>
      </c>
      <c r="D149" s="62">
        <v>35.042</v>
      </c>
      <c r="E149" s="62">
        <v>37.542</v>
      </c>
      <c r="F149" s="62">
        <v>37.417</v>
      </c>
      <c r="G149" s="6">
        <f>VLOOKUP($B149,Pivot!$A$53:$Z$64,Pivot!X$50,FALSE)</f>
        <v>43.21394444444445</v>
      </c>
      <c r="H149" s="6">
        <f>VLOOKUP($B149,Pivot!$A$53:$Z$64,Pivot!Y$50,FALSE)</f>
        <v>45.464444444444446</v>
      </c>
      <c r="I149" s="6">
        <f>VLOOKUP($B149,Pivot!$A$53:$Z$64,Pivot!Z$50,FALSE)</f>
        <v>45.6495</v>
      </c>
      <c r="K149" s="70">
        <v>0</v>
      </c>
      <c r="L149" s="70">
        <v>0</v>
      </c>
      <c r="M149" s="70">
        <v>0</v>
      </c>
    </row>
    <row r="150" spans="1:13" ht="12.75" customHeight="1">
      <c r="A150" s="2">
        <v>2002</v>
      </c>
      <c r="B150" s="2">
        <v>5</v>
      </c>
      <c r="C150" s="4">
        <v>560424</v>
      </c>
      <c r="D150" s="62">
        <v>71.667</v>
      </c>
      <c r="E150" s="62">
        <v>72.167</v>
      </c>
      <c r="F150" s="62">
        <v>68.708</v>
      </c>
      <c r="G150" s="6">
        <f>VLOOKUP($B150,Pivot!$A$53:$Z$64,Pivot!X$50,FALSE)</f>
        <v>65.55271428571429</v>
      </c>
      <c r="H150" s="6">
        <f>VLOOKUP($B150,Pivot!$A$53:$Z$64,Pivot!Y$50,FALSE)</f>
        <v>65.06564285714288</v>
      </c>
      <c r="I150" s="6">
        <f>VLOOKUP($B150,Pivot!$A$53:$Z$64,Pivot!Z$50,FALSE)</f>
        <v>62.641999999999996</v>
      </c>
      <c r="K150" s="70">
        <v>0</v>
      </c>
      <c r="L150" s="70">
        <v>0</v>
      </c>
      <c r="M150" s="70">
        <v>0</v>
      </c>
    </row>
    <row r="151" spans="1:13" ht="12.75" customHeight="1">
      <c r="A151" s="2">
        <v>2002</v>
      </c>
      <c r="B151" s="2">
        <v>6</v>
      </c>
      <c r="C151" s="4">
        <v>673705</v>
      </c>
      <c r="D151" s="62">
        <v>71.833</v>
      </c>
      <c r="E151" s="62">
        <v>74.167</v>
      </c>
      <c r="F151" s="62">
        <v>74.708</v>
      </c>
      <c r="G151" s="6">
        <f>VLOOKUP($B151,Pivot!$A$53:$Z$64,Pivot!X$50,FALSE)</f>
        <v>72.1189</v>
      </c>
      <c r="H151" s="6">
        <f>VLOOKUP($B151,Pivot!$A$53:$Z$64,Pivot!Y$50,FALSE)</f>
        <v>70.6234</v>
      </c>
      <c r="I151" s="6">
        <f>VLOOKUP($B151,Pivot!$A$53:$Z$64,Pivot!Z$50,FALSE)</f>
        <v>67.83315</v>
      </c>
      <c r="K151" s="70">
        <v>0</v>
      </c>
      <c r="L151" s="70">
        <v>0</v>
      </c>
      <c r="M151" s="70">
        <v>0</v>
      </c>
    </row>
    <row r="152" spans="1:13" ht="12.75" customHeight="1">
      <c r="A152" s="2">
        <v>2002</v>
      </c>
      <c r="B152" s="2">
        <v>7</v>
      </c>
      <c r="C152" s="4">
        <v>713457</v>
      </c>
      <c r="D152" s="62">
        <v>73.667</v>
      </c>
      <c r="E152" s="62">
        <v>70.792</v>
      </c>
      <c r="F152" s="62">
        <v>74</v>
      </c>
      <c r="G152" s="6">
        <f>VLOOKUP($B152,Pivot!$A$53:$Z$64,Pivot!X$50,FALSE)</f>
        <v>77.56585</v>
      </c>
      <c r="H152" s="6">
        <f>VLOOKUP($B152,Pivot!$A$53:$Z$64,Pivot!Y$50,FALSE)</f>
        <v>75.51874999999998</v>
      </c>
      <c r="I152" s="6">
        <f>VLOOKUP($B152,Pivot!$A$53:$Z$64,Pivot!Z$50,FALSE)</f>
        <v>74.45725000000002</v>
      </c>
      <c r="K152" s="70">
        <v>0</v>
      </c>
      <c r="L152" s="70">
        <v>0</v>
      </c>
      <c r="M152" s="70">
        <v>0</v>
      </c>
    </row>
    <row r="153" spans="1:13" ht="12.75" customHeight="1">
      <c r="A153" s="2">
        <v>2002</v>
      </c>
      <c r="B153" s="2">
        <v>8</v>
      </c>
      <c r="C153" s="4">
        <v>568230</v>
      </c>
      <c r="D153" s="62">
        <v>68.917</v>
      </c>
      <c r="E153" s="62">
        <v>63.375</v>
      </c>
      <c r="F153" s="62">
        <v>66.417</v>
      </c>
      <c r="G153" s="6">
        <f>VLOOKUP($B153,Pivot!$A$53:$Z$64,Pivot!X$50,FALSE)</f>
        <v>74.99324999999999</v>
      </c>
      <c r="H153" s="6">
        <f>VLOOKUP($B153,Pivot!$A$53:$Z$64,Pivot!Y$50,FALSE)</f>
        <v>73.56409999999998</v>
      </c>
      <c r="I153" s="6">
        <f>VLOOKUP($B153,Pivot!$A$53:$Z$64,Pivot!Z$50,FALSE)</f>
        <v>73.98225000000001</v>
      </c>
      <c r="K153" s="70">
        <v>0</v>
      </c>
      <c r="L153" s="70">
        <v>0</v>
      </c>
      <c r="M153" s="70">
        <v>0</v>
      </c>
    </row>
    <row r="154" spans="1:13" ht="12.75" customHeight="1">
      <c r="A154" s="2">
        <v>2002</v>
      </c>
      <c r="B154" s="2">
        <v>9</v>
      </c>
      <c r="C154" s="4">
        <v>522689</v>
      </c>
      <c r="D154" s="62">
        <v>72.083</v>
      </c>
      <c r="E154" s="62">
        <v>70.25</v>
      </c>
      <c r="F154" s="62">
        <v>68.583</v>
      </c>
      <c r="G154" s="6">
        <f>VLOOKUP($B154,Pivot!$A$53:$Z$64,Pivot!X$50,FALSE)</f>
        <v>68.7169375</v>
      </c>
      <c r="H154" s="6">
        <f>VLOOKUP($B154,Pivot!$A$53:$Z$64,Pivot!Y$50,FALSE)</f>
        <v>68.22900000000001</v>
      </c>
      <c r="I154" s="6">
        <f>VLOOKUP($B154,Pivot!$A$53:$Z$64,Pivot!Z$50,FALSE)</f>
        <v>67.784625</v>
      </c>
      <c r="K154" s="70">
        <v>0</v>
      </c>
      <c r="L154" s="70">
        <v>0</v>
      </c>
      <c r="M154" s="70">
        <v>0</v>
      </c>
    </row>
    <row r="155" spans="1:13" ht="12.75" customHeight="1">
      <c r="A155" s="2">
        <v>2002</v>
      </c>
      <c r="B155" s="2">
        <v>10</v>
      </c>
      <c r="C155" s="4">
        <v>404273</v>
      </c>
      <c r="D155" s="62">
        <v>39.792</v>
      </c>
      <c r="E155" s="62">
        <v>46.75</v>
      </c>
      <c r="F155" s="62">
        <v>50.833</v>
      </c>
      <c r="G155" s="6">
        <f>VLOOKUP($B155,Pivot!$A$53:$Z$64,Pivot!X$50,FALSE)</f>
        <v>46.0000625</v>
      </c>
      <c r="H155" s="6">
        <f>VLOOKUP($B155,Pivot!$A$53:$Z$64,Pivot!Y$50,FALSE)</f>
        <v>48.322937499999995</v>
      </c>
      <c r="I155" s="6">
        <f>VLOOKUP($B155,Pivot!$A$53:$Z$64,Pivot!Z$50,FALSE)</f>
        <v>52.62137500000001</v>
      </c>
      <c r="K155" s="70">
        <v>0</v>
      </c>
      <c r="L155" s="70">
        <v>0</v>
      </c>
      <c r="M155" s="70">
        <v>0</v>
      </c>
    </row>
    <row r="156" spans="1:13" ht="12.75" customHeight="1">
      <c r="A156" s="2">
        <v>2002</v>
      </c>
      <c r="B156" s="2">
        <v>11</v>
      </c>
      <c r="C156" s="4">
        <v>417553</v>
      </c>
      <c r="D156" s="62">
        <v>22.5</v>
      </c>
      <c r="E156" s="62">
        <v>16.917</v>
      </c>
      <c r="F156" s="62">
        <v>15.083</v>
      </c>
      <c r="G156" s="6">
        <f>VLOOKUP($B156,Pivot!$A$53:$Z$64,Pivot!X$50,FALSE)</f>
        <v>26.151700000000005</v>
      </c>
      <c r="H156" s="6">
        <f>VLOOKUP($B156,Pivot!$A$53:$Z$64,Pivot!Y$50,FALSE)</f>
        <v>28.378749999999997</v>
      </c>
      <c r="I156" s="6">
        <f>VLOOKUP($B156,Pivot!$A$53:$Z$64,Pivot!Z$50,FALSE)</f>
        <v>30.164400000000008</v>
      </c>
      <c r="K156" s="70">
        <v>0</v>
      </c>
      <c r="L156" s="70">
        <v>0</v>
      </c>
      <c r="M156" s="70">
        <v>0</v>
      </c>
    </row>
    <row r="157" spans="1:13" ht="12.75" customHeight="1">
      <c r="A157" s="2">
        <v>2002</v>
      </c>
      <c r="B157" s="2">
        <v>12</v>
      </c>
      <c r="C157" s="4">
        <v>418099</v>
      </c>
      <c r="D157" s="62">
        <v>20.833</v>
      </c>
      <c r="E157" s="62">
        <v>26.417</v>
      </c>
      <c r="F157" s="62">
        <v>32.667</v>
      </c>
      <c r="G157" s="6">
        <f>VLOOKUP($B157,Pivot!$A$53:$Z$64,Pivot!X$50,FALSE)</f>
        <v>13.804199999999998</v>
      </c>
      <c r="H157" s="6">
        <f>VLOOKUP($B157,Pivot!$A$53:$Z$64,Pivot!Y$50,FALSE)</f>
        <v>18.543150000000004</v>
      </c>
      <c r="I157" s="6">
        <f>VLOOKUP($B157,Pivot!$A$53:$Z$64,Pivot!Z$50,FALSE)</f>
        <v>22.02295</v>
      </c>
      <c r="K157" s="70">
        <v>0</v>
      </c>
      <c r="L157" s="70">
        <v>0</v>
      </c>
      <c r="M157" s="70">
        <v>0</v>
      </c>
    </row>
    <row r="158" spans="1:13" ht="12.75" customHeight="1">
      <c r="A158" s="2">
        <v>2003</v>
      </c>
      <c r="B158" s="2">
        <v>1</v>
      </c>
      <c r="C158" s="4">
        <v>422611</v>
      </c>
      <c r="D158" s="62">
        <v>27.458</v>
      </c>
      <c r="E158" s="62">
        <v>26.75</v>
      </c>
      <c r="F158" s="62">
        <v>34</v>
      </c>
      <c r="G158" s="6">
        <f>VLOOKUP($B158,Pivot!$A$53:$Z$64,Pivot!X$50,FALSE)</f>
        <v>6.02945</v>
      </c>
      <c r="H158" s="6">
        <f>VLOOKUP($B158,Pivot!$A$53:$Z$64,Pivot!Y$50,FALSE)</f>
        <v>10.717199999999998</v>
      </c>
      <c r="I158" s="6">
        <f>VLOOKUP($B158,Pivot!$A$53:$Z$64,Pivot!Z$50,FALSE)</f>
        <v>16.466650000000005</v>
      </c>
      <c r="K158" s="70">
        <v>0</v>
      </c>
      <c r="L158" s="70">
        <v>0</v>
      </c>
      <c r="M158" s="70">
        <v>0</v>
      </c>
    </row>
    <row r="159" spans="1:13" ht="12.75" customHeight="1">
      <c r="A159" s="2">
        <v>2003</v>
      </c>
      <c r="B159" s="2">
        <v>2</v>
      </c>
      <c r="C159" s="4">
        <v>420765</v>
      </c>
      <c r="D159" s="62">
        <v>17.208</v>
      </c>
      <c r="E159" s="62">
        <v>26.5</v>
      </c>
      <c r="F159" s="62">
        <v>34.542</v>
      </c>
      <c r="G159" s="6">
        <f>VLOOKUP($B159,Pivot!$A$53:$Z$64,Pivot!X$50,FALSE)</f>
        <v>17.25075</v>
      </c>
      <c r="H159" s="6">
        <f>VLOOKUP($B159,Pivot!$A$53:$Z$64,Pivot!Y$50,FALSE)</f>
        <v>18.5074</v>
      </c>
      <c r="I159" s="6">
        <f>VLOOKUP($B159,Pivot!$A$53:$Z$64,Pivot!Z$50,FALSE)</f>
        <v>21.855599999999995</v>
      </c>
      <c r="K159" s="70">
        <v>0</v>
      </c>
      <c r="L159" s="70">
        <v>0</v>
      </c>
      <c r="M159" s="70">
        <v>0</v>
      </c>
    </row>
    <row r="160" spans="1:13" ht="12.75" customHeight="1">
      <c r="A160" s="2">
        <v>2003</v>
      </c>
      <c r="B160" s="2">
        <v>3</v>
      </c>
      <c r="C160" s="4">
        <v>403949</v>
      </c>
      <c r="D160" s="62">
        <v>36.208</v>
      </c>
      <c r="E160" s="62">
        <v>31.333</v>
      </c>
      <c r="F160" s="62">
        <v>28.708</v>
      </c>
      <c r="G160" s="6">
        <f>VLOOKUP($B160,Pivot!$A$53:$Z$64,Pivot!X$50,FALSE)</f>
        <v>30.41085</v>
      </c>
      <c r="H160" s="6">
        <f>VLOOKUP($B160,Pivot!$A$53:$Z$64,Pivot!Y$50,FALSE)</f>
        <v>30.29351666666667</v>
      </c>
      <c r="I160" s="6">
        <f>VLOOKUP($B160,Pivot!$A$53:$Z$64,Pivot!Z$50,FALSE)</f>
        <v>31.105116666666667</v>
      </c>
      <c r="K160" s="70">
        <v>0</v>
      </c>
      <c r="L160" s="70">
        <v>0</v>
      </c>
      <c r="M160" s="70">
        <v>0</v>
      </c>
    </row>
    <row r="161" spans="1:13" ht="12.75" customHeight="1">
      <c r="A161" s="2">
        <v>2003</v>
      </c>
      <c r="B161" s="2">
        <v>4</v>
      </c>
      <c r="C161" s="4">
        <v>391039</v>
      </c>
      <c r="D161" s="62">
        <v>42.583</v>
      </c>
      <c r="E161" s="62">
        <v>36.333</v>
      </c>
      <c r="F161" s="62">
        <v>35.208</v>
      </c>
      <c r="G161" s="6">
        <f>VLOOKUP($B161,Pivot!$A$53:$Z$64,Pivot!X$50,FALSE)</f>
        <v>43.21394444444445</v>
      </c>
      <c r="H161" s="6">
        <f>VLOOKUP($B161,Pivot!$A$53:$Z$64,Pivot!Y$50,FALSE)</f>
        <v>45.464444444444446</v>
      </c>
      <c r="I161" s="6">
        <f>VLOOKUP($B161,Pivot!$A$53:$Z$64,Pivot!Z$50,FALSE)</f>
        <v>45.6495</v>
      </c>
      <c r="K161" s="70">
        <v>0</v>
      </c>
      <c r="L161" s="70">
        <v>0</v>
      </c>
      <c r="M161" s="70">
        <v>0</v>
      </c>
    </row>
    <row r="162" spans="1:13" ht="12.75" customHeight="1">
      <c r="A162" s="2">
        <v>2003</v>
      </c>
      <c r="B162" s="2">
        <v>5</v>
      </c>
      <c r="C162" s="4">
        <v>633135</v>
      </c>
      <c r="D162" s="62">
        <v>76.25</v>
      </c>
      <c r="E162" s="62">
        <v>79.208</v>
      </c>
      <c r="F162" s="62">
        <v>73.667</v>
      </c>
      <c r="G162" s="6">
        <f>VLOOKUP($B162,Pivot!$A$53:$Z$64,Pivot!X$50,FALSE)</f>
        <v>65.55271428571429</v>
      </c>
      <c r="H162" s="6">
        <f>VLOOKUP($B162,Pivot!$A$53:$Z$64,Pivot!Y$50,FALSE)</f>
        <v>65.06564285714288</v>
      </c>
      <c r="I162" s="6">
        <f>VLOOKUP($B162,Pivot!$A$53:$Z$64,Pivot!Z$50,FALSE)</f>
        <v>62.641999999999996</v>
      </c>
      <c r="K162" s="70">
        <v>0</v>
      </c>
      <c r="L162" s="70">
        <v>0</v>
      </c>
      <c r="M162" s="70">
        <v>0</v>
      </c>
    </row>
    <row r="163" spans="1:13" ht="12.75" customHeight="1">
      <c r="A163" s="2">
        <v>2003</v>
      </c>
      <c r="B163" s="2">
        <v>6</v>
      </c>
      <c r="C163" s="4">
        <v>697141</v>
      </c>
      <c r="D163" s="62">
        <v>75.625</v>
      </c>
      <c r="E163" s="62">
        <v>72.833</v>
      </c>
      <c r="F163" s="62">
        <v>70.667</v>
      </c>
      <c r="G163" s="6">
        <f>VLOOKUP($B163,Pivot!$A$53:$Z$64,Pivot!X$50,FALSE)</f>
        <v>72.1189</v>
      </c>
      <c r="H163" s="6">
        <f>VLOOKUP($B163,Pivot!$A$53:$Z$64,Pivot!Y$50,FALSE)</f>
        <v>70.6234</v>
      </c>
      <c r="I163" s="6">
        <f>VLOOKUP($B163,Pivot!$A$53:$Z$64,Pivot!Z$50,FALSE)</f>
        <v>67.83315</v>
      </c>
      <c r="K163" s="70">
        <v>0</v>
      </c>
      <c r="L163" s="70">
        <v>0</v>
      </c>
      <c r="M163" s="70">
        <v>0</v>
      </c>
    </row>
    <row r="164" spans="1:13" ht="12.75" customHeight="1">
      <c r="A164" s="2">
        <v>2003</v>
      </c>
      <c r="B164" s="2">
        <v>7</v>
      </c>
      <c r="C164" s="4">
        <v>722109</v>
      </c>
      <c r="D164" s="62">
        <v>69.833</v>
      </c>
      <c r="E164" s="62">
        <v>72.417</v>
      </c>
      <c r="F164" s="62">
        <v>75.625</v>
      </c>
      <c r="G164" s="6">
        <f>VLOOKUP($B164,Pivot!$A$53:$Z$64,Pivot!X$50,FALSE)</f>
        <v>77.56585</v>
      </c>
      <c r="H164" s="6">
        <f>VLOOKUP($B164,Pivot!$A$53:$Z$64,Pivot!Y$50,FALSE)</f>
        <v>75.51874999999998</v>
      </c>
      <c r="I164" s="6">
        <f>VLOOKUP($B164,Pivot!$A$53:$Z$64,Pivot!Z$50,FALSE)</f>
        <v>74.45725000000002</v>
      </c>
      <c r="K164" s="70">
        <v>0</v>
      </c>
      <c r="L164" s="70">
        <v>0</v>
      </c>
      <c r="M164" s="70">
        <v>0</v>
      </c>
    </row>
    <row r="165" spans="1:13" ht="12.75" customHeight="1">
      <c r="A165" s="2">
        <v>2003</v>
      </c>
      <c r="B165" s="2">
        <v>8</v>
      </c>
      <c r="C165" s="4">
        <v>594886</v>
      </c>
      <c r="D165" s="62">
        <v>82.083</v>
      </c>
      <c r="E165" s="62">
        <v>75.792</v>
      </c>
      <c r="F165" s="62">
        <v>84.208</v>
      </c>
      <c r="G165" s="6">
        <f>VLOOKUP($B165,Pivot!$A$53:$Z$64,Pivot!X$50,FALSE)</f>
        <v>74.99324999999999</v>
      </c>
      <c r="H165" s="6">
        <f>VLOOKUP($B165,Pivot!$A$53:$Z$64,Pivot!Y$50,FALSE)</f>
        <v>73.56409999999998</v>
      </c>
      <c r="I165" s="6">
        <f>VLOOKUP($B165,Pivot!$A$53:$Z$64,Pivot!Z$50,FALSE)</f>
        <v>73.98225000000001</v>
      </c>
      <c r="K165" s="70">
        <v>0</v>
      </c>
      <c r="L165" s="70">
        <v>0</v>
      </c>
      <c r="M165" s="70">
        <v>0</v>
      </c>
    </row>
    <row r="166" spans="1:13" ht="12.75" customHeight="1">
      <c r="A166" s="2">
        <v>2003</v>
      </c>
      <c r="B166" s="2">
        <v>9</v>
      </c>
      <c r="C166" s="4">
        <v>502294</v>
      </c>
      <c r="D166" s="62">
        <v>67.958</v>
      </c>
      <c r="E166" s="62">
        <v>64.417</v>
      </c>
      <c r="F166" s="62">
        <v>67.292</v>
      </c>
      <c r="G166" s="6">
        <f>VLOOKUP($B166,Pivot!$A$53:$Z$64,Pivot!X$50,FALSE)</f>
        <v>68.7169375</v>
      </c>
      <c r="H166" s="6">
        <f>VLOOKUP($B166,Pivot!$A$53:$Z$64,Pivot!Y$50,FALSE)</f>
        <v>68.22900000000001</v>
      </c>
      <c r="I166" s="6">
        <f>VLOOKUP($B166,Pivot!$A$53:$Z$64,Pivot!Z$50,FALSE)</f>
        <v>67.784625</v>
      </c>
      <c r="K166" s="70">
        <v>0</v>
      </c>
      <c r="L166" s="70">
        <v>0</v>
      </c>
      <c r="M166" s="70">
        <v>0</v>
      </c>
    </row>
    <row r="167" spans="1:13" ht="12.75" customHeight="1">
      <c r="A167" s="2">
        <v>2003</v>
      </c>
      <c r="B167" s="2">
        <v>10</v>
      </c>
      <c r="C167" s="4">
        <v>435980</v>
      </c>
      <c r="D167" s="62">
        <v>61.5</v>
      </c>
      <c r="E167" s="62">
        <v>61.25</v>
      </c>
      <c r="F167" s="62">
        <v>60.5</v>
      </c>
      <c r="G167" s="6">
        <f>VLOOKUP($B167,Pivot!$A$53:$Z$64,Pivot!X$50,FALSE)</f>
        <v>46.0000625</v>
      </c>
      <c r="H167" s="6">
        <f>VLOOKUP($B167,Pivot!$A$53:$Z$64,Pivot!Y$50,FALSE)</f>
        <v>48.322937499999995</v>
      </c>
      <c r="I167" s="6">
        <f>VLOOKUP($B167,Pivot!$A$53:$Z$64,Pivot!Z$50,FALSE)</f>
        <v>52.62137500000001</v>
      </c>
      <c r="K167" s="70">
        <v>0</v>
      </c>
      <c r="L167" s="70">
        <v>0</v>
      </c>
      <c r="M167" s="70">
        <v>0</v>
      </c>
    </row>
    <row r="168" spans="1:13" ht="12.75" customHeight="1">
      <c r="A168" s="2">
        <v>2003</v>
      </c>
      <c r="B168" s="2">
        <v>11</v>
      </c>
      <c r="C168" s="4">
        <v>418141</v>
      </c>
      <c r="D168" s="62">
        <v>27</v>
      </c>
      <c r="E168" s="62">
        <v>21.25</v>
      </c>
      <c r="F168" s="62">
        <v>18.917</v>
      </c>
      <c r="G168" s="6">
        <f>VLOOKUP($B168,Pivot!$A$53:$Z$64,Pivot!X$50,FALSE)</f>
        <v>26.151700000000005</v>
      </c>
      <c r="H168" s="6">
        <f>VLOOKUP($B168,Pivot!$A$53:$Z$64,Pivot!Y$50,FALSE)</f>
        <v>28.378749999999997</v>
      </c>
      <c r="I168" s="6">
        <f>VLOOKUP($B168,Pivot!$A$53:$Z$64,Pivot!Z$50,FALSE)</f>
        <v>30.164400000000008</v>
      </c>
      <c r="K168" s="70">
        <v>0</v>
      </c>
      <c r="L168" s="70">
        <v>0</v>
      </c>
      <c r="M168" s="70">
        <v>0</v>
      </c>
    </row>
    <row r="169" spans="1:13" ht="12.75" customHeight="1">
      <c r="A169" s="2">
        <v>2003</v>
      </c>
      <c r="B169" s="2">
        <v>12</v>
      </c>
      <c r="C169" s="4">
        <v>429442</v>
      </c>
      <c r="D169" s="62">
        <v>22.875</v>
      </c>
      <c r="E169" s="62">
        <v>25.833</v>
      </c>
      <c r="F169" s="62">
        <v>25.375</v>
      </c>
      <c r="G169" s="6">
        <f>VLOOKUP($B169,Pivot!$A$53:$Z$64,Pivot!X$50,FALSE)</f>
        <v>13.804199999999998</v>
      </c>
      <c r="H169" s="6">
        <f>VLOOKUP($B169,Pivot!$A$53:$Z$64,Pivot!Y$50,FALSE)</f>
        <v>18.543150000000004</v>
      </c>
      <c r="I169" s="6">
        <f>VLOOKUP($B169,Pivot!$A$53:$Z$64,Pivot!Z$50,FALSE)</f>
        <v>22.02295</v>
      </c>
      <c r="K169" s="70">
        <v>0</v>
      </c>
      <c r="L169" s="70">
        <v>0</v>
      </c>
      <c r="M169" s="70">
        <v>0</v>
      </c>
    </row>
    <row r="170" spans="1:13" ht="12.75" customHeight="1">
      <c r="A170" s="2">
        <v>2004</v>
      </c>
      <c r="B170" s="2">
        <v>1</v>
      </c>
      <c r="C170" s="4">
        <v>441293</v>
      </c>
      <c r="D170" s="62">
        <v>13.25</v>
      </c>
      <c r="E170" s="62">
        <v>14.458</v>
      </c>
      <c r="F170" s="62">
        <v>15.708</v>
      </c>
      <c r="G170" s="6">
        <f>VLOOKUP($B170,Pivot!$A$53:$Z$64,Pivot!X$50,FALSE)</f>
        <v>6.02945</v>
      </c>
      <c r="H170" s="6">
        <f>VLOOKUP($B170,Pivot!$A$53:$Z$64,Pivot!Y$50,FALSE)</f>
        <v>10.717199999999998</v>
      </c>
      <c r="I170" s="6">
        <f>VLOOKUP($B170,Pivot!$A$53:$Z$64,Pivot!Z$50,FALSE)</f>
        <v>16.466650000000005</v>
      </c>
      <c r="K170" s="70">
        <v>0</v>
      </c>
      <c r="L170" s="70">
        <v>0</v>
      </c>
      <c r="M170" s="70">
        <v>0</v>
      </c>
    </row>
    <row r="171" spans="1:13" ht="12.75" customHeight="1">
      <c r="A171" s="2">
        <v>2004</v>
      </c>
      <c r="B171" s="2">
        <v>2</v>
      </c>
      <c r="C171" s="4">
        <v>446900</v>
      </c>
      <c r="D171" s="62">
        <v>2.333</v>
      </c>
      <c r="E171" s="62">
        <v>8.708</v>
      </c>
      <c r="F171" s="62">
        <v>15.75</v>
      </c>
      <c r="G171" s="6">
        <f>VLOOKUP($B171,Pivot!$A$53:$Z$64,Pivot!X$50,FALSE)</f>
        <v>17.25075</v>
      </c>
      <c r="H171" s="6">
        <f>VLOOKUP($B171,Pivot!$A$53:$Z$64,Pivot!Y$50,FALSE)</f>
        <v>18.5074</v>
      </c>
      <c r="I171" s="6">
        <f>VLOOKUP($B171,Pivot!$A$53:$Z$64,Pivot!Z$50,FALSE)</f>
        <v>21.855599999999995</v>
      </c>
      <c r="K171" s="70">
        <v>0</v>
      </c>
      <c r="L171" s="70">
        <v>0</v>
      </c>
      <c r="M171" s="70">
        <v>0</v>
      </c>
    </row>
    <row r="172" spans="1:13" ht="12.75" customHeight="1">
      <c r="A172" s="2">
        <v>2004</v>
      </c>
      <c r="B172" s="2">
        <v>3</v>
      </c>
      <c r="C172" s="4">
        <v>405827</v>
      </c>
      <c r="D172" s="62">
        <v>26.542</v>
      </c>
      <c r="E172" s="62">
        <v>27.5</v>
      </c>
      <c r="F172" s="62">
        <v>30.375</v>
      </c>
      <c r="G172" s="6">
        <f>VLOOKUP($B172,Pivot!$A$53:$Z$64,Pivot!X$50,FALSE)</f>
        <v>30.41085</v>
      </c>
      <c r="H172" s="6">
        <f>VLOOKUP($B172,Pivot!$A$53:$Z$64,Pivot!Y$50,FALSE)</f>
        <v>30.29351666666667</v>
      </c>
      <c r="I172" s="6">
        <f>VLOOKUP($B172,Pivot!$A$53:$Z$64,Pivot!Z$50,FALSE)</f>
        <v>31.105116666666667</v>
      </c>
      <c r="K172" s="70">
        <v>0</v>
      </c>
      <c r="L172" s="70">
        <v>0</v>
      </c>
      <c r="M172" s="70">
        <v>0</v>
      </c>
    </row>
    <row r="173" spans="1:13" ht="12.75" customHeight="1">
      <c r="A173" s="2">
        <v>2004</v>
      </c>
      <c r="B173" s="2">
        <v>4</v>
      </c>
      <c r="C173" s="4">
        <v>447645</v>
      </c>
      <c r="D173" s="62">
        <v>60.458</v>
      </c>
      <c r="E173" s="62">
        <v>54.833</v>
      </c>
      <c r="F173" s="62">
        <v>50.083</v>
      </c>
      <c r="G173" s="6">
        <f>VLOOKUP($B173,Pivot!$A$53:$Z$64,Pivot!X$50,FALSE)</f>
        <v>43.21394444444445</v>
      </c>
      <c r="H173" s="6">
        <f>VLOOKUP($B173,Pivot!$A$53:$Z$64,Pivot!Y$50,FALSE)</f>
        <v>45.464444444444446</v>
      </c>
      <c r="I173" s="6">
        <f>VLOOKUP($B173,Pivot!$A$53:$Z$64,Pivot!Z$50,FALSE)</f>
        <v>45.6495</v>
      </c>
      <c r="K173" s="70">
        <v>0</v>
      </c>
      <c r="L173" s="70">
        <v>0</v>
      </c>
      <c r="M173" s="70">
        <v>0</v>
      </c>
    </row>
    <row r="174" spans="1:13" ht="12.75" customHeight="1">
      <c r="A174" s="2">
        <v>2004</v>
      </c>
      <c r="B174" s="2">
        <v>5</v>
      </c>
      <c r="C174" s="4">
        <v>529674</v>
      </c>
      <c r="D174" s="62">
        <v>60.458</v>
      </c>
      <c r="E174" s="62">
        <v>67.917</v>
      </c>
      <c r="F174" s="62">
        <v>66.75</v>
      </c>
      <c r="G174" s="6">
        <f>VLOOKUP($B174,Pivot!$A$53:$Z$64,Pivot!X$50,FALSE)</f>
        <v>65.55271428571429</v>
      </c>
      <c r="H174" s="6">
        <f>VLOOKUP($B174,Pivot!$A$53:$Z$64,Pivot!Y$50,FALSE)</f>
        <v>65.06564285714288</v>
      </c>
      <c r="I174" s="6">
        <f>VLOOKUP($B174,Pivot!$A$53:$Z$64,Pivot!Z$50,FALSE)</f>
        <v>62.641999999999996</v>
      </c>
      <c r="K174" s="70">
        <v>0</v>
      </c>
      <c r="L174" s="70">
        <v>0</v>
      </c>
      <c r="M174" s="70">
        <v>0</v>
      </c>
    </row>
    <row r="175" spans="1:13" ht="12.75" customHeight="1">
      <c r="A175" s="2">
        <v>2004</v>
      </c>
      <c r="B175" s="2">
        <v>6</v>
      </c>
      <c r="C175" s="4">
        <v>661165</v>
      </c>
      <c r="D175" s="62">
        <v>70.25</v>
      </c>
      <c r="E175" s="62">
        <v>64.417</v>
      </c>
      <c r="F175" s="62">
        <v>60.375</v>
      </c>
      <c r="G175" s="6">
        <f>VLOOKUP($B175,Pivot!$A$53:$Z$64,Pivot!X$50,FALSE)</f>
        <v>72.1189</v>
      </c>
      <c r="H175" s="6">
        <f>VLOOKUP($B175,Pivot!$A$53:$Z$64,Pivot!Y$50,FALSE)</f>
        <v>70.6234</v>
      </c>
      <c r="I175" s="6">
        <f>VLOOKUP($B175,Pivot!$A$53:$Z$64,Pivot!Z$50,FALSE)</f>
        <v>67.83315</v>
      </c>
      <c r="K175" s="70">
        <v>0</v>
      </c>
      <c r="L175" s="70">
        <v>0</v>
      </c>
      <c r="M175" s="70">
        <v>0</v>
      </c>
    </row>
    <row r="176" spans="1:13" ht="12.75" customHeight="1">
      <c r="A176" s="2">
        <v>2004</v>
      </c>
      <c r="B176" s="2">
        <v>7</v>
      </c>
      <c r="C176" s="4">
        <v>708418</v>
      </c>
      <c r="D176" s="62">
        <v>71.667</v>
      </c>
      <c r="E176" s="62">
        <v>69.958</v>
      </c>
      <c r="F176" s="62">
        <v>70.375</v>
      </c>
      <c r="G176" s="6">
        <f>VLOOKUP($B176,Pivot!$A$53:$Z$64,Pivot!X$50,FALSE)</f>
        <v>77.56585</v>
      </c>
      <c r="H176" s="6">
        <f>VLOOKUP($B176,Pivot!$A$53:$Z$64,Pivot!Y$50,FALSE)</f>
        <v>75.51874999999998</v>
      </c>
      <c r="I176" s="6">
        <f>VLOOKUP($B176,Pivot!$A$53:$Z$64,Pivot!Z$50,FALSE)</f>
        <v>74.45725000000002</v>
      </c>
      <c r="K176" s="70">
        <v>0</v>
      </c>
      <c r="L176" s="70">
        <v>0</v>
      </c>
      <c r="M176" s="70">
        <v>0</v>
      </c>
    </row>
    <row r="177" spans="1:13" ht="12.75" customHeight="1">
      <c r="A177" s="2">
        <v>2004</v>
      </c>
      <c r="B177" s="2">
        <v>8</v>
      </c>
      <c r="C177" s="4">
        <v>508558</v>
      </c>
      <c r="D177" s="62">
        <v>70.125</v>
      </c>
      <c r="E177" s="62">
        <v>71.333</v>
      </c>
      <c r="F177" s="62">
        <v>70.292</v>
      </c>
      <c r="G177" s="6">
        <f>VLOOKUP($B177,Pivot!$A$53:$Z$64,Pivot!X$50,FALSE)</f>
        <v>74.99324999999999</v>
      </c>
      <c r="H177" s="6">
        <f>VLOOKUP($B177,Pivot!$A$53:$Z$64,Pivot!Y$50,FALSE)</f>
        <v>73.56409999999998</v>
      </c>
      <c r="I177" s="6">
        <f>VLOOKUP($B177,Pivot!$A$53:$Z$64,Pivot!Z$50,FALSE)</f>
        <v>73.98225000000001</v>
      </c>
      <c r="K177" s="70">
        <v>0</v>
      </c>
      <c r="L177" s="70">
        <v>0</v>
      </c>
      <c r="M177" s="70">
        <v>0</v>
      </c>
    </row>
    <row r="178" spans="1:13" ht="12.75" customHeight="1">
      <c r="A178" s="2">
        <v>2004</v>
      </c>
      <c r="B178" s="2">
        <v>9</v>
      </c>
      <c r="C178" s="4">
        <v>476344</v>
      </c>
      <c r="D178" s="62">
        <v>70.25</v>
      </c>
      <c r="E178" s="62">
        <v>65.5</v>
      </c>
      <c r="F178" s="62">
        <v>65.625</v>
      </c>
      <c r="G178" s="6">
        <f>VLOOKUP($B178,Pivot!$A$53:$Z$64,Pivot!X$50,FALSE)</f>
        <v>68.7169375</v>
      </c>
      <c r="H178" s="6">
        <f>VLOOKUP($B178,Pivot!$A$53:$Z$64,Pivot!Y$50,FALSE)</f>
        <v>68.22900000000001</v>
      </c>
      <c r="I178" s="6">
        <f>VLOOKUP($B178,Pivot!$A$53:$Z$64,Pivot!Z$50,FALSE)</f>
        <v>67.784625</v>
      </c>
      <c r="K178" s="70">
        <v>0</v>
      </c>
      <c r="L178" s="70">
        <v>0</v>
      </c>
      <c r="M178" s="70">
        <v>0</v>
      </c>
    </row>
    <row r="179" spans="1:13" ht="12.75" customHeight="1">
      <c r="A179" s="2">
        <v>2004</v>
      </c>
      <c r="B179" s="2">
        <v>10</v>
      </c>
      <c r="C179" s="4">
        <v>408120</v>
      </c>
      <c r="D179" s="62">
        <v>53.083</v>
      </c>
      <c r="E179" s="62">
        <v>53</v>
      </c>
      <c r="F179" s="62">
        <v>54.208</v>
      </c>
      <c r="G179" s="6">
        <f>VLOOKUP($B179,Pivot!$A$53:$Z$64,Pivot!X$50,FALSE)</f>
        <v>46.0000625</v>
      </c>
      <c r="H179" s="6">
        <f>VLOOKUP($B179,Pivot!$A$53:$Z$64,Pivot!Y$50,FALSE)</f>
        <v>48.322937499999995</v>
      </c>
      <c r="I179" s="6">
        <f>VLOOKUP($B179,Pivot!$A$53:$Z$64,Pivot!Z$50,FALSE)</f>
        <v>52.62137500000001</v>
      </c>
      <c r="K179" s="70">
        <v>0</v>
      </c>
      <c r="L179" s="70">
        <v>0</v>
      </c>
      <c r="M179" s="70">
        <v>0</v>
      </c>
    </row>
    <row r="180" spans="1:13" ht="12.75" customHeight="1">
      <c r="A180" s="2">
        <v>2004</v>
      </c>
      <c r="B180" s="2">
        <v>11</v>
      </c>
      <c r="C180" s="4">
        <v>448618</v>
      </c>
      <c r="D180" s="62">
        <v>15.083</v>
      </c>
      <c r="E180" s="62">
        <v>12.958</v>
      </c>
      <c r="F180" s="62">
        <v>23.458</v>
      </c>
      <c r="G180" s="6">
        <f>VLOOKUP($B180,Pivot!$A$53:$Z$64,Pivot!X$50,FALSE)</f>
        <v>26.151700000000005</v>
      </c>
      <c r="H180" s="6">
        <f>VLOOKUP($B180,Pivot!$A$53:$Z$64,Pivot!Y$50,FALSE)</f>
        <v>28.378749999999997</v>
      </c>
      <c r="I180" s="6">
        <f>VLOOKUP($B180,Pivot!$A$53:$Z$64,Pivot!Z$50,FALSE)</f>
        <v>30.164400000000008</v>
      </c>
      <c r="K180" s="70">
        <v>0</v>
      </c>
      <c r="L180" s="70">
        <v>0</v>
      </c>
      <c r="M180" s="70">
        <v>0</v>
      </c>
    </row>
    <row r="181" spans="1:13" ht="12.75" customHeight="1">
      <c r="A181" s="2">
        <v>2004</v>
      </c>
      <c r="B181" s="2">
        <v>12</v>
      </c>
      <c r="C181" s="4">
        <v>444628</v>
      </c>
      <c r="D181" s="62">
        <v>29.25</v>
      </c>
      <c r="E181" s="62">
        <v>21.167</v>
      </c>
      <c r="F181" s="62">
        <v>15.667</v>
      </c>
      <c r="G181" s="6">
        <f>VLOOKUP($B181,Pivot!$A$53:$Z$64,Pivot!X$50,FALSE)</f>
        <v>13.804199999999998</v>
      </c>
      <c r="H181" s="6">
        <f>VLOOKUP($B181,Pivot!$A$53:$Z$64,Pivot!Y$50,FALSE)</f>
        <v>18.543150000000004</v>
      </c>
      <c r="I181" s="6">
        <f>VLOOKUP($B181,Pivot!$A$53:$Z$64,Pivot!Z$50,FALSE)</f>
        <v>22.02295</v>
      </c>
      <c r="K181" s="70">
        <v>0</v>
      </c>
      <c r="L181" s="70">
        <v>0</v>
      </c>
      <c r="M181" s="70">
        <v>0</v>
      </c>
    </row>
    <row r="182" spans="1:13" ht="12.75" customHeight="1">
      <c r="A182" s="2">
        <v>2005</v>
      </c>
      <c r="B182" s="2">
        <v>1</v>
      </c>
      <c r="C182" s="4">
        <v>436064</v>
      </c>
      <c r="D182" s="62">
        <v>19.167</v>
      </c>
      <c r="E182" s="62">
        <v>19.75</v>
      </c>
      <c r="F182" s="62">
        <v>21.917</v>
      </c>
      <c r="G182" s="6">
        <f>VLOOKUP($B182,Pivot!$A$53:$Z$64,Pivot!X$50,FALSE)</f>
        <v>6.02945</v>
      </c>
      <c r="H182" s="6">
        <f>VLOOKUP($B182,Pivot!$A$53:$Z$64,Pivot!Y$50,FALSE)</f>
        <v>10.717199999999998</v>
      </c>
      <c r="I182" s="6">
        <f>VLOOKUP($B182,Pivot!$A$53:$Z$64,Pivot!Z$50,FALSE)</f>
        <v>16.466650000000005</v>
      </c>
      <c r="K182" s="70">
        <v>0</v>
      </c>
      <c r="L182" s="70">
        <v>0</v>
      </c>
      <c r="M182" s="70">
        <v>0</v>
      </c>
    </row>
    <row r="183" spans="1:13" ht="12.75" customHeight="1">
      <c r="A183" s="2">
        <v>2005</v>
      </c>
      <c r="B183" s="2">
        <v>2</v>
      </c>
      <c r="C183" s="4">
        <v>447694</v>
      </c>
      <c r="D183" s="62">
        <v>17.333</v>
      </c>
      <c r="E183" s="62">
        <v>16.792</v>
      </c>
      <c r="F183" s="62">
        <v>20.5</v>
      </c>
      <c r="G183" s="6">
        <f>VLOOKUP($B183,Pivot!$A$53:$Z$64,Pivot!X$50,FALSE)</f>
        <v>17.25075</v>
      </c>
      <c r="H183" s="6">
        <f>VLOOKUP($B183,Pivot!$A$53:$Z$64,Pivot!Y$50,FALSE)</f>
        <v>18.5074</v>
      </c>
      <c r="I183" s="6">
        <f>VLOOKUP($B183,Pivot!$A$53:$Z$64,Pivot!Z$50,FALSE)</f>
        <v>21.855599999999995</v>
      </c>
      <c r="K183" s="70">
        <v>0</v>
      </c>
      <c r="L183" s="70">
        <v>0</v>
      </c>
      <c r="M183" s="70">
        <v>0</v>
      </c>
    </row>
    <row r="184" spans="1:13" ht="12.75" customHeight="1">
      <c r="A184" s="2">
        <v>2005</v>
      </c>
      <c r="B184" s="2">
        <v>3</v>
      </c>
      <c r="C184" s="4">
        <v>410529</v>
      </c>
      <c r="D184" s="62">
        <v>34.625</v>
      </c>
      <c r="E184" s="62">
        <v>35.625</v>
      </c>
      <c r="F184" s="62">
        <v>31.958</v>
      </c>
      <c r="G184" s="6">
        <f>VLOOKUP($B184,Pivot!$A$53:$Z$64,Pivot!X$50,FALSE)</f>
        <v>30.41085</v>
      </c>
      <c r="H184" s="6">
        <f>VLOOKUP($B184,Pivot!$A$53:$Z$64,Pivot!Y$50,FALSE)</f>
        <v>30.29351666666667</v>
      </c>
      <c r="I184" s="6">
        <f>VLOOKUP($B184,Pivot!$A$53:$Z$64,Pivot!Z$50,FALSE)</f>
        <v>31.105116666666667</v>
      </c>
      <c r="K184" s="70">
        <v>0</v>
      </c>
      <c r="L184" s="70">
        <v>0</v>
      </c>
      <c r="M184" s="70">
        <v>0</v>
      </c>
    </row>
    <row r="185" spans="1:13" ht="12.75" customHeight="1">
      <c r="A185" s="2">
        <v>2005</v>
      </c>
      <c r="B185" s="2">
        <v>4</v>
      </c>
      <c r="C185" s="4">
        <v>391521</v>
      </c>
      <c r="D185" s="62">
        <v>46.333</v>
      </c>
      <c r="E185" s="62">
        <v>39.583</v>
      </c>
      <c r="F185" s="62">
        <v>39.5</v>
      </c>
      <c r="G185" s="6">
        <f>VLOOKUP($B185,Pivot!$A$53:$Z$64,Pivot!X$50,FALSE)</f>
        <v>43.21394444444445</v>
      </c>
      <c r="H185" s="6">
        <f>VLOOKUP($B185,Pivot!$A$53:$Z$64,Pivot!Y$50,FALSE)</f>
        <v>45.464444444444446</v>
      </c>
      <c r="I185" s="6">
        <f>VLOOKUP($B185,Pivot!$A$53:$Z$64,Pivot!Z$50,FALSE)</f>
        <v>45.6495</v>
      </c>
      <c r="K185" s="70">
        <v>0</v>
      </c>
      <c r="L185" s="70">
        <v>0</v>
      </c>
      <c r="M185" s="70">
        <v>0</v>
      </c>
    </row>
    <row r="186" spans="1:13" ht="12.75" customHeight="1">
      <c r="A186" s="2">
        <v>2005</v>
      </c>
      <c r="B186" s="2">
        <v>5</v>
      </c>
      <c r="C186" s="4">
        <v>481439</v>
      </c>
      <c r="D186" s="62">
        <v>60.833</v>
      </c>
      <c r="E186" s="62">
        <v>56.958</v>
      </c>
      <c r="F186" s="62">
        <v>54.125</v>
      </c>
      <c r="G186" s="6">
        <f>VLOOKUP($B186,Pivot!$A$53:$Z$64,Pivot!X$50,FALSE)</f>
        <v>65.55271428571429</v>
      </c>
      <c r="H186" s="6">
        <f>VLOOKUP($B186,Pivot!$A$53:$Z$64,Pivot!Y$50,FALSE)</f>
        <v>65.06564285714288</v>
      </c>
      <c r="I186" s="6">
        <f>VLOOKUP($B186,Pivot!$A$53:$Z$64,Pivot!Z$50,FALSE)</f>
        <v>62.641999999999996</v>
      </c>
      <c r="K186" s="70">
        <v>0</v>
      </c>
      <c r="L186" s="70">
        <v>0</v>
      </c>
      <c r="M186" s="70">
        <v>0</v>
      </c>
    </row>
    <row r="187" spans="1:13" ht="12.75" customHeight="1">
      <c r="A187" s="2">
        <v>2005</v>
      </c>
      <c r="B187" s="2">
        <v>6</v>
      </c>
      <c r="C187" s="4">
        <v>656913</v>
      </c>
      <c r="D187" s="62">
        <v>64.583</v>
      </c>
      <c r="E187" s="62">
        <v>61.875</v>
      </c>
      <c r="F187" s="62">
        <v>60.958</v>
      </c>
      <c r="G187" s="6">
        <f>VLOOKUP($B187,Pivot!$A$53:$Z$64,Pivot!X$50,FALSE)</f>
        <v>72.1189</v>
      </c>
      <c r="H187" s="6">
        <f>VLOOKUP($B187,Pivot!$A$53:$Z$64,Pivot!Y$50,FALSE)</f>
        <v>70.6234</v>
      </c>
      <c r="I187" s="6">
        <f>VLOOKUP($B187,Pivot!$A$53:$Z$64,Pivot!Z$50,FALSE)</f>
        <v>67.83315</v>
      </c>
      <c r="K187" s="70">
        <v>0</v>
      </c>
      <c r="L187" s="70">
        <v>0</v>
      </c>
      <c r="M187" s="70">
        <v>0</v>
      </c>
    </row>
    <row r="188" spans="1:13" ht="12.75" customHeight="1">
      <c r="A188" s="2">
        <v>2005</v>
      </c>
      <c r="B188" s="2">
        <v>7</v>
      </c>
      <c r="C188" s="4">
        <v>752558</v>
      </c>
      <c r="D188" s="62">
        <v>76.833</v>
      </c>
      <c r="E188" s="62">
        <v>79.958</v>
      </c>
      <c r="F188" s="62">
        <v>77.458</v>
      </c>
      <c r="G188" s="6">
        <f>VLOOKUP($B188,Pivot!$A$53:$Z$64,Pivot!X$50,FALSE)</f>
        <v>77.56585</v>
      </c>
      <c r="H188" s="6">
        <f>VLOOKUP($B188,Pivot!$A$53:$Z$64,Pivot!Y$50,FALSE)</f>
        <v>75.51874999999998</v>
      </c>
      <c r="I188" s="6">
        <f>VLOOKUP($B188,Pivot!$A$53:$Z$64,Pivot!Z$50,FALSE)</f>
        <v>74.45725000000002</v>
      </c>
      <c r="K188" s="70">
        <v>0</v>
      </c>
      <c r="L188" s="70">
        <v>0</v>
      </c>
      <c r="M188" s="70">
        <v>0</v>
      </c>
    </row>
    <row r="189" spans="1:13" ht="12.75" customHeight="1">
      <c r="A189" s="2">
        <v>2005</v>
      </c>
      <c r="B189" s="2">
        <v>8</v>
      </c>
      <c r="C189" s="4">
        <v>574573</v>
      </c>
      <c r="D189" s="62">
        <v>71.375</v>
      </c>
      <c r="E189" s="62">
        <v>73.292</v>
      </c>
      <c r="F189" s="62">
        <v>75.583</v>
      </c>
      <c r="G189" s="6">
        <f>VLOOKUP($B189,Pivot!$A$53:$Z$64,Pivot!X$50,FALSE)</f>
        <v>74.99324999999999</v>
      </c>
      <c r="H189" s="6">
        <f>VLOOKUP($B189,Pivot!$A$53:$Z$64,Pivot!Y$50,FALSE)</f>
        <v>73.56409999999998</v>
      </c>
      <c r="I189" s="6">
        <f>VLOOKUP($B189,Pivot!$A$53:$Z$64,Pivot!Z$50,FALSE)</f>
        <v>73.98225000000001</v>
      </c>
      <c r="K189" s="70">
        <v>0</v>
      </c>
      <c r="L189" s="70">
        <v>0</v>
      </c>
      <c r="M189" s="70">
        <v>0</v>
      </c>
    </row>
    <row r="190" spans="1:13" ht="12.75" customHeight="1">
      <c r="A190" s="2">
        <v>2005</v>
      </c>
      <c r="B190" s="2">
        <v>9</v>
      </c>
      <c r="C190" s="4">
        <v>482712</v>
      </c>
      <c r="D190" s="62">
        <v>60.417</v>
      </c>
      <c r="E190" s="62">
        <v>56.042</v>
      </c>
      <c r="F190" s="62">
        <v>58.917</v>
      </c>
      <c r="G190" s="6">
        <f>VLOOKUP($B190,Pivot!$A$53:$Z$64,Pivot!X$50,FALSE)</f>
        <v>68.7169375</v>
      </c>
      <c r="H190" s="6">
        <f>VLOOKUP($B190,Pivot!$A$53:$Z$64,Pivot!Y$50,FALSE)</f>
        <v>68.22900000000001</v>
      </c>
      <c r="I190" s="6">
        <f>VLOOKUP($B190,Pivot!$A$53:$Z$64,Pivot!Z$50,FALSE)</f>
        <v>67.784625</v>
      </c>
      <c r="K190" s="70">
        <v>0</v>
      </c>
      <c r="L190" s="70">
        <v>0</v>
      </c>
      <c r="M190" s="70">
        <v>0</v>
      </c>
    </row>
    <row r="191" spans="1:13" ht="12.75" customHeight="1">
      <c r="A191" s="2">
        <v>2005</v>
      </c>
      <c r="B191" s="2">
        <v>10</v>
      </c>
      <c r="C191" s="4">
        <v>407877</v>
      </c>
      <c r="D191" s="62">
        <v>43.917</v>
      </c>
      <c r="E191" s="62">
        <v>51.375</v>
      </c>
      <c r="F191" s="62">
        <v>55.25</v>
      </c>
      <c r="G191" s="6">
        <f>VLOOKUP($B191,Pivot!$A$53:$Z$64,Pivot!X$50,FALSE)</f>
        <v>46.0000625</v>
      </c>
      <c r="H191" s="6">
        <f>VLOOKUP($B191,Pivot!$A$53:$Z$64,Pivot!Y$50,FALSE)</f>
        <v>48.322937499999995</v>
      </c>
      <c r="I191" s="6">
        <f>VLOOKUP($B191,Pivot!$A$53:$Z$64,Pivot!Z$50,FALSE)</f>
        <v>52.62137500000001</v>
      </c>
      <c r="K191" s="70">
        <v>0</v>
      </c>
      <c r="L191" s="70">
        <v>0</v>
      </c>
      <c r="M191" s="70">
        <v>0</v>
      </c>
    </row>
    <row r="192" spans="1:13" ht="12.75" customHeight="1">
      <c r="A192" s="2">
        <v>2005</v>
      </c>
      <c r="B192" s="2">
        <v>11</v>
      </c>
      <c r="C192" s="4">
        <v>428997</v>
      </c>
      <c r="D192" s="62">
        <v>25.333</v>
      </c>
      <c r="E192" s="62">
        <v>29.25</v>
      </c>
      <c r="F192" s="62">
        <v>20.375</v>
      </c>
      <c r="G192" s="6">
        <f>VLOOKUP($B192,Pivot!$A$53:$Z$64,Pivot!X$50,FALSE)</f>
        <v>26.151700000000005</v>
      </c>
      <c r="H192" s="6">
        <f>VLOOKUP($B192,Pivot!$A$53:$Z$64,Pivot!Y$50,FALSE)</f>
        <v>28.378749999999997</v>
      </c>
      <c r="I192" s="6">
        <f>VLOOKUP($B192,Pivot!$A$53:$Z$64,Pivot!Z$50,FALSE)</f>
        <v>30.164400000000008</v>
      </c>
      <c r="K192" s="70">
        <v>0</v>
      </c>
      <c r="L192" s="70">
        <v>0</v>
      </c>
      <c r="M192" s="70">
        <v>0</v>
      </c>
    </row>
    <row r="193" spans="1:13" ht="12.75" customHeight="1">
      <c r="A193" s="2">
        <v>2005</v>
      </c>
      <c r="B193" s="2">
        <v>12</v>
      </c>
      <c r="C193" s="4">
        <v>453810</v>
      </c>
      <c r="D193" s="62">
        <v>11.333</v>
      </c>
      <c r="E193" s="62">
        <v>13.125</v>
      </c>
      <c r="F193" s="62">
        <v>15.417</v>
      </c>
      <c r="G193" s="6">
        <f>VLOOKUP($B193,Pivot!$A$53:$Z$64,Pivot!X$50,FALSE)</f>
        <v>13.804199999999998</v>
      </c>
      <c r="H193" s="6">
        <f>VLOOKUP($B193,Pivot!$A$53:$Z$64,Pivot!Y$50,FALSE)</f>
        <v>18.543150000000004</v>
      </c>
      <c r="I193" s="6">
        <f>VLOOKUP($B193,Pivot!$A$53:$Z$64,Pivot!Z$50,FALSE)</f>
        <v>22.02295</v>
      </c>
      <c r="K193" s="70">
        <v>0</v>
      </c>
      <c r="L193" s="70">
        <v>0</v>
      </c>
      <c r="M193" s="70">
        <v>0</v>
      </c>
    </row>
    <row r="194" spans="1:13" ht="12.75" customHeight="1">
      <c r="A194" s="2">
        <v>2006</v>
      </c>
      <c r="B194" s="2">
        <v>1</v>
      </c>
      <c r="C194" s="4">
        <v>455387</v>
      </c>
      <c r="D194" s="62">
        <v>24.458</v>
      </c>
      <c r="E194" s="62">
        <v>22.208</v>
      </c>
      <c r="F194" s="62">
        <v>22.75</v>
      </c>
      <c r="G194" s="6">
        <f>VLOOKUP($B194,Pivot!$A$53:$Z$64,Pivot!X$50,FALSE)</f>
        <v>6.02945</v>
      </c>
      <c r="H194" s="6">
        <f>VLOOKUP($B194,Pivot!$A$53:$Z$64,Pivot!Y$50,FALSE)</f>
        <v>10.717199999999998</v>
      </c>
      <c r="I194" s="6">
        <f>VLOOKUP($B194,Pivot!$A$53:$Z$64,Pivot!Z$50,FALSE)</f>
        <v>16.466650000000005</v>
      </c>
      <c r="K194" s="70">
        <v>0</v>
      </c>
      <c r="L194" s="70">
        <v>0</v>
      </c>
      <c r="M194" s="70">
        <v>0</v>
      </c>
    </row>
    <row r="195" spans="1:13" ht="12.75" customHeight="1">
      <c r="A195" s="2">
        <v>2006</v>
      </c>
      <c r="B195" s="2">
        <v>2</v>
      </c>
      <c r="C195" s="4">
        <v>463105</v>
      </c>
      <c r="D195" s="62">
        <v>8.208</v>
      </c>
      <c r="E195" s="62">
        <v>15</v>
      </c>
      <c r="F195" s="62">
        <v>20.042</v>
      </c>
      <c r="G195" s="6">
        <f>VLOOKUP($B195,Pivot!$A$53:$Z$64,Pivot!X$50,FALSE)</f>
        <v>17.25075</v>
      </c>
      <c r="H195" s="6">
        <f>VLOOKUP($B195,Pivot!$A$53:$Z$64,Pivot!Y$50,FALSE)</f>
        <v>18.5074</v>
      </c>
      <c r="I195" s="6">
        <f>VLOOKUP($B195,Pivot!$A$53:$Z$64,Pivot!Z$50,FALSE)</f>
        <v>21.855599999999995</v>
      </c>
      <c r="K195" s="70">
        <v>0</v>
      </c>
      <c r="L195" s="70">
        <v>0</v>
      </c>
      <c r="M195" s="70">
        <v>0</v>
      </c>
    </row>
    <row r="196" spans="1:13" ht="12.75" customHeight="1">
      <c r="A196" s="2">
        <v>2006</v>
      </c>
      <c r="B196" s="2">
        <v>3</v>
      </c>
      <c r="C196" s="4">
        <v>434019</v>
      </c>
      <c r="D196" s="62">
        <v>24.042</v>
      </c>
      <c r="E196" s="62">
        <v>27.625</v>
      </c>
      <c r="F196" s="62">
        <v>32.5</v>
      </c>
      <c r="G196" s="6">
        <f>VLOOKUP($B196,Pivot!$A$53:$Z$64,Pivot!X$50,FALSE)</f>
        <v>30.41085</v>
      </c>
      <c r="H196" s="6">
        <f>VLOOKUP($B196,Pivot!$A$53:$Z$64,Pivot!Y$50,FALSE)</f>
        <v>30.29351666666667</v>
      </c>
      <c r="I196" s="6">
        <f>VLOOKUP($B196,Pivot!$A$53:$Z$64,Pivot!Z$50,FALSE)</f>
        <v>31.105116666666667</v>
      </c>
      <c r="K196" s="70">
        <v>0</v>
      </c>
      <c r="L196" s="70">
        <v>0</v>
      </c>
      <c r="M196" s="70">
        <v>0</v>
      </c>
    </row>
    <row r="197" spans="1:13" ht="12.75" customHeight="1">
      <c r="A197" s="2">
        <v>2006</v>
      </c>
      <c r="B197" s="2">
        <v>4</v>
      </c>
      <c r="C197" s="4">
        <v>402703</v>
      </c>
      <c r="D197" s="62">
        <v>33.667</v>
      </c>
      <c r="E197" s="62">
        <v>43.75</v>
      </c>
      <c r="F197" s="62">
        <v>51.958</v>
      </c>
      <c r="G197" s="6">
        <f>VLOOKUP($B197,Pivot!$A$53:$Z$64,Pivot!X$50,FALSE)</f>
        <v>43.21394444444445</v>
      </c>
      <c r="H197" s="6">
        <f>VLOOKUP($B197,Pivot!$A$53:$Z$64,Pivot!Y$50,FALSE)</f>
        <v>45.464444444444446</v>
      </c>
      <c r="I197" s="6">
        <f>VLOOKUP($B197,Pivot!$A$53:$Z$64,Pivot!Z$50,FALSE)</f>
        <v>45.6495</v>
      </c>
      <c r="K197" s="70">
        <v>0</v>
      </c>
      <c r="L197" s="70">
        <v>0</v>
      </c>
      <c r="M197" s="70">
        <v>0</v>
      </c>
    </row>
    <row r="198" spans="1:13" ht="12.75" customHeight="1">
      <c r="A198" s="2">
        <v>2006</v>
      </c>
      <c r="B198" s="2">
        <v>5</v>
      </c>
      <c r="C198" s="4">
        <v>604463</v>
      </c>
      <c r="D198" s="62">
        <v>63.25</v>
      </c>
      <c r="E198" s="62">
        <v>63.542</v>
      </c>
      <c r="F198" s="62">
        <v>58.833</v>
      </c>
      <c r="G198" s="6">
        <f>VLOOKUP($B198,Pivot!$A$53:$Z$64,Pivot!X$50,FALSE)</f>
        <v>65.55271428571429</v>
      </c>
      <c r="H198" s="6">
        <f>VLOOKUP($B198,Pivot!$A$53:$Z$64,Pivot!Y$50,FALSE)</f>
        <v>65.06564285714288</v>
      </c>
      <c r="I198" s="6">
        <f>VLOOKUP($B198,Pivot!$A$53:$Z$64,Pivot!Z$50,FALSE)</f>
        <v>62.641999999999996</v>
      </c>
      <c r="K198" s="70">
        <v>0</v>
      </c>
      <c r="L198" s="70">
        <v>0</v>
      </c>
      <c r="M198" s="70">
        <v>0</v>
      </c>
    </row>
    <row r="199" spans="1:13" ht="12.75" customHeight="1">
      <c r="A199" s="2">
        <v>2006</v>
      </c>
      <c r="B199" s="2">
        <v>6</v>
      </c>
      <c r="C199" s="4">
        <v>723213</v>
      </c>
      <c r="D199" s="62">
        <v>71.083</v>
      </c>
      <c r="E199" s="62">
        <v>71.5</v>
      </c>
      <c r="F199" s="62">
        <v>72.875</v>
      </c>
      <c r="G199" s="6">
        <f>VLOOKUP($B199,Pivot!$A$53:$Z$64,Pivot!X$50,FALSE)</f>
        <v>72.1189</v>
      </c>
      <c r="H199" s="6">
        <f>VLOOKUP($B199,Pivot!$A$53:$Z$64,Pivot!Y$50,FALSE)</f>
        <v>70.6234</v>
      </c>
      <c r="I199" s="6">
        <f>VLOOKUP($B199,Pivot!$A$53:$Z$64,Pivot!Z$50,FALSE)</f>
        <v>67.83315</v>
      </c>
      <c r="K199" s="70">
        <v>0</v>
      </c>
      <c r="L199" s="70">
        <v>0</v>
      </c>
      <c r="M199" s="70">
        <v>0</v>
      </c>
    </row>
    <row r="200" spans="1:13" ht="12.75" customHeight="1">
      <c r="A200" s="2">
        <v>2006</v>
      </c>
      <c r="B200" s="2">
        <v>7</v>
      </c>
      <c r="C200" s="4">
        <v>714791</v>
      </c>
      <c r="D200" s="62">
        <v>74.125</v>
      </c>
      <c r="E200" s="62">
        <v>73.25</v>
      </c>
      <c r="F200" s="62">
        <v>72.042</v>
      </c>
      <c r="G200" s="6">
        <f>VLOOKUP($B200,Pivot!$A$53:$Z$64,Pivot!X$50,FALSE)</f>
        <v>77.56585</v>
      </c>
      <c r="H200" s="6">
        <f>VLOOKUP($B200,Pivot!$A$53:$Z$64,Pivot!Y$50,FALSE)</f>
        <v>75.51874999999998</v>
      </c>
      <c r="I200" s="6">
        <f>VLOOKUP($B200,Pivot!$A$53:$Z$64,Pivot!Z$50,FALSE)</f>
        <v>74.45725000000002</v>
      </c>
      <c r="K200" s="70">
        <v>0</v>
      </c>
      <c r="L200" s="70">
        <v>0</v>
      </c>
      <c r="M200" s="70">
        <v>0</v>
      </c>
    </row>
    <row r="201" spans="1:13" ht="12.75" customHeight="1">
      <c r="A201" s="2">
        <v>2006</v>
      </c>
      <c r="B201" s="2">
        <v>8</v>
      </c>
      <c r="C201" s="4">
        <v>579789</v>
      </c>
      <c r="D201" s="62">
        <v>70.083</v>
      </c>
      <c r="E201" s="62">
        <v>68.333</v>
      </c>
      <c r="F201" s="62">
        <v>65.292</v>
      </c>
      <c r="G201" s="6">
        <f>VLOOKUP($B201,Pivot!$A$53:$Z$64,Pivot!X$50,FALSE)</f>
        <v>74.99324999999999</v>
      </c>
      <c r="H201" s="6">
        <f>VLOOKUP($B201,Pivot!$A$53:$Z$64,Pivot!Y$50,FALSE)</f>
        <v>73.56409999999998</v>
      </c>
      <c r="I201" s="6">
        <f>VLOOKUP($B201,Pivot!$A$53:$Z$64,Pivot!Z$50,FALSE)</f>
        <v>73.98225000000001</v>
      </c>
      <c r="K201" s="70">
        <v>0</v>
      </c>
      <c r="L201" s="70">
        <v>0</v>
      </c>
      <c r="M201" s="70">
        <v>0</v>
      </c>
    </row>
    <row r="202" spans="1:13" ht="12.75" customHeight="1">
      <c r="A202" s="2">
        <v>2006</v>
      </c>
      <c r="B202" s="2">
        <v>9</v>
      </c>
      <c r="C202" s="4">
        <v>510045</v>
      </c>
      <c r="D202" s="62">
        <v>55.458</v>
      </c>
      <c r="E202" s="62">
        <v>53.417</v>
      </c>
      <c r="F202" s="62">
        <v>66.417</v>
      </c>
      <c r="G202" s="6">
        <f>VLOOKUP($B202,Pivot!$A$53:$Z$64,Pivot!X$50,FALSE)</f>
        <v>68.7169375</v>
      </c>
      <c r="H202" s="6">
        <f>VLOOKUP($B202,Pivot!$A$53:$Z$64,Pivot!Y$50,FALSE)</f>
        <v>68.22900000000001</v>
      </c>
      <c r="I202" s="6">
        <f>VLOOKUP($B202,Pivot!$A$53:$Z$64,Pivot!Z$50,FALSE)</f>
        <v>67.784625</v>
      </c>
      <c r="K202" s="70">
        <v>0</v>
      </c>
      <c r="L202" s="70">
        <v>0</v>
      </c>
      <c r="M202" s="70">
        <v>0</v>
      </c>
    </row>
    <row r="203" spans="1:13" ht="12.75" customHeight="1">
      <c r="A203" s="2">
        <v>2006</v>
      </c>
      <c r="B203" s="2">
        <v>10</v>
      </c>
      <c r="C203" s="4">
        <v>412535</v>
      </c>
      <c r="D203" s="62">
        <v>33.5</v>
      </c>
      <c r="E203" s="62">
        <v>34.875</v>
      </c>
      <c r="F203" s="62">
        <v>44.417</v>
      </c>
      <c r="G203" s="6">
        <f>VLOOKUP($B203,Pivot!$A$53:$Z$64,Pivot!X$50,FALSE)</f>
        <v>46.0000625</v>
      </c>
      <c r="H203" s="6">
        <f>VLOOKUP($B203,Pivot!$A$53:$Z$64,Pivot!Y$50,FALSE)</f>
        <v>48.322937499999995</v>
      </c>
      <c r="I203" s="6">
        <f>VLOOKUP($B203,Pivot!$A$53:$Z$64,Pivot!Z$50,FALSE)</f>
        <v>52.62137500000001</v>
      </c>
      <c r="K203" s="70">
        <v>0</v>
      </c>
      <c r="L203" s="70">
        <v>0</v>
      </c>
      <c r="M203" s="70">
        <v>0</v>
      </c>
    </row>
    <row r="204" spans="1:13" ht="12.75" customHeight="1">
      <c r="A204" s="2">
        <v>2006</v>
      </c>
      <c r="B204" s="2">
        <v>11</v>
      </c>
      <c r="C204" s="4">
        <v>459555</v>
      </c>
      <c r="D204" s="62">
        <v>11.583</v>
      </c>
      <c r="E204" s="62">
        <v>20.25</v>
      </c>
      <c r="F204" s="62">
        <v>31.875</v>
      </c>
      <c r="G204" s="6">
        <f>VLOOKUP($B204,Pivot!$A$53:$Z$64,Pivot!X$50,FALSE)</f>
        <v>26.151700000000005</v>
      </c>
      <c r="H204" s="6">
        <f>VLOOKUP($B204,Pivot!$A$53:$Z$64,Pivot!Y$50,FALSE)</f>
        <v>28.378749999999997</v>
      </c>
      <c r="I204" s="6">
        <f>VLOOKUP($B204,Pivot!$A$53:$Z$64,Pivot!Z$50,FALSE)</f>
        <v>30.164400000000008</v>
      </c>
      <c r="K204" s="70">
        <v>0</v>
      </c>
      <c r="L204" s="70">
        <v>0</v>
      </c>
      <c r="M204" s="70">
        <v>0</v>
      </c>
    </row>
    <row r="205" spans="1:13" ht="12.75" customHeight="1">
      <c r="A205" s="2">
        <v>2006</v>
      </c>
      <c r="B205" s="2">
        <v>12</v>
      </c>
      <c r="C205" s="4">
        <v>465059</v>
      </c>
      <c r="D205" s="62">
        <v>14.208</v>
      </c>
      <c r="E205" s="62">
        <v>18.708</v>
      </c>
      <c r="F205" s="62">
        <v>22.583</v>
      </c>
      <c r="G205" s="6">
        <f>VLOOKUP($B205,Pivot!$A$53:$Z$64,Pivot!X$50,FALSE)</f>
        <v>13.804199999999998</v>
      </c>
      <c r="H205" s="6">
        <f>VLOOKUP($B205,Pivot!$A$53:$Z$64,Pivot!Y$50,FALSE)</f>
        <v>18.543150000000004</v>
      </c>
      <c r="I205" s="6">
        <f>VLOOKUP($B205,Pivot!$A$53:$Z$64,Pivot!Z$50,FALSE)</f>
        <v>22.02295</v>
      </c>
      <c r="K205" s="70">
        <v>0</v>
      </c>
      <c r="L205" s="70">
        <v>0</v>
      </c>
      <c r="M205" s="70">
        <v>0</v>
      </c>
    </row>
    <row r="206" spans="1:13" ht="12.75" customHeight="1">
      <c r="A206" s="2">
        <v>2007</v>
      </c>
      <c r="B206" s="2">
        <v>1</v>
      </c>
      <c r="C206" s="4">
        <v>491183</v>
      </c>
      <c r="D206" s="62">
        <v>14.125</v>
      </c>
      <c r="E206" s="62">
        <v>8.708</v>
      </c>
      <c r="F206" s="62">
        <v>4.625</v>
      </c>
      <c r="G206" s="6">
        <f>VLOOKUP($B206,Pivot!$A$53:$Z$64,Pivot!X$50,FALSE)</f>
        <v>6.02945</v>
      </c>
      <c r="H206" s="6">
        <f>VLOOKUP($B206,Pivot!$A$53:$Z$64,Pivot!Y$50,FALSE)</f>
        <v>10.717199999999998</v>
      </c>
      <c r="I206" s="6">
        <f>VLOOKUP($B206,Pivot!$A$53:$Z$64,Pivot!Z$50,FALSE)</f>
        <v>16.466650000000005</v>
      </c>
      <c r="K206" s="70">
        <v>0</v>
      </c>
      <c r="L206" s="70">
        <v>0</v>
      </c>
      <c r="M206" s="70">
        <v>0</v>
      </c>
    </row>
    <row r="207" spans="1:13" ht="12.75" customHeight="1">
      <c r="A207" s="2">
        <v>2007</v>
      </c>
      <c r="B207" s="2">
        <v>2</v>
      </c>
      <c r="C207" s="4">
        <v>470331</v>
      </c>
      <c r="D207" s="62">
        <v>15.125</v>
      </c>
      <c r="E207" s="62">
        <v>15.583</v>
      </c>
      <c r="F207" s="62">
        <v>20.625</v>
      </c>
      <c r="G207" s="6">
        <f>VLOOKUP($B207,Pivot!$A$53:$Z$64,Pivot!X$50,FALSE)</f>
        <v>17.25075</v>
      </c>
      <c r="H207" s="6">
        <f>VLOOKUP($B207,Pivot!$A$53:$Z$64,Pivot!Y$50,FALSE)</f>
        <v>18.5074</v>
      </c>
      <c r="I207" s="6">
        <f>VLOOKUP($B207,Pivot!$A$53:$Z$64,Pivot!Z$50,FALSE)</f>
        <v>21.855599999999995</v>
      </c>
      <c r="K207" s="70">
        <v>0</v>
      </c>
      <c r="L207" s="70">
        <v>0</v>
      </c>
      <c r="M207" s="70">
        <v>0</v>
      </c>
    </row>
    <row r="208" spans="1:13" ht="12.75" customHeight="1">
      <c r="A208" s="2">
        <v>2007</v>
      </c>
      <c r="B208" s="2">
        <v>3</v>
      </c>
      <c r="C208" s="4">
        <v>406069</v>
      </c>
      <c r="D208" s="62">
        <v>24.625</v>
      </c>
      <c r="E208" s="62">
        <v>23.583</v>
      </c>
      <c r="F208" s="62">
        <v>29.042</v>
      </c>
      <c r="G208" s="6">
        <f>VLOOKUP($B208,Pivot!$A$53:$Z$64,Pivot!X$50,FALSE)</f>
        <v>30.41085</v>
      </c>
      <c r="H208" s="6">
        <f>VLOOKUP($B208,Pivot!$A$53:$Z$64,Pivot!Y$50,FALSE)</f>
        <v>30.29351666666667</v>
      </c>
      <c r="I208" s="6">
        <f>VLOOKUP($B208,Pivot!$A$53:$Z$64,Pivot!Z$50,FALSE)</f>
        <v>31.105116666666667</v>
      </c>
      <c r="K208" s="70">
        <v>0</v>
      </c>
      <c r="L208" s="70">
        <v>0</v>
      </c>
      <c r="M208" s="70">
        <v>0</v>
      </c>
    </row>
    <row r="209" spans="1:13" ht="12.75" customHeight="1">
      <c r="A209" s="2">
        <v>2007</v>
      </c>
      <c r="B209" s="2">
        <v>4</v>
      </c>
      <c r="C209" s="4">
        <v>469578</v>
      </c>
      <c r="D209" s="62">
        <v>60.75</v>
      </c>
      <c r="E209" s="62">
        <v>62.583</v>
      </c>
      <c r="F209" s="62">
        <v>61</v>
      </c>
      <c r="G209" s="6">
        <f>VLOOKUP($B209,Pivot!$A$53:$Z$64,Pivot!X$50,FALSE)</f>
        <v>43.21394444444445</v>
      </c>
      <c r="H209" s="6">
        <f>VLOOKUP($B209,Pivot!$A$53:$Z$64,Pivot!Y$50,FALSE)</f>
        <v>45.464444444444446</v>
      </c>
      <c r="I209" s="6">
        <f>VLOOKUP($B209,Pivot!$A$53:$Z$64,Pivot!Z$50,FALSE)</f>
        <v>45.6495</v>
      </c>
      <c r="K209" s="70">
        <v>0</v>
      </c>
      <c r="L209" s="70">
        <v>0</v>
      </c>
      <c r="M209" s="70">
        <v>0</v>
      </c>
    </row>
    <row r="210" spans="1:13" ht="12.75" customHeight="1">
      <c r="A210" s="2">
        <v>2007</v>
      </c>
      <c r="B210" s="2">
        <v>5</v>
      </c>
      <c r="C210" s="4">
        <v>671388</v>
      </c>
      <c r="D210" s="62">
        <v>60.375</v>
      </c>
      <c r="E210" s="62">
        <v>56.417</v>
      </c>
      <c r="F210" s="62">
        <v>51.5</v>
      </c>
      <c r="G210" s="6">
        <f>VLOOKUP($B210,Pivot!$A$53:$Z$64,Pivot!X$50,FALSE)</f>
        <v>65.55271428571429</v>
      </c>
      <c r="H210" s="6">
        <f>VLOOKUP($B210,Pivot!$A$53:$Z$64,Pivot!Y$50,FALSE)</f>
        <v>65.06564285714288</v>
      </c>
      <c r="I210" s="6">
        <f>VLOOKUP($B210,Pivot!$A$53:$Z$64,Pivot!Z$50,FALSE)</f>
        <v>62.641999999999996</v>
      </c>
      <c r="K210" s="70">
        <v>0</v>
      </c>
      <c r="L210" s="70">
        <v>0</v>
      </c>
      <c r="M210" s="70">
        <v>0</v>
      </c>
    </row>
    <row r="211" spans="1:13" ht="12.75" customHeight="1">
      <c r="A211" s="2">
        <v>2007</v>
      </c>
      <c r="B211" s="2">
        <v>6</v>
      </c>
      <c r="C211" s="4">
        <v>772778</v>
      </c>
      <c r="D211" s="62">
        <v>74.542</v>
      </c>
      <c r="E211" s="62">
        <v>74.042</v>
      </c>
      <c r="F211" s="62">
        <v>71.25</v>
      </c>
      <c r="G211" s="6">
        <f>VLOOKUP($B211,Pivot!$A$53:$Z$64,Pivot!X$50,FALSE)</f>
        <v>72.1189</v>
      </c>
      <c r="H211" s="6">
        <f>VLOOKUP($B211,Pivot!$A$53:$Z$64,Pivot!Y$50,FALSE)</f>
        <v>70.6234</v>
      </c>
      <c r="I211" s="6">
        <f>VLOOKUP($B211,Pivot!$A$53:$Z$64,Pivot!Z$50,FALSE)</f>
        <v>67.83315</v>
      </c>
      <c r="K211" s="70">
        <v>0</v>
      </c>
      <c r="L211" s="70">
        <v>0</v>
      </c>
      <c r="M211" s="70">
        <v>0</v>
      </c>
    </row>
    <row r="212" spans="1:13" ht="12.75" customHeight="1">
      <c r="A212" s="2">
        <v>2007</v>
      </c>
      <c r="B212" s="2">
        <v>7</v>
      </c>
      <c r="C212" s="4">
        <v>788609</v>
      </c>
      <c r="D212" s="62">
        <v>82.042</v>
      </c>
      <c r="E212" s="62">
        <v>78.583</v>
      </c>
      <c r="F212" s="62">
        <v>73.75</v>
      </c>
      <c r="G212" s="6">
        <f>VLOOKUP($B212,Pivot!$A$53:$Z$64,Pivot!X$50,FALSE)</f>
        <v>77.56585</v>
      </c>
      <c r="H212" s="6">
        <f>VLOOKUP($B212,Pivot!$A$53:$Z$64,Pivot!Y$50,FALSE)</f>
        <v>75.51874999999998</v>
      </c>
      <c r="I212" s="6">
        <f>VLOOKUP($B212,Pivot!$A$53:$Z$64,Pivot!Z$50,FALSE)</f>
        <v>74.45725000000002</v>
      </c>
      <c r="K212" s="70">
        <v>0</v>
      </c>
      <c r="L212" s="70">
        <v>0</v>
      </c>
      <c r="M212" s="70">
        <v>0</v>
      </c>
    </row>
    <row r="213" spans="1:13" ht="12.75" customHeight="1">
      <c r="A213" s="2">
        <v>2007</v>
      </c>
      <c r="B213" s="2">
        <v>8</v>
      </c>
      <c r="C213" s="4">
        <v>608838</v>
      </c>
      <c r="D213" s="62">
        <v>80.333</v>
      </c>
      <c r="E213" s="62">
        <v>77.958</v>
      </c>
      <c r="F213" s="62">
        <v>78.5</v>
      </c>
      <c r="G213" s="6">
        <f>VLOOKUP($B213,Pivot!$A$53:$Z$64,Pivot!X$50,FALSE)</f>
        <v>74.99324999999999</v>
      </c>
      <c r="H213" s="6">
        <f>VLOOKUP($B213,Pivot!$A$53:$Z$64,Pivot!Y$50,FALSE)</f>
        <v>73.56409999999998</v>
      </c>
      <c r="I213" s="6">
        <f>VLOOKUP($B213,Pivot!$A$53:$Z$64,Pivot!Z$50,FALSE)</f>
        <v>73.98225000000001</v>
      </c>
      <c r="K213" s="70">
        <v>0</v>
      </c>
      <c r="L213" s="70">
        <v>0</v>
      </c>
      <c r="M213" s="70">
        <v>0</v>
      </c>
    </row>
    <row r="214" spans="1:13" ht="12.75" customHeight="1">
      <c r="A214" s="2">
        <v>2007</v>
      </c>
      <c r="B214" s="2">
        <v>9</v>
      </c>
      <c r="C214" s="4">
        <v>542970</v>
      </c>
      <c r="D214" s="62">
        <v>73.625</v>
      </c>
      <c r="E214" s="62">
        <v>74.792</v>
      </c>
      <c r="F214" s="62">
        <v>74.5</v>
      </c>
      <c r="G214" s="6">
        <f>VLOOKUP($B214,Pivot!$A$53:$Z$64,Pivot!X$50,FALSE)</f>
        <v>68.7169375</v>
      </c>
      <c r="H214" s="6">
        <f>VLOOKUP($B214,Pivot!$A$53:$Z$64,Pivot!Y$50,FALSE)</f>
        <v>68.22900000000001</v>
      </c>
      <c r="I214" s="6">
        <f>VLOOKUP($B214,Pivot!$A$53:$Z$64,Pivot!Z$50,FALSE)</f>
        <v>67.784625</v>
      </c>
      <c r="K214" s="70">
        <v>0</v>
      </c>
      <c r="L214" s="70">
        <v>0</v>
      </c>
      <c r="M214" s="70">
        <v>0</v>
      </c>
    </row>
    <row r="215" spans="1:13" ht="12.75" customHeight="1">
      <c r="A215" s="2">
        <v>2007</v>
      </c>
      <c r="B215" s="2">
        <v>10</v>
      </c>
      <c r="C215" s="4">
        <v>430034</v>
      </c>
      <c r="D215" s="62">
        <v>46.708</v>
      </c>
      <c r="E215" s="62">
        <v>46.875</v>
      </c>
      <c r="F215" s="62">
        <v>39.083</v>
      </c>
      <c r="G215" s="6">
        <f>VLOOKUP($B215,Pivot!$A$53:$Z$64,Pivot!X$50,FALSE)</f>
        <v>46.0000625</v>
      </c>
      <c r="H215" s="6">
        <f>VLOOKUP($B215,Pivot!$A$53:$Z$64,Pivot!Y$50,FALSE)</f>
        <v>48.322937499999995</v>
      </c>
      <c r="I215" s="6">
        <f>VLOOKUP($B215,Pivot!$A$53:$Z$64,Pivot!Z$50,FALSE)</f>
        <v>52.62137500000001</v>
      </c>
      <c r="K215" s="70">
        <v>0</v>
      </c>
      <c r="L215" s="70">
        <v>0</v>
      </c>
      <c r="M215" s="70">
        <v>0</v>
      </c>
    </row>
    <row r="216" spans="1:13" ht="12.75" customHeight="1">
      <c r="A216" s="2">
        <v>2007</v>
      </c>
      <c r="B216" s="2">
        <v>11</v>
      </c>
      <c r="C216" s="4">
        <v>460247</v>
      </c>
      <c r="D216" s="62">
        <v>26.625</v>
      </c>
      <c r="E216" s="62">
        <v>34.333</v>
      </c>
      <c r="F216" s="62">
        <v>28.167</v>
      </c>
      <c r="G216" s="6">
        <f>VLOOKUP($B216,Pivot!$A$53:$Z$64,Pivot!X$50,FALSE)</f>
        <v>26.151700000000005</v>
      </c>
      <c r="H216" s="6">
        <f>VLOOKUP($B216,Pivot!$A$53:$Z$64,Pivot!Y$50,FALSE)</f>
        <v>28.378749999999997</v>
      </c>
      <c r="I216" s="6">
        <f>VLOOKUP($B216,Pivot!$A$53:$Z$64,Pivot!Z$50,FALSE)</f>
        <v>30.164400000000008</v>
      </c>
      <c r="K216" s="70">
        <v>0</v>
      </c>
      <c r="L216" s="70">
        <v>0</v>
      </c>
      <c r="M216" s="70">
        <v>0</v>
      </c>
    </row>
    <row r="217" spans="1:96" s="3" customFormat="1" ht="12.75" customHeight="1" thickBot="1">
      <c r="A217" s="60">
        <v>2007</v>
      </c>
      <c r="B217" s="60">
        <v>12</v>
      </c>
      <c r="C217" s="61">
        <v>464983</v>
      </c>
      <c r="D217" s="62">
        <v>27.458</v>
      </c>
      <c r="E217" s="62">
        <v>26.792</v>
      </c>
      <c r="F217" s="62">
        <v>24.792</v>
      </c>
      <c r="G217" s="6">
        <f>VLOOKUP($B217,Pivot!$A$53:$Z$64,Pivot!X$50,FALSE)</f>
        <v>13.804199999999998</v>
      </c>
      <c r="H217" s="6">
        <f>VLOOKUP($B217,Pivot!$A$53:$Z$64,Pivot!Y$50,FALSE)</f>
        <v>18.543150000000004</v>
      </c>
      <c r="I217" s="6">
        <f>VLOOKUP($B217,Pivot!$A$53:$Z$64,Pivot!Z$50,FALSE)</f>
        <v>22.02295</v>
      </c>
      <c r="J217"/>
      <c r="K217" s="70">
        <v>0</v>
      </c>
      <c r="L217" s="70">
        <v>0</v>
      </c>
      <c r="M217" s="70">
        <v>0</v>
      </c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</row>
    <row r="218" spans="1:13" ht="12.75" customHeight="1">
      <c r="A218" s="60">
        <v>2008</v>
      </c>
      <c r="B218" s="60">
        <v>1</v>
      </c>
      <c r="C218" s="61">
        <v>493648.2819</v>
      </c>
      <c r="D218" s="62">
        <v>1.79</v>
      </c>
      <c r="E218" s="62">
        <v>-2.04000000000001</v>
      </c>
      <c r="F218" s="62">
        <v>5.25</v>
      </c>
      <c r="G218" s="6">
        <f>VLOOKUP($B218,Pivot!$A$53:$Z$64,Pivot!X$50,FALSE)</f>
        <v>6.02945</v>
      </c>
      <c r="H218" s="6">
        <f>VLOOKUP($B218,Pivot!$A$53:$Z$64,Pivot!Y$50,FALSE)</f>
        <v>10.717199999999998</v>
      </c>
      <c r="I218" s="6">
        <f>VLOOKUP($B218,Pivot!$A$53:$Z$64,Pivot!Z$50,FALSE)</f>
        <v>16.466650000000005</v>
      </c>
      <c r="K218" s="70">
        <v>0</v>
      </c>
      <c r="L218" s="70">
        <v>0</v>
      </c>
      <c r="M218" s="70">
        <v>0</v>
      </c>
    </row>
    <row r="219" spans="1:13" ht="12.75" customHeight="1">
      <c r="A219" s="2">
        <v>2008</v>
      </c>
      <c r="B219" s="2">
        <v>2</v>
      </c>
      <c r="C219" s="4">
        <v>464608.1682</v>
      </c>
      <c r="D219" s="6">
        <v>17.29</v>
      </c>
      <c r="E219" s="6">
        <v>21.71</v>
      </c>
      <c r="F219" s="6">
        <v>29.79</v>
      </c>
      <c r="G219" s="6">
        <f>VLOOKUP($B219,Pivot!$A$53:$Z$64,Pivot!X$50,FALSE)</f>
        <v>17.25075</v>
      </c>
      <c r="H219" s="6">
        <f>VLOOKUP($B219,Pivot!$A$53:$Z$64,Pivot!Y$50,FALSE)</f>
        <v>18.5074</v>
      </c>
      <c r="I219" s="6">
        <f>VLOOKUP($B219,Pivot!$A$53:$Z$64,Pivot!Z$50,FALSE)</f>
        <v>21.855599999999995</v>
      </c>
      <c r="K219" s="70">
        <v>0</v>
      </c>
      <c r="L219" s="70">
        <v>0</v>
      </c>
      <c r="M219" s="70">
        <v>0</v>
      </c>
    </row>
    <row r="220" spans="1:13" ht="12.75" customHeight="1">
      <c r="A220" s="2">
        <v>2008</v>
      </c>
      <c r="B220" s="2">
        <v>3</v>
      </c>
      <c r="C220" s="4">
        <v>461298.6319</v>
      </c>
      <c r="D220" s="6">
        <v>26.75</v>
      </c>
      <c r="E220" s="6">
        <v>28.04</v>
      </c>
      <c r="F220" s="6">
        <v>31.42</v>
      </c>
      <c r="G220" s="6">
        <f>VLOOKUP($B220,Pivot!$A$53:$Z$64,Pivot!X$50,FALSE)</f>
        <v>30.41085</v>
      </c>
      <c r="H220" s="6">
        <f>VLOOKUP($B220,Pivot!$A$53:$Z$64,Pivot!Y$50,FALSE)</f>
        <v>30.29351666666667</v>
      </c>
      <c r="I220" s="6">
        <f>VLOOKUP($B220,Pivot!$A$53:$Z$64,Pivot!Z$50,FALSE)</f>
        <v>31.105116666666667</v>
      </c>
      <c r="K220" s="70">
        <v>0</v>
      </c>
      <c r="L220" s="70">
        <v>0</v>
      </c>
      <c r="M220" s="70">
        <v>0</v>
      </c>
    </row>
    <row r="221" spans="1:13" ht="12.75" customHeight="1">
      <c r="A221" s="2">
        <v>2008</v>
      </c>
      <c r="B221" s="2">
        <v>4</v>
      </c>
      <c r="C221" s="4">
        <v>442896.8232</v>
      </c>
      <c r="D221" s="6">
        <v>31.42</v>
      </c>
      <c r="E221" s="6">
        <v>27.46</v>
      </c>
      <c r="F221" s="6">
        <v>30.38</v>
      </c>
      <c r="G221" s="6">
        <f>VLOOKUP($B221,Pivot!$A$53:$Z$64,Pivot!X$50,FALSE)</f>
        <v>43.21394444444445</v>
      </c>
      <c r="H221" s="6">
        <f>VLOOKUP($B221,Pivot!$A$53:$Z$64,Pivot!Y$50,FALSE)</f>
        <v>45.464444444444446</v>
      </c>
      <c r="I221" s="6">
        <f>VLOOKUP($B221,Pivot!$A$53:$Z$64,Pivot!Z$50,FALSE)</f>
        <v>45.6495</v>
      </c>
      <c r="K221" s="70">
        <v>0</v>
      </c>
      <c r="L221" s="70">
        <v>0</v>
      </c>
      <c r="M221" s="70">
        <v>0</v>
      </c>
    </row>
    <row r="222" spans="1:13" ht="12.75" customHeight="1">
      <c r="A222" s="2">
        <v>2008</v>
      </c>
      <c r="B222" s="2">
        <v>5</v>
      </c>
      <c r="C222" s="4">
        <v>525432.7717</v>
      </c>
      <c r="D222" s="6">
        <v>65.67</v>
      </c>
      <c r="E222" s="6">
        <v>70.21</v>
      </c>
      <c r="F222" s="6">
        <v>70.75</v>
      </c>
      <c r="G222" s="6">
        <f>VLOOKUP($B222,Pivot!$A$53:$Z$64,Pivot!X$50,FALSE)</f>
        <v>65.55271428571429</v>
      </c>
      <c r="H222" s="6">
        <f>VLOOKUP($B222,Pivot!$A$53:$Z$64,Pivot!Y$50,FALSE)</f>
        <v>65.06564285714288</v>
      </c>
      <c r="I222" s="6">
        <f>VLOOKUP($B222,Pivot!$A$53:$Z$64,Pivot!Z$50,FALSE)</f>
        <v>62.641999999999996</v>
      </c>
      <c r="K222" s="70">
        <v>0</v>
      </c>
      <c r="L222" s="70">
        <v>0</v>
      </c>
      <c r="M222" s="70">
        <v>0</v>
      </c>
    </row>
    <row r="223" spans="1:13" ht="12.75" customHeight="1">
      <c r="A223" s="2">
        <v>2008</v>
      </c>
      <c r="B223" s="2">
        <v>6</v>
      </c>
      <c r="C223" s="4">
        <v>740368.6545</v>
      </c>
      <c r="D223" s="6">
        <v>74.42</v>
      </c>
      <c r="E223" s="6">
        <v>74.46</v>
      </c>
      <c r="F223" s="6">
        <v>71.46</v>
      </c>
      <c r="G223" s="6">
        <f>VLOOKUP($B223,Pivot!$A$53:$Z$64,Pivot!X$50,FALSE)</f>
        <v>72.1189</v>
      </c>
      <c r="H223" s="6">
        <f>VLOOKUP($B223,Pivot!$A$53:$Z$64,Pivot!Y$50,FALSE)</f>
        <v>70.6234</v>
      </c>
      <c r="I223" s="6">
        <f>VLOOKUP($B223,Pivot!$A$53:$Z$64,Pivot!Z$50,FALSE)</f>
        <v>67.83315</v>
      </c>
      <c r="K223" s="70">
        <v>0</v>
      </c>
      <c r="L223" s="70">
        <v>0</v>
      </c>
      <c r="M223" s="70">
        <v>0</v>
      </c>
    </row>
    <row r="224" spans="1:13" ht="12.75" customHeight="1">
      <c r="A224" s="2">
        <v>2008</v>
      </c>
      <c r="B224" s="2">
        <v>7</v>
      </c>
      <c r="C224" s="4">
        <v>759498.8203</v>
      </c>
      <c r="D224" s="6">
        <v>71.75</v>
      </c>
      <c r="E224" s="6">
        <v>74.04</v>
      </c>
      <c r="F224" s="6">
        <v>72.79</v>
      </c>
      <c r="G224" s="6">
        <f>VLOOKUP($B224,Pivot!$A$53:$Z$64,Pivot!X$50,FALSE)</f>
        <v>77.56585</v>
      </c>
      <c r="H224" s="6">
        <f>VLOOKUP($B224,Pivot!$A$53:$Z$64,Pivot!Y$50,FALSE)</f>
        <v>75.51874999999998</v>
      </c>
      <c r="I224" s="6">
        <f>VLOOKUP($B224,Pivot!$A$53:$Z$64,Pivot!Z$50,FALSE)</f>
        <v>74.45725000000002</v>
      </c>
      <c r="K224" s="70">
        <v>0</v>
      </c>
      <c r="L224" s="70">
        <v>0</v>
      </c>
      <c r="M224" s="70">
        <v>0</v>
      </c>
    </row>
    <row r="225" spans="1:13" ht="12.75" customHeight="1">
      <c r="A225" s="2">
        <v>2008</v>
      </c>
      <c r="B225" s="2">
        <v>8</v>
      </c>
      <c r="C225" s="4">
        <v>629021.5791</v>
      </c>
      <c r="D225" s="6">
        <v>75.04</v>
      </c>
      <c r="E225" s="6">
        <v>72.92</v>
      </c>
      <c r="F225" s="6">
        <v>73.29</v>
      </c>
      <c r="G225" s="6">
        <f>VLOOKUP($B225,Pivot!$A$53:$Z$64,Pivot!X$50,FALSE)</f>
        <v>74.99324999999999</v>
      </c>
      <c r="H225" s="6">
        <f>VLOOKUP($B225,Pivot!$A$53:$Z$64,Pivot!Y$50,FALSE)</f>
        <v>73.56409999999998</v>
      </c>
      <c r="I225" s="6">
        <f>VLOOKUP($B225,Pivot!$A$53:$Z$64,Pivot!Z$50,FALSE)</f>
        <v>73.98225000000001</v>
      </c>
      <c r="K225" s="70">
        <v>0</v>
      </c>
      <c r="L225" s="70">
        <v>0</v>
      </c>
      <c r="M225" s="70">
        <v>0</v>
      </c>
    </row>
    <row r="226" spans="1:13" ht="12.75" customHeight="1">
      <c r="A226" s="2">
        <v>2008</v>
      </c>
      <c r="B226" s="2">
        <v>9</v>
      </c>
      <c r="C226" s="4">
        <v>481740.3016</v>
      </c>
      <c r="D226" s="6">
        <v>59.75</v>
      </c>
      <c r="E226" s="6">
        <v>58.21</v>
      </c>
      <c r="F226" s="6">
        <v>51.54</v>
      </c>
      <c r="G226" s="6">
        <f>VLOOKUP($B226,Pivot!$A$53:$Z$64,Pivot!X$50,FALSE)</f>
        <v>68.7169375</v>
      </c>
      <c r="H226" s="6">
        <f>VLOOKUP($B226,Pivot!$A$53:$Z$64,Pivot!Y$50,FALSE)</f>
        <v>68.22900000000001</v>
      </c>
      <c r="I226" s="6">
        <f>VLOOKUP($B226,Pivot!$A$53:$Z$64,Pivot!Z$50,FALSE)</f>
        <v>67.784625</v>
      </c>
      <c r="K226" s="70">
        <v>0</v>
      </c>
      <c r="L226" s="70">
        <v>0</v>
      </c>
      <c r="M226" s="70">
        <v>0</v>
      </c>
    </row>
    <row r="227" spans="1:13" ht="12.75" customHeight="1">
      <c r="A227" s="2">
        <v>2008</v>
      </c>
      <c r="B227" s="2">
        <v>10</v>
      </c>
      <c r="C227" s="4">
        <v>451896.6974</v>
      </c>
      <c r="D227" s="6">
        <v>63</v>
      </c>
      <c r="E227" s="6">
        <v>60.75</v>
      </c>
      <c r="F227" s="6">
        <v>57.67</v>
      </c>
      <c r="G227" s="6">
        <f>VLOOKUP($B227,Pivot!$A$53:$Z$64,Pivot!X$50,FALSE)</f>
        <v>46.0000625</v>
      </c>
      <c r="H227" s="6">
        <f>VLOOKUP($B227,Pivot!$A$53:$Z$64,Pivot!Y$50,FALSE)</f>
        <v>48.322937499999995</v>
      </c>
      <c r="I227" s="6">
        <f>VLOOKUP($B227,Pivot!$A$53:$Z$64,Pivot!Z$50,FALSE)</f>
        <v>52.62137500000001</v>
      </c>
      <c r="K227" s="70">
        <v>0</v>
      </c>
      <c r="L227" s="70">
        <v>0</v>
      </c>
      <c r="M227" s="70">
        <v>0</v>
      </c>
    </row>
    <row r="228" spans="1:13" ht="12.75" customHeight="1">
      <c r="A228" s="2">
        <v>2008</v>
      </c>
      <c r="B228" s="2">
        <v>11</v>
      </c>
      <c r="C228" s="4">
        <v>424512.4591</v>
      </c>
      <c r="D228" s="6">
        <v>31</v>
      </c>
      <c r="E228" s="6">
        <v>38.5</v>
      </c>
      <c r="F228" s="6">
        <v>44.5</v>
      </c>
      <c r="G228" s="6">
        <f>VLOOKUP($B228,Pivot!$A$53:$Z$64,Pivot!X$50,FALSE)</f>
        <v>26.151700000000005</v>
      </c>
      <c r="H228" s="6">
        <f>VLOOKUP($B228,Pivot!$A$53:$Z$64,Pivot!Y$50,FALSE)</f>
        <v>28.378749999999997</v>
      </c>
      <c r="I228" s="6">
        <f>VLOOKUP($B228,Pivot!$A$53:$Z$64,Pivot!Z$50,FALSE)</f>
        <v>30.164400000000008</v>
      </c>
      <c r="K228" s="70">
        <v>0</v>
      </c>
      <c r="L228" s="70">
        <v>0</v>
      </c>
      <c r="M228" s="70">
        <v>0</v>
      </c>
    </row>
    <row r="229" spans="1:13" ht="12.75" customHeight="1">
      <c r="A229" s="2">
        <v>2008</v>
      </c>
      <c r="B229" s="2">
        <v>12</v>
      </c>
      <c r="C229" s="4">
        <v>461399.2337</v>
      </c>
      <c r="D229" s="6">
        <v>12</v>
      </c>
      <c r="E229" s="6">
        <v>20.5</v>
      </c>
      <c r="F229" s="6">
        <v>13</v>
      </c>
      <c r="G229" s="6">
        <f>VLOOKUP($B229,Pivot!$A$53:$Z$64,Pivot!X$50,FALSE)</f>
        <v>13.804199999999998</v>
      </c>
      <c r="H229" s="6">
        <f>VLOOKUP($B229,Pivot!$A$53:$Z$64,Pivot!Y$50,FALSE)</f>
        <v>18.543150000000004</v>
      </c>
      <c r="I229" s="6">
        <f>VLOOKUP($B229,Pivot!$A$53:$Z$64,Pivot!Z$50,FALSE)</f>
        <v>22.02295</v>
      </c>
      <c r="K229" s="70">
        <v>0</v>
      </c>
      <c r="L229" s="70">
        <v>0</v>
      </c>
      <c r="M229" s="70">
        <v>0</v>
      </c>
    </row>
    <row r="230" spans="1:13" ht="12.75" customHeight="1">
      <c r="A230" s="2">
        <v>2009</v>
      </c>
      <c r="B230" s="2">
        <v>1</v>
      </c>
      <c r="C230" s="4">
        <v>467623.48150000005</v>
      </c>
      <c r="D230" s="6">
        <v>2</v>
      </c>
      <c r="E230" s="6">
        <v>4.5</v>
      </c>
      <c r="F230" s="6">
        <v>24.5</v>
      </c>
      <c r="G230" s="6">
        <f>VLOOKUP($B230,Pivot!$A$53:$Z$64,Pivot!X$50,FALSE)</f>
        <v>6.02945</v>
      </c>
      <c r="H230" s="6">
        <f>VLOOKUP($B230,Pivot!$A$53:$Z$64,Pivot!Y$50,FALSE)</f>
        <v>10.717199999999998</v>
      </c>
      <c r="I230" s="6">
        <f>VLOOKUP($B230,Pivot!$A$53:$Z$64,Pivot!Z$50,FALSE)</f>
        <v>16.466650000000005</v>
      </c>
      <c r="K230" s="70">
        <v>0</v>
      </c>
      <c r="L230" s="70">
        <v>0</v>
      </c>
      <c r="M230" s="70">
        <v>0</v>
      </c>
    </row>
    <row r="231" spans="1:13" ht="12.75" customHeight="1">
      <c r="A231" s="2">
        <v>2009</v>
      </c>
      <c r="B231" s="2">
        <v>2</v>
      </c>
      <c r="C231" s="4">
        <v>451871.5318</v>
      </c>
      <c r="D231" s="6">
        <v>13.5</v>
      </c>
      <c r="E231" s="6">
        <v>13.5</v>
      </c>
      <c r="F231" s="6">
        <v>18.5</v>
      </c>
      <c r="G231" s="6">
        <f>VLOOKUP($B231,Pivot!$A$53:$Z$64,Pivot!X$50,FALSE)</f>
        <v>17.25075</v>
      </c>
      <c r="H231" s="6">
        <f>VLOOKUP($B231,Pivot!$A$53:$Z$64,Pivot!Y$50,FALSE)</f>
        <v>18.5074</v>
      </c>
      <c r="I231" s="6">
        <f>VLOOKUP($B231,Pivot!$A$53:$Z$64,Pivot!Z$50,FALSE)</f>
        <v>21.855599999999995</v>
      </c>
      <c r="K231" s="70">
        <v>0</v>
      </c>
      <c r="L231" s="70">
        <v>0</v>
      </c>
      <c r="M231" s="70">
        <v>0</v>
      </c>
    </row>
    <row r="232" spans="1:13" ht="12.75" customHeight="1">
      <c r="A232" s="2">
        <v>2009</v>
      </c>
      <c r="B232" s="2">
        <v>3</v>
      </c>
      <c r="C232" s="4">
        <v>412363.4392</v>
      </c>
      <c r="D232" s="6">
        <v>31.75</v>
      </c>
      <c r="E232" s="6">
        <v>36.5833333333333</v>
      </c>
      <c r="F232" s="6">
        <v>42.3333333333333</v>
      </c>
      <c r="G232" s="6">
        <f>VLOOKUP($B232,Pivot!$A$53:$Z$64,Pivot!X$50,FALSE)</f>
        <v>30.41085</v>
      </c>
      <c r="H232" s="6">
        <f>VLOOKUP($B232,Pivot!$A$53:$Z$64,Pivot!Y$50,FALSE)</f>
        <v>30.29351666666667</v>
      </c>
      <c r="I232" s="6">
        <f>VLOOKUP($B232,Pivot!$A$53:$Z$64,Pivot!Z$50,FALSE)</f>
        <v>31.105116666666667</v>
      </c>
      <c r="K232" s="70">
        <v>0</v>
      </c>
      <c r="L232" s="70">
        <v>0</v>
      </c>
      <c r="M232" s="70">
        <v>0</v>
      </c>
    </row>
    <row r="233" spans="1:13" ht="12.75" customHeight="1">
      <c r="A233" s="2">
        <v>2009</v>
      </c>
      <c r="B233" s="2">
        <v>4</v>
      </c>
      <c r="C233" s="4">
        <v>346776.326</v>
      </c>
      <c r="D233" s="6">
        <v>43.42</v>
      </c>
      <c r="E233" s="6">
        <v>42.75</v>
      </c>
      <c r="F233" s="6">
        <v>38.83</v>
      </c>
      <c r="G233" s="6">
        <f>VLOOKUP($B233,Pivot!$A$53:$Z$64,Pivot!X$50,FALSE)</f>
        <v>43.21394444444445</v>
      </c>
      <c r="H233" s="6">
        <f>VLOOKUP($B233,Pivot!$A$53:$Z$64,Pivot!Y$50,FALSE)</f>
        <v>45.464444444444446</v>
      </c>
      <c r="I233" s="6">
        <f>VLOOKUP($B233,Pivot!$A$53:$Z$64,Pivot!Z$50,FALSE)</f>
        <v>45.6495</v>
      </c>
      <c r="K233" s="70">
        <v>0</v>
      </c>
      <c r="L233" s="70">
        <v>0</v>
      </c>
      <c r="M233" s="70">
        <v>0</v>
      </c>
    </row>
    <row r="234" spans="1:13" ht="12.75" customHeight="1">
      <c r="A234" s="2">
        <v>2009</v>
      </c>
      <c r="B234" s="2">
        <v>5</v>
      </c>
      <c r="C234" s="4">
        <v>530408.7902</v>
      </c>
      <c r="D234" s="6">
        <v>64.95</v>
      </c>
      <c r="E234" s="6">
        <v>62.66</v>
      </c>
      <c r="F234" s="6">
        <v>59.54</v>
      </c>
      <c r="G234" s="6">
        <f>VLOOKUP($B234,Pivot!$A$53:$Z$64,Pivot!X$50,FALSE)</f>
        <v>65.55271428571429</v>
      </c>
      <c r="H234" s="6">
        <f>VLOOKUP($B234,Pivot!$A$53:$Z$64,Pivot!Y$50,FALSE)</f>
        <v>65.06564285714288</v>
      </c>
      <c r="I234" s="6">
        <f>VLOOKUP($B234,Pivot!$A$53:$Z$64,Pivot!Z$50,FALSE)</f>
        <v>62.641999999999996</v>
      </c>
      <c r="K234" s="70">
        <v>0</v>
      </c>
      <c r="L234" s="70">
        <v>0</v>
      </c>
      <c r="M234" s="70">
        <v>0</v>
      </c>
    </row>
    <row r="235" spans="1:13" ht="12.75" customHeight="1">
      <c r="A235" s="2">
        <v>2009</v>
      </c>
      <c r="B235" s="2">
        <v>6</v>
      </c>
      <c r="C235" s="4">
        <v>537731.7164</v>
      </c>
      <c r="D235" s="6">
        <v>70</v>
      </c>
      <c r="E235" s="6">
        <v>70</v>
      </c>
      <c r="F235" s="6">
        <v>64</v>
      </c>
      <c r="G235" s="6">
        <f>VLOOKUP($B235,Pivot!$A$53:$Z$64,Pivot!X$50,FALSE)</f>
        <v>72.1189</v>
      </c>
      <c r="H235" s="6">
        <f>VLOOKUP($B235,Pivot!$A$53:$Z$64,Pivot!Y$50,FALSE)</f>
        <v>70.6234</v>
      </c>
      <c r="I235" s="6">
        <f>VLOOKUP($B235,Pivot!$A$53:$Z$64,Pivot!Z$50,FALSE)</f>
        <v>67.83315</v>
      </c>
      <c r="K235" s="70">
        <v>0</v>
      </c>
      <c r="L235" s="70">
        <v>0</v>
      </c>
      <c r="M235" s="70">
        <v>0</v>
      </c>
    </row>
    <row r="236" spans="1:13" ht="12.75" customHeight="1">
      <c r="A236" s="2">
        <v>2009</v>
      </c>
      <c r="B236" s="2">
        <v>7</v>
      </c>
      <c r="C236" s="4">
        <v>687731.9271999999</v>
      </c>
      <c r="D236" s="6">
        <v>68</v>
      </c>
      <c r="E236" s="6">
        <v>64</v>
      </c>
      <c r="F236" s="6">
        <v>65</v>
      </c>
      <c r="G236" s="6">
        <f>VLOOKUP($B236,Pivot!$A$53:$Z$64,Pivot!X$50,FALSE)</f>
        <v>77.56585</v>
      </c>
      <c r="H236" s="6">
        <f>VLOOKUP($B236,Pivot!$A$53:$Z$64,Pivot!Y$50,FALSE)</f>
        <v>75.51874999999998</v>
      </c>
      <c r="I236" s="6">
        <f>VLOOKUP($B236,Pivot!$A$53:$Z$64,Pivot!Z$50,FALSE)</f>
        <v>74.45725000000002</v>
      </c>
      <c r="K236" s="70">
        <v>0</v>
      </c>
      <c r="L236" s="70">
        <v>0</v>
      </c>
      <c r="M236" s="70">
        <v>0</v>
      </c>
    </row>
    <row r="237" spans="1:13" ht="12.75" customHeight="1">
      <c r="A237" s="2">
        <v>2009</v>
      </c>
      <c r="B237" s="2">
        <v>8</v>
      </c>
      <c r="C237" s="4">
        <v>453273.54000000004</v>
      </c>
      <c r="D237" s="6">
        <v>71.54</v>
      </c>
      <c r="E237" s="6">
        <v>71</v>
      </c>
      <c r="F237" s="6">
        <v>68</v>
      </c>
      <c r="G237" s="6">
        <f>VLOOKUP($B237,Pivot!$A$53:$Z$64,Pivot!X$50,FALSE)</f>
        <v>74.99324999999999</v>
      </c>
      <c r="H237" s="6">
        <f>VLOOKUP($B237,Pivot!$A$53:$Z$64,Pivot!Y$50,FALSE)</f>
        <v>73.56409999999998</v>
      </c>
      <c r="I237" s="6">
        <f>VLOOKUP($B237,Pivot!$A$53:$Z$64,Pivot!Z$50,FALSE)</f>
        <v>73.98225000000001</v>
      </c>
      <c r="K237" s="70">
        <v>0</v>
      </c>
      <c r="L237" s="70">
        <v>0</v>
      </c>
      <c r="M237" s="70">
        <v>0</v>
      </c>
    </row>
    <row r="238" spans="1:13" ht="12.75" customHeight="1">
      <c r="A238" s="2">
        <v>2009</v>
      </c>
      <c r="B238" s="2">
        <v>9</v>
      </c>
      <c r="C238" s="4">
        <v>434688.2452</v>
      </c>
      <c r="D238" s="6">
        <v>70.72</v>
      </c>
      <c r="E238" s="6">
        <v>70.04</v>
      </c>
      <c r="F238" s="6">
        <v>67.31</v>
      </c>
      <c r="G238" s="6">
        <f>VLOOKUP($B238,Pivot!$A$53:$Z$64,Pivot!X$50,FALSE)</f>
        <v>68.7169375</v>
      </c>
      <c r="H238" s="6">
        <f>VLOOKUP($B238,Pivot!$A$53:$Z$64,Pivot!Y$50,FALSE)</f>
        <v>68.22900000000001</v>
      </c>
      <c r="I238" s="6">
        <f>VLOOKUP($B238,Pivot!$A$53:$Z$64,Pivot!Z$50,FALSE)</f>
        <v>67.784625</v>
      </c>
      <c r="K238" s="70">
        <v>0</v>
      </c>
      <c r="L238" s="70">
        <v>0</v>
      </c>
      <c r="M238" s="70">
        <v>0</v>
      </c>
    </row>
    <row r="239" spans="1:13" ht="12.75" customHeight="1">
      <c r="A239" s="2">
        <v>2009</v>
      </c>
      <c r="B239" s="2">
        <v>10</v>
      </c>
      <c r="C239" s="4">
        <v>412790.7401</v>
      </c>
      <c r="D239" s="6">
        <v>41.13</v>
      </c>
      <c r="E239" s="6">
        <v>30.13</v>
      </c>
      <c r="F239" s="6">
        <v>34.54</v>
      </c>
      <c r="G239" s="6">
        <f>VLOOKUP($B239,Pivot!$A$53:$Z$64,Pivot!X$50,FALSE)</f>
        <v>46.0000625</v>
      </c>
      <c r="H239" s="6">
        <f>VLOOKUP($B239,Pivot!$A$53:$Z$64,Pivot!Y$50,FALSE)</f>
        <v>48.322937499999995</v>
      </c>
      <c r="I239" s="6">
        <f>VLOOKUP($B239,Pivot!$A$53:$Z$64,Pivot!Z$50,FALSE)</f>
        <v>52.62137500000001</v>
      </c>
      <c r="K239" s="70">
        <v>0</v>
      </c>
      <c r="L239" s="70">
        <v>0</v>
      </c>
      <c r="M239" s="70">
        <v>0</v>
      </c>
    </row>
    <row r="240" spans="1:13" ht="12.75" customHeight="1">
      <c r="A240" s="2">
        <v>2009</v>
      </c>
      <c r="B240" s="2">
        <v>11</v>
      </c>
      <c r="C240" s="4">
        <v>438838.2782</v>
      </c>
      <c r="D240" s="6">
        <v>20.86</v>
      </c>
      <c r="E240" s="6">
        <v>25.95</v>
      </c>
      <c r="F240" s="6">
        <v>30.04</v>
      </c>
      <c r="G240" s="6">
        <f>VLOOKUP($B240,Pivot!$A$53:$Z$64,Pivot!X$50,FALSE)</f>
        <v>26.151700000000005</v>
      </c>
      <c r="H240" s="6">
        <f>VLOOKUP($B240,Pivot!$A$53:$Z$64,Pivot!Y$50,FALSE)</f>
        <v>28.378749999999997</v>
      </c>
      <c r="I240" s="6">
        <f>VLOOKUP($B240,Pivot!$A$53:$Z$64,Pivot!Z$50,FALSE)</f>
        <v>30.164400000000008</v>
      </c>
      <c r="K240" s="70">
        <v>0</v>
      </c>
      <c r="L240" s="70">
        <v>0</v>
      </c>
      <c r="M240" s="70">
        <v>0</v>
      </c>
    </row>
    <row r="241" spans="1:13" ht="12.75" customHeight="1">
      <c r="A241" s="2">
        <v>2009</v>
      </c>
      <c r="B241" s="2">
        <v>12</v>
      </c>
      <c r="C241" s="4">
        <v>488532.0585</v>
      </c>
      <c r="D241" s="6">
        <v>-3.04000000000001</v>
      </c>
      <c r="E241" s="6">
        <v>5.86</v>
      </c>
      <c r="F241" s="6">
        <v>7.27</v>
      </c>
      <c r="G241" s="6">
        <f>VLOOKUP($B241,Pivot!$A$53:$Z$64,Pivot!X$50,FALSE)</f>
        <v>13.804199999999998</v>
      </c>
      <c r="H241" s="6">
        <f>VLOOKUP($B241,Pivot!$A$53:$Z$64,Pivot!Y$50,FALSE)</f>
        <v>18.543150000000004</v>
      </c>
      <c r="I241" s="6">
        <f>VLOOKUP($B241,Pivot!$A$53:$Z$64,Pivot!Z$50,FALSE)</f>
        <v>22.02295</v>
      </c>
      <c r="K241" s="70">
        <v>0</v>
      </c>
      <c r="L241" s="70">
        <v>0</v>
      </c>
      <c r="M241" s="70">
        <v>0</v>
      </c>
    </row>
    <row r="242" spans="1:13" ht="12.75" customHeight="1">
      <c r="A242" s="2">
        <v>2010</v>
      </c>
      <c r="B242" s="2">
        <v>1</v>
      </c>
      <c r="C242" s="4">
        <v>480907.7855</v>
      </c>
      <c r="D242" s="6">
        <v>5.63</v>
      </c>
      <c r="E242" s="6">
        <v>26.86</v>
      </c>
      <c r="F242" s="6">
        <v>35.18</v>
      </c>
      <c r="G242" s="6">
        <f>VLOOKUP($B242,Pivot!$A$53:$Z$64,Pivot!X$50,FALSE)</f>
        <v>6.02945</v>
      </c>
      <c r="H242" s="6">
        <f>VLOOKUP($B242,Pivot!$A$53:$Z$64,Pivot!Y$50,FALSE)</f>
        <v>10.717199999999998</v>
      </c>
      <c r="I242" s="6">
        <f>VLOOKUP($B242,Pivot!$A$53:$Z$64,Pivot!Z$50,FALSE)</f>
        <v>16.466650000000005</v>
      </c>
      <c r="K242" s="70">
        <v>0</v>
      </c>
      <c r="L242" s="70">
        <v>0</v>
      </c>
      <c r="M242" s="70">
        <v>0</v>
      </c>
    </row>
    <row r="243" spans="1:13" ht="12.75" customHeight="1">
      <c r="A243" s="2">
        <v>2010</v>
      </c>
      <c r="B243" s="2">
        <v>2</v>
      </c>
      <c r="C243" s="4">
        <v>462070.8386</v>
      </c>
      <c r="D243" s="6">
        <v>22.5</v>
      </c>
      <c r="E243" s="6">
        <v>20.77</v>
      </c>
      <c r="F243" s="6">
        <v>25.27</v>
      </c>
      <c r="G243" s="6">
        <f>VLOOKUP($B243,Pivot!$A$53:$Z$64,Pivot!X$50,FALSE)</f>
        <v>17.25075</v>
      </c>
      <c r="H243" s="6">
        <f>VLOOKUP($B243,Pivot!$A$53:$Z$64,Pivot!Y$50,FALSE)</f>
        <v>18.5074</v>
      </c>
      <c r="I243" s="6">
        <f>VLOOKUP($B243,Pivot!$A$53:$Z$64,Pivot!Z$50,FALSE)</f>
        <v>21.855599999999995</v>
      </c>
      <c r="K243" s="70">
        <v>0</v>
      </c>
      <c r="L243" s="70">
        <v>0</v>
      </c>
      <c r="M243" s="70">
        <v>0</v>
      </c>
    </row>
    <row r="244" spans="1:13" ht="12.75" customHeight="1">
      <c r="A244" s="2">
        <v>2010</v>
      </c>
      <c r="B244" s="2">
        <v>3</v>
      </c>
      <c r="C244" s="4">
        <v>432453.9988</v>
      </c>
      <c r="D244" s="6">
        <v>34.04</v>
      </c>
      <c r="E244" s="6">
        <v>35.27</v>
      </c>
      <c r="F244" s="6">
        <v>34.81</v>
      </c>
      <c r="G244" s="6">
        <f>VLOOKUP($B244,Pivot!$A$53:$Z$64,Pivot!X$50,FALSE)</f>
        <v>30.41085</v>
      </c>
      <c r="H244" s="6">
        <f>VLOOKUP($B244,Pivot!$A$53:$Z$64,Pivot!Y$50,FALSE)</f>
        <v>30.29351666666667</v>
      </c>
      <c r="I244" s="6">
        <f>VLOOKUP($B244,Pivot!$A$53:$Z$64,Pivot!Z$50,FALSE)</f>
        <v>31.105116666666667</v>
      </c>
      <c r="K244" s="70">
        <v>0</v>
      </c>
      <c r="L244" s="70">
        <v>0</v>
      </c>
      <c r="M244" s="70">
        <v>0</v>
      </c>
    </row>
    <row r="245" spans="1:13" ht="12.75" customHeight="1">
      <c r="A245" s="2">
        <v>2010</v>
      </c>
      <c r="B245" s="2">
        <v>4</v>
      </c>
      <c r="C245" s="4">
        <v>420762.77119999996</v>
      </c>
      <c r="D245" s="6">
        <v>38.62</v>
      </c>
      <c r="E245" s="6">
        <v>58.29</v>
      </c>
      <c r="F245" s="6">
        <v>48.87</v>
      </c>
      <c r="G245" s="6">
        <f>VLOOKUP($B245,Pivot!$A$53:$Z$64,Pivot!X$50,FALSE)</f>
        <v>43.21394444444445</v>
      </c>
      <c r="H245" s="6">
        <f>VLOOKUP($B245,Pivot!$A$53:$Z$64,Pivot!Y$50,FALSE)</f>
        <v>45.464444444444446</v>
      </c>
      <c r="I245" s="6">
        <f>VLOOKUP($B245,Pivot!$A$53:$Z$64,Pivot!Z$50,FALSE)</f>
        <v>45.6495</v>
      </c>
      <c r="K245" s="70">
        <v>0</v>
      </c>
      <c r="L245" s="70">
        <v>0</v>
      </c>
      <c r="M245" s="70">
        <v>0</v>
      </c>
    </row>
    <row r="246" spans="1:13" ht="12.75" customHeight="1">
      <c r="A246" s="2">
        <v>2010</v>
      </c>
      <c r="B246" s="2">
        <v>5</v>
      </c>
      <c r="C246" s="4">
        <v>476287.08019999997</v>
      </c>
      <c r="D246" s="6">
        <v>51.86</v>
      </c>
      <c r="E246" s="6">
        <v>58.04</v>
      </c>
      <c r="F246" s="6">
        <v>57.27</v>
      </c>
      <c r="G246" s="6">
        <f>VLOOKUP($B246,Pivot!$A$53:$Z$64,Pivot!X$50,FALSE)</f>
        <v>65.55271428571429</v>
      </c>
      <c r="H246" s="6">
        <f>VLOOKUP($B246,Pivot!$A$53:$Z$64,Pivot!Y$50,FALSE)</f>
        <v>65.06564285714288</v>
      </c>
      <c r="I246" s="6">
        <f>VLOOKUP($B246,Pivot!$A$53:$Z$64,Pivot!Z$50,FALSE)</f>
        <v>62.641999999999996</v>
      </c>
      <c r="K246" s="70">
        <v>0</v>
      </c>
      <c r="L246" s="70">
        <v>0</v>
      </c>
      <c r="M246" s="70">
        <v>0</v>
      </c>
    </row>
    <row r="247" spans="1:13" ht="12.75" customHeight="1">
      <c r="A247" s="2">
        <v>2010</v>
      </c>
      <c r="B247" s="2">
        <v>6</v>
      </c>
      <c r="C247" s="4">
        <v>695567.8871</v>
      </c>
      <c r="D247" s="6">
        <v>72.95</v>
      </c>
      <c r="E247" s="6">
        <v>72.91</v>
      </c>
      <c r="F247" s="6">
        <v>72.83</v>
      </c>
      <c r="G247" s="6">
        <f>VLOOKUP($B247,Pivot!$A$53:$Z$64,Pivot!X$50,FALSE)</f>
        <v>72.1189</v>
      </c>
      <c r="H247" s="6">
        <f>VLOOKUP($B247,Pivot!$A$53:$Z$64,Pivot!Y$50,FALSE)</f>
        <v>70.6234</v>
      </c>
      <c r="I247" s="6">
        <f>VLOOKUP($B247,Pivot!$A$53:$Z$64,Pivot!Z$50,FALSE)</f>
        <v>67.83315</v>
      </c>
      <c r="K247" s="70">
        <v>0</v>
      </c>
      <c r="L247" s="70">
        <v>0</v>
      </c>
      <c r="M247" s="70">
        <v>0</v>
      </c>
    </row>
    <row r="248" spans="1:13" ht="12.75" customHeight="1">
      <c r="A248" s="2">
        <v>2010</v>
      </c>
      <c r="B248" s="2">
        <v>7</v>
      </c>
      <c r="C248" s="4">
        <v>777321.8777</v>
      </c>
      <c r="D248" s="6">
        <v>71.45</v>
      </c>
      <c r="E248" s="6">
        <v>74.37</v>
      </c>
      <c r="F248" s="6">
        <v>76.79</v>
      </c>
      <c r="G248" s="6">
        <f>VLOOKUP($B248,Pivot!$A$53:$Z$64,Pivot!X$50,FALSE)</f>
        <v>77.56585</v>
      </c>
      <c r="H248" s="6">
        <f>VLOOKUP($B248,Pivot!$A$53:$Z$64,Pivot!Y$50,FALSE)</f>
        <v>75.51874999999998</v>
      </c>
      <c r="I248" s="6">
        <f>VLOOKUP($B248,Pivot!$A$53:$Z$64,Pivot!Z$50,FALSE)</f>
        <v>74.45725000000002</v>
      </c>
      <c r="K248" s="70">
        <v>0</v>
      </c>
      <c r="L248" s="70">
        <v>0</v>
      </c>
      <c r="M248" s="70">
        <v>0</v>
      </c>
    </row>
    <row r="249" spans="1:13" ht="12.75" customHeight="1">
      <c r="A249" s="2">
        <v>2010</v>
      </c>
      <c r="B249" s="2">
        <v>8</v>
      </c>
      <c r="C249" s="4">
        <v>609961.2579</v>
      </c>
      <c r="D249" s="6">
        <v>75.7</v>
      </c>
      <c r="E249" s="6">
        <v>72.25</v>
      </c>
      <c r="F249" s="6">
        <v>72.16</v>
      </c>
      <c r="G249" s="6">
        <f>VLOOKUP($B249,Pivot!$A$53:$Z$64,Pivot!X$50,FALSE)</f>
        <v>74.99324999999999</v>
      </c>
      <c r="H249" s="6">
        <f>VLOOKUP($B249,Pivot!$A$53:$Z$64,Pivot!Y$50,FALSE)</f>
        <v>73.56409999999998</v>
      </c>
      <c r="I249" s="6">
        <f>VLOOKUP($B249,Pivot!$A$53:$Z$64,Pivot!Z$50,FALSE)</f>
        <v>73.98225000000001</v>
      </c>
      <c r="K249" s="70">
        <v>0</v>
      </c>
      <c r="L249" s="70">
        <v>0</v>
      </c>
      <c r="M249" s="70">
        <v>0</v>
      </c>
    </row>
    <row r="250" spans="1:13" ht="12.75" customHeight="1">
      <c r="A250" s="2">
        <v>2010</v>
      </c>
      <c r="B250" s="2">
        <v>9</v>
      </c>
      <c r="C250" s="4">
        <v>471005.97119999997</v>
      </c>
      <c r="D250" s="6">
        <v>59.62</v>
      </c>
      <c r="E250" s="6">
        <v>51.25</v>
      </c>
      <c r="F250" s="6">
        <v>58.83</v>
      </c>
      <c r="G250" s="6">
        <f>VLOOKUP($B250,Pivot!$A$53:$Z$64,Pivot!X$50,FALSE)</f>
        <v>68.7169375</v>
      </c>
      <c r="H250" s="6">
        <f>VLOOKUP($B250,Pivot!$A$53:$Z$64,Pivot!Y$50,FALSE)</f>
        <v>68.22900000000001</v>
      </c>
      <c r="I250" s="6">
        <f>VLOOKUP($B250,Pivot!$A$53:$Z$64,Pivot!Z$50,FALSE)</f>
        <v>67.784625</v>
      </c>
      <c r="K250" s="70">
        <v>0</v>
      </c>
      <c r="L250" s="70">
        <v>0</v>
      </c>
      <c r="M250" s="70">
        <v>0</v>
      </c>
    </row>
    <row r="251" spans="1:13" ht="12.75" customHeight="1">
      <c r="A251" s="2">
        <v>2010</v>
      </c>
      <c r="B251" s="2">
        <v>10</v>
      </c>
      <c r="C251" s="4">
        <v>414565.0599</v>
      </c>
      <c r="D251" s="6">
        <v>46.2</v>
      </c>
      <c r="E251" s="6">
        <v>45.41</v>
      </c>
      <c r="F251" s="6">
        <v>49.95</v>
      </c>
      <c r="G251" s="6">
        <f>VLOOKUP($B251,Pivot!$A$53:$Z$64,Pivot!X$50,FALSE)</f>
        <v>46.0000625</v>
      </c>
      <c r="H251" s="6">
        <f>VLOOKUP($B251,Pivot!$A$53:$Z$64,Pivot!Y$50,FALSE)</f>
        <v>48.322937499999995</v>
      </c>
      <c r="I251" s="6">
        <f>VLOOKUP($B251,Pivot!$A$53:$Z$64,Pivot!Z$50,FALSE)</f>
        <v>52.62137500000001</v>
      </c>
      <c r="K251" s="70">
        <v>0</v>
      </c>
      <c r="L251" s="70">
        <v>0</v>
      </c>
      <c r="M251" s="70">
        <v>0</v>
      </c>
    </row>
    <row r="252" spans="1:13" ht="12.75" customHeight="1">
      <c r="A252" s="2">
        <v>2010</v>
      </c>
      <c r="B252" s="2">
        <v>11</v>
      </c>
      <c r="C252" s="4">
        <v>467438.3948</v>
      </c>
      <c r="D252" s="6">
        <v>8.29</v>
      </c>
      <c r="E252" s="6">
        <v>23.25</v>
      </c>
      <c r="F252" s="6">
        <v>26.54</v>
      </c>
      <c r="G252" s="6">
        <f>VLOOKUP($B252,Pivot!$A$53:$Z$64,Pivot!X$50,FALSE)</f>
        <v>26.151700000000005</v>
      </c>
      <c r="H252" s="6">
        <f>VLOOKUP($B252,Pivot!$A$53:$Z$64,Pivot!Y$50,FALSE)</f>
        <v>28.378749999999997</v>
      </c>
      <c r="I252" s="6">
        <f>VLOOKUP($B252,Pivot!$A$53:$Z$64,Pivot!Z$50,FALSE)</f>
        <v>30.164400000000008</v>
      </c>
      <c r="K252" s="70">
        <v>0</v>
      </c>
      <c r="L252" s="70">
        <v>0</v>
      </c>
      <c r="M252" s="70">
        <v>0</v>
      </c>
    </row>
    <row r="253" spans="1:13" ht="12.75" customHeight="1">
      <c r="A253" s="2">
        <v>2010</v>
      </c>
      <c r="B253" s="2">
        <v>12</v>
      </c>
      <c r="C253" s="4">
        <v>458307.22250000003</v>
      </c>
      <c r="D253" s="6">
        <v>19.25</v>
      </c>
      <c r="E253" s="6">
        <v>22.25</v>
      </c>
      <c r="F253" s="6">
        <v>29.33</v>
      </c>
      <c r="G253" s="6">
        <f>VLOOKUP($B253,Pivot!$A$53:$Z$64,Pivot!X$50,FALSE)</f>
        <v>13.804199999999998</v>
      </c>
      <c r="H253" s="6">
        <f>VLOOKUP($B253,Pivot!$A$53:$Z$64,Pivot!Y$50,FALSE)</f>
        <v>18.543150000000004</v>
      </c>
      <c r="I253" s="6">
        <f>VLOOKUP($B253,Pivot!$A$53:$Z$64,Pivot!Z$50,FALSE)</f>
        <v>22.02295</v>
      </c>
      <c r="K253" s="70">
        <v>0</v>
      </c>
      <c r="L253" s="70">
        <v>0</v>
      </c>
      <c r="M253" s="70">
        <v>0</v>
      </c>
    </row>
    <row r="254" spans="1:13" ht="12.75" customHeight="1">
      <c r="A254" s="2">
        <f>A242+1</f>
        <v>2011</v>
      </c>
      <c r="B254" s="2">
        <f>B242</f>
        <v>1</v>
      </c>
      <c r="C254" s="4">
        <v>476111.3744</v>
      </c>
      <c r="D254" s="6">
        <v>8.16</v>
      </c>
      <c r="E254" s="6">
        <v>12.16</v>
      </c>
      <c r="F254" s="6">
        <v>12.08</v>
      </c>
      <c r="G254" s="6">
        <f>VLOOKUP($B254,Pivot!$A$53:$Z$64,Pivot!X$50,FALSE)</f>
        <v>6.02945</v>
      </c>
      <c r="H254" s="6">
        <f>VLOOKUP($B254,Pivot!$A$53:$Z$64,Pivot!Y$50,FALSE)</f>
        <v>10.717199999999998</v>
      </c>
      <c r="I254" s="6">
        <f>VLOOKUP($B254,Pivot!$A$53:$Z$64,Pivot!Z$50,FALSE)</f>
        <v>16.466650000000005</v>
      </c>
      <c r="K254" s="70">
        <v>0</v>
      </c>
      <c r="L254" s="70">
        <v>0</v>
      </c>
      <c r="M254" s="70">
        <v>0</v>
      </c>
    </row>
    <row r="255" spans="1:13" ht="12.75" customHeight="1">
      <c r="A255" s="2">
        <f aca="true" t="shared" si="0" ref="A255:A318">A243+1</f>
        <v>2011</v>
      </c>
      <c r="B255" s="2">
        <f aca="true" t="shared" si="1" ref="B255:B318">B243</f>
        <v>2</v>
      </c>
      <c r="C255" s="4">
        <v>480504.0166</v>
      </c>
      <c r="D255" s="6">
        <v>-0.5</v>
      </c>
      <c r="E255" s="6">
        <v>3.7</v>
      </c>
      <c r="F255" s="6">
        <v>21.62</v>
      </c>
      <c r="G255" s="6">
        <f>VLOOKUP($B255,Pivot!$A$53:$Z$64,Pivot!X$50,FALSE)</f>
        <v>17.25075</v>
      </c>
      <c r="H255" s="6">
        <f>VLOOKUP($B255,Pivot!$A$53:$Z$64,Pivot!Y$50,FALSE)</f>
        <v>18.5074</v>
      </c>
      <c r="I255" s="6">
        <f>VLOOKUP($B255,Pivot!$A$53:$Z$64,Pivot!Z$50,FALSE)</f>
        <v>21.855599999999995</v>
      </c>
      <c r="K255" s="70">
        <v>0</v>
      </c>
      <c r="L255" s="70">
        <v>0</v>
      </c>
      <c r="M255" s="70">
        <v>0</v>
      </c>
    </row>
    <row r="256" spans="1:13" ht="12.75" customHeight="1">
      <c r="A256" s="2">
        <f t="shared" si="0"/>
        <v>2011</v>
      </c>
      <c r="B256" s="2">
        <f t="shared" si="1"/>
        <v>3</v>
      </c>
      <c r="C256" s="4">
        <v>428662.50845389004</v>
      </c>
      <c r="D256" s="6">
        <v>35.25</v>
      </c>
      <c r="E256" s="6">
        <v>32.12</v>
      </c>
      <c r="F256" s="6">
        <v>16.66</v>
      </c>
      <c r="G256" s="6">
        <f>VLOOKUP($B256,Pivot!$A$53:$Z$64,Pivot!X$50,FALSE)</f>
        <v>30.41085</v>
      </c>
      <c r="H256" s="6">
        <f>VLOOKUP($B256,Pivot!$A$53:$Z$64,Pivot!Y$50,FALSE)</f>
        <v>30.29351666666667</v>
      </c>
      <c r="I256" s="6">
        <f>VLOOKUP($B256,Pivot!$A$53:$Z$64,Pivot!Z$50,FALSE)</f>
        <v>31.105116666666667</v>
      </c>
      <c r="K256" s="70">
        <v>0</v>
      </c>
      <c r="L256" s="70">
        <v>0</v>
      </c>
      <c r="M256" s="70">
        <v>0</v>
      </c>
    </row>
    <row r="257" spans="1:13" ht="12.75" customHeight="1">
      <c r="A257" s="2">
        <f t="shared" si="0"/>
        <v>2011</v>
      </c>
      <c r="B257" s="2">
        <f t="shared" si="1"/>
        <v>4</v>
      </c>
      <c r="C257" s="4">
        <v>407995.34651265</v>
      </c>
      <c r="D257" s="6">
        <v>35.04</v>
      </c>
      <c r="E257" s="6">
        <v>41.58</v>
      </c>
      <c r="F257" s="6">
        <v>42.2</v>
      </c>
      <c r="G257" s="6">
        <f>VLOOKUP($B257,Pivot!$A$53:$Z$64,Pivot!X$50,FALSE)</f>
        <v>43.21394444444445</v>
      </c>
      <c r="H257" s="6">
        <f>VLOOKUP($B257,Pivot!$A$53:$Z$64,Pivot!Y$50,FALSE)</f>
        <v>45.464444444444446</v>
      </c>
      <c r="I257" s="6">
        <f>VLOOKUP($B257,Pivot!$A$53:$Z$64,Pivot!Z$50,FALSE)</f>
        <v>45.6495</v>
      </c>
      <c r="K257" s="70">
        <v>0</v>
      </c>
      <c r="L257" s="70">
        <v>0</v>
      </c>
      <c r="M257" s="70">
        <v>0</v>
      </c>
    </row>
    <row r="258" spans="1:13" ht="12.75" customHeight="1">
      <c r="A258" s="2">
        <f t="shared" si="0"/>
        <v>2011</v>
      </c>
      <c r="B258" s="2">
        <f t="shared" si="1"/>
        <v>5</v>
      </c>
      <c r="C258" s="4">
        <v>454729.83377934</v>
      </c>
      <c r="D258" s="6">
        <v>52.33</v>
      </c>
      <c r="E258" s="6">
        <v>54.62</v>
      </c>
      <c r="F258" s="6">
        <v>55.75</v>
      </c>
      <c r="G258" s="6">
        <f>VLOOKUP($B258,Pivot!$A$53:$Z$64,Pivot!X$50,FALSE)</f>
        <v>65.55271428571429</v>
      </c>
      <c r="H258" s="6">
        <f>VLOOKUP($B258,Pivot!$A$53:$Z$64,Pivot!Y$50,FALSE)</f>
        <v>65.06564285714288</v>
      </c>
      <c r="I258" s="6">
        <f>VLOOKUP($B258,Pivot!$A$53:$Z$64,Pivot!Z$50,FALSE)</f>
        <v>62.641999999999996</v>
      </c>
      <c r="K258" s="70">
        <v>0</v>
      </c>
      <c r="L258" s="70">
        <v>0</v>
      </c>
      <c r="M258" s="70">
        <v>0</v>
      </c>
    </row>
    <row r="259" spans="1:13" ht="12.75" customHeight="1">
      <c r="A259" s="2">
        <f t="shared" si="0"/>
        <v>2011</v>
      </c>
      <c r="B259" s="2">
        <f t="shared" si="1"/>
        <v>6</v>
      </c>
      <c r="C259" s="4">
        <v>707053.3963</v>
      </c>
      <c r="D259" s="6">
        <v>67.5</v>
      </c>
      <c r="E259" s="6">
        <v>72.87</v>
      </c>
      <c r="F259" s="6">
        <v>76.5</v>
      </c>
      <c r="G259" s="6">
        <f>VLOOKUP($B259,Pivot!$A$53:$Z$64,Pivot!X$50,FALSE)</f>
        <v>72.1189</v>
      </c>
      <c r="H259" s="6">
        <f>VLOOKUP($B259,Pivot!$A$53:$Z$64,Pivot!Y$50,FALSE)</f>
        <v>70.6234</v>
      </c>
      <c r="I259" s="6">
        <f>VLOOKUP($B259,Pivot!$A$53:$Z$64,Pivot!Z$50,FALSE)</f>
        <v>67.83315</v>
      </c>
      <c r="K259" s="70">
        <v>0</v>
      </c>
      <c r="L259" s="70">
        <v>0</v>
      </c>
      <c r="M259" s="70">
        <v>0</v>
      </c>
    </row>
    <row r="260" spans="1:13" ht="12.75" customHeight="1">
      <c r="A260" s="2">
        <f t="shared" si="0"/>
        <v>2011</v>
      </c>
      <c r="B260" s="2">
        <f t="shared" si="1"/>
        <v>7</v>
      </c>
      <c r="C260" s="4">
        <v>769990.7273</v>
      </c>
      <c r="D260" s="6">
        <v>82.45</v>
      </c>
      <c r="E260" s="6">
        <v>74.75</v>
      </c>
      <c r="F260" s="6">
        <v>71.91</v>
      </c>
      <c r="G260" s="6">
        <f>VLOOKUP($B260,Pivot!$A$53:$Z$64,Pivot!X$50,FALSE)</f>
        <v>77.56585</v>
      </c>
      <c r="H260" s="6">
        <f>VLOOKUP($B260,Pivot!$A$53:$Z$64,Pivot!Y$50,FALSE)</f>
        <v>75.51874999999998</v>
      </c>
      <c r="I260" s="6">
        <f>VLOOKUP($B260,Pivot!$A$53:$Z$64,Pivot!Z$50,FALSE)</f>
        <v>74.45725000000002</v>
      </c>
      <c r="K260" s="70">
        <v>0</v>
      </c>
      <c r="L260" s="70">
        <v>0</v>
      </c>
      <c r="M260" s="70">
        <v>0</v>
      </c>
    </row>
    <row r="261" spans="1:13" ht="12.75" customHeight="1">
      <c r="A261" s="2">
        <f t="shared" si="0"/>
        <v>2011</v>
      </c>
      <c r="B261" s="2">
        <f t="shared" si="1"/>
        <v>8</v>
      </c>
      <c r="C261" s="4">
        <v>562320.8744</v>
      </c>
      <c r="D261" s="6">
        <v>73.08</v>
      </c>
      <c r="E261" s="6">
        <v>72.62</v>
      </c>
      <c r="F261" s="6">
        <v>72.79</v>
      </c>
      <c r="G261" s="6">
        <f>VLOOKUP($B261,Pivot!$A$53:$Z$64,Pivot!X$50,FALSE)</f>
        <v>74.99324999999999</v>
      </c>
      <c r="H261" s="6">
        <f>VLOOKUP($B261,Pivot!$A$53:$Z$64,Pivot!Y$50,FALSE)</f>
        <v>73.56409999999998</v>
      </c>
      <c r="I261" s="6">
        <f>VLOOKUP($B261,Pivot!$A$53:$Z$64,Pivot!Z$50,FALSE)</f>
        <v>73.98225000000001</v>
      </c>
      <c r="K261" s="70">
        <v>0</v>
      </c>
      <c r="L261" s="70">
        <v>0</v>
      </c>
      <c r="M261" s="70">
        <v>0</v>
      </c>
    </row>
    <row r="262" spans="1:13" ht="12.75" customHeight="1">
      <c r="A262" s="2">
        <f t="shared" si="0"/>
        <v>2011</v>
      </c>
      <c r="B262" s="2">
        <f t="shared" si="1"/>
        <v>9</v>
      </c>
      <c r="C262" s="4">
        <v>511467.617</v>
      </c>
      <c r="D262" s="6">
        <v>61.79</v>
      </c>
      <c r="E262" s="6">
        <v>71.5</v>
      </c>
      <c r="F262" s="6">
        <v>72.12</v>
      </c>
      <c r="G262" s="6">
        <f>VLOOKUP($B262,Pivot!$A$53:$Z$64,Pivot!X$50,FALSE)</f>
        <v>68.7169375</v>
      </c>
      <c r="H262" s="6">
        <f>VLOOKUP($B262,Pivot!$A$53:$Z$64,Pivot!Y$50,FALSE)</f>
        <v>68.22900000000001</v>
      </c>
      <c r="I262" s="6">
        <f>VLOOKUP($B262,Pivot!$A$53:$Z$64,Pivot!Z$50,FALSE)</f>
        <v>67.784625</v>
      </c>
      <c r="K262" s="70">
        <v>0</v>
      </c>
      <c r="L262" s="70">
        <v>0</v>
      </c>
      <c r="M262" s="70">
        <v>0</v>
      </c>
    </row>
    <row r="263" spans="1:13" ht="12.75" customHeight="1">
      <c r="A263" s="2">
        <f t="shared" si="0"/>
        <v>2011</v>
      </c>
      <c r="B263" s="2">
        <f t="shared" si="1"/>
        <v>10</v>
      </c>
      <c r="C263" s="4">
        <v>438312.3577</v>
      </c>
      <c r="D263" s="6">
        <v>70.33</v>
      </c>
      <c r="E263" s="6">
        <v>65.25</v>
      </c>
      <c r="F263" s="6">
        <v>61.12</v>
      </c>
      <c r="G263" s="6">
        <f>VLOOKUP($B263,Pivot!$A$53:$Z$64,Pivot!X$50,FALSE)</f>
        <v>46.0000625</v>
      </c>
      <c r="H263" s="6">
        <f>VLOOKUP($B263,Pivot!$A$53:$Z$64,Pivot!Y$50,FALSE)</f>
        <v>48.322937499999995</v>
      </c>
      <c r="I263" s="6">
        <f>VLOOKUP($B263,Pivot!$A$53:$Z$64,Pivot!Z$50,FALSE)</f>
        <v>52.62137500000001</v>
      </c>
      <c r="K263" s="70">
        <v>0</v>
      </c>
      <c r="L263" s="70">
        <v>0</v>
      </c>
      <c r="M263" s="70">
        <v>0</v>
      </c>
    </row>
    <row r="264" spans="1:13" ht="12.75" customHeight="1">
      <c r="A264" s="2">
        <f t="shared" si="0"/>
        <v>2011</v>
      </c>
      <c r="B264" s="2">
        <f t="shared" si="1"/>
        <v>11</v>
      </c>
      <c r="C264" s="4">
        <v>439356.0938</v>
      </c>
      <c r="D264" s="6">
        <v>31.66</v>
      </c>
      <c r="E264" s="6">
        <v>32.5</v>
      </c>
      <c r="F264" s="6">
        <v>30.37</v>
      </c>
      <c r="G264" s="6">
        <f>VLOOKUP($B264,Pivot!$A$53:$Z$64,Pivot!X$50,FALSE)</f>
        <v>26.151700000000005</v>
      </c>
      <c r="H264" s="6">
        <f>VLOOKUP($B264,Pivot!$A$53:$Z$64,Pivot!Y$50,FALSE)</f>
        <v>28.378749999999997</v>
      </c>
      <c r="I264" s="6">
        <f>VLOOKUP($B264,Pivot!$A$53:$Z$64,Pivot!Z$50,FALSE)</f>
        <v>30.164400000000008</v>
      </c>
      <c r="K264" s="70">
        <v>0</v>
      </c>
      <c r="L264" s="70">
        <v>0</v>
      </c>
      <c r="M264" s="70">
        <v>0</v>
      </c>
    </row>
    <row r="265" spans="1:13" ht="12.75" customHeight="1">
      <c r="A265" s="2">
        <f t="shared" si="0"/>
        <v>2011</v>
      </c>
      <c r="B265" s="2">
        <f t="shared" si="1"/>
        <v>12</v>
      </c>
      <c r="C265" s="4">
        <v>467601.8804</v>
      </c>
      <c r="D265" s="6">
        <v>9</v>
      </c>
      <c r="E265" s="6">
        <v>23</v>
      </c>
      <c r="F265" s="6">
        <v>20</v>
      </c>
      <c r="G265" s="6">
        <f>VLOOKUP($B265,Pivot!$A$53:$Z$64,Pivot!X$50,FALSE)</f>
        <v>13.804199999999998</v>
      </c>
      <c r="H265" s="6">
        <f>VLOOKUP($B265,Pivot!$A$53:$Z$64,Pivot!Y$50,FALSE)</f>
        <v>18.543150000000004</v>
      </c>
      <c r="I265" s="6">
        <f>VLOOKUP($B265,Pivot!$A$53:$Z$64,Pivot!Z$50,FALSE)</f>
        <v>22.02295</v>
      </c>
      <c r="K265" s="70">
        <v>0</v>
      </c>
      <c r="L265" s="70">
        <v>0</v>
      </c>
      <c r="M265" s="70">
        <v>0</v>
      </c>
    </row>
    <row r="266" spans="1:13" ht="12.75" customHeight="1">
      <c r="A266" s="2">
        <f t="shared" si="0"/>
        <v>2012</v>
      </c>
      <c r="B266" s="2">
        <f t="shared" si="1"/>
        <v>1</v>
      </c>
      <c r="C266" s="4">
        <v>438323.03150000004</v>
      </c>
      <c r="D266" s="6">
        <v>32</v>
      </c>
      <c r="E266" s="6">
        <v>31</v>
      </c>
      <c r="F266" s="6">
        <v>38</v>
      </c>
      <c r="G266" s="6">
        <f>VLOOKUP($B266,Pivot!$A$53:$Z$64,Pivot!X$50,FALSE)</f>
        <v>6.02945</v>
      </c>
      <c r="H266" s="6">
        <f>VLOOKUP($B266,Pivot!$A$53:$Z$64,Pivot!Y$50,FALSE)</f>
        <v>10.717199999999998</v>
      </c>
      <c r="I266" s="6">
        <f>VLOOKUP($B266,Pivot!$A$53:$Z$64,Pivot!Z$50,FALSE)</f>
        <v>16.466650000000005</v>
      </c>
      <c r="K266" s="70">
        <v>0</v>
      </c>
      <c r="L266" s="70">
        <v>0</v>
      </c>
      <c r="M266" s="70">
        <v>0</v>
      </c>
    </row>
    <row r="267" spans="1:13" ht="12.75" customHeight="1">
      <c r="A267" s="2">
        <f t="shared" si="0"/>
        <v>2012</v>
      </c>
      <c r="B267" s="2">
        <f t="shared" si="1"/>
        <v>2</v>
      </c>
      <c r="C267" s="4">
        <v>438530.7549</v>
      </c>
      <c r="D267" s="6">
        <v>27.08</v>
      </c>
      <c r="E267" s="6">
        <v>24.75</v>
      </c>
      <c r="F267" s="6">
        <v>25.08</v>
      </c>
      <c r="G267" s="6">
        <f>VLOOKUP($B267,Pivot!$A$53:$Z$64,Pivot!X$50,FALSE)</f>
        <v>17.25075</v>
      </c>
      <c r="H267" s="6">
        <f>VLOOKUP($B267,Pivot!$A$53:$Z$64,Pivot!Y$50,FALSE)</f>
        <v>18.5074</v>
      </c>
      <c r="I267" s="6">
        <f>VLOOKUP($B267,Pivot!$A$53:$Z$64,Pivot!Z$50,FALSE)</f>
        <v>21.855599999999995</v>
      </c>
      <c r="K267" s="70">
        <v>0</v>
      </c>
      <c r="L267" s="70">
        <v>0</v>
      </c>
      <c r="M267" s="70">
        <v>0</v>
      </c>
    </row>
    <row r="268" spans="1:13" ht="12.75" customHeight="1">
      <c r="A268" s="2">
        <f t="shared" si="0"/>
        <v>2012</v>
      </c>
      <c r="B268" s="2">
        <f t="shared" si="1"/>
        <v>3</v>
      </c>
      <c r="C268" s="4">
        <v>431233.8563</v>
      </c>
      <c r="D268" s="6">
        <v>27.04</v>
      </c>
      <c r="E268" s="6">
        <v>35.66</v>
      </c>
      <c r="F268" s="6">
        <v>46</v>
      </c>
      <c r="G268" s="6">
        <f>VLOOKUP($B268,Pivot!$A$53:$Z$64,Pivot!X$50,FALSE)</f>
        <v>30.41085</v>
      </c>
      <c r="H268" s="6">
        <f>VLOOKUP($B268,Pivot!$A$53:$Z$64,Pivot!Y$50,FALSE)</f>
        <v>30.29351666666667</v>
      </c>
      <c r="I268" s="6">
        <f>VLOOKUP($B268,Pivot!$A$53:$Z$64,Pivot!Z$50,FALSE)</f>
        <v>31.105116666666667</v>
      </c>
      <c r="K268" s="70">
        <v>0</v>
      </c>
      <c r="L268" s="70">
        <v>0</v>
      </c>
      <c r="M268" s="70">
        <v>0</v>
      </c>
    </row>
    <row r="269" spans="1:13" ht="12.75" customHeight="1">
      <c r="A269" s="2">
        <f t="shared" si="0"/>
        <v>2012</v>
      </c>
      <c r="B269" s="2">
        <f t="shared" si="1"/>
        <v>4</v>
      </c>
      <c r="C269" s="4">
        <v>434257.4892</v>
      </c>
      <c r="D269" s="6">
        <v>53.12</v>
      </c>
      <c r="E269" s="6">
        <v>48.5</v>
      </c>
      <c r="F269" s="6">
        <v>42.95</v>
      </c>
      <c r="G269" s="6">
        <f>VLOOKUP($B269,Pivot!$A$53:$Z$64,Pivot!X$50,FALSE)</f>
        <v>43.21394444444445</v>
      </c>
      <c r="H269" s="6">
        <f>VLOOKUP($B269,Pivot!$A$53:$Z$64,Pivot!Y$50,FALSE)</f>
        <v>45.464444444444446</v>
      </c>
      <c r="I269" s="6">
        <f>VLOOKUP($B269,Pivot!$A$53:$Z$64,Pivot!Z$50,FALSE)</f>
        <v>45.6495</v>
      </c>
      <c r="K269" s="70">
        <v>0</v>
      </c>
      <c r="L269" s="70">
        <v>0</v>
      </c>
      <c r="M269" s="70">
        <v>0</v>
      </c>
    </row>
    <row r="270" spans="1:13" ht="12.75" customHeight="1">
      <c r="A270" s="2">
        <f t="shared" si="0"/>
        <v>2012</v>
      </c>
      <c r="B270" s="2">
        <f t="shared" si="1"/>
        <v>5</v>
      </c>
      <c r="C270" s="4">
        <v>633855.6762</v>
      </c>
      <c r="D270" s="6">
        <v>52.29</v>
      </c>
      <c r="E270" s="6">
        <v>63.37</v>
      </c>
      <c r="F270" s="6">
        <v>70.87</v>
      </c>
      <c r="G270" s="6">
        <f>VLOOKUP($B270,Pivot!$A$53:$Z$64,Pivot!X$50,FALSE)</f>
        <v>65.55271428571429</v>
      </c>
      <c r="H270" s="6">
        <f>VLOOKUP($B270,Pivot!$A$53:$Z$64,Pivot!Y$50,FALSE)</f>
        <v>65.06564285714288</v>
      </c>
      <c r="I270" s="6">
        <f>VLOOKUP($B270,Pivot!$A$53:$Z$64,Pivot!Z$50,FALSE)</f>
        <v>62.641999999999996</v>
      </c>
      <c r="K270" s="70">
        <v>0</v>
      </c>
      <c r="L270" s="70">
        <v>0</v>
      </c>
      <c r="M270" s="70">
        <v>0</v>
      </c>
    </row>
    <row r="271" spans="1:13" ht="12.75" customHeight="1">
      <c r="A271" s="2">
        <f t="shared" si="0"/>
        <v>2012</v>
      </c>
      <c r="B271" s="2">
        <f t="shared" si="1"/>
        <v>6</v>
      </c>
      <c r="C271" s="4">
        <v>789688.3537999999</v>
      </c>
      <c r="D271" s="6">
        <v>69.5</v>
      </c>
      <c r="E271" s="6">
        <v>62.91</v>
      </c>
      <c r="F271" s="6">
        <v>66.41</v>
      </c>
      <c r="G271" s="6">
        <f>VLOOKUP($B271,Pivot!$A$53:$Z$64,Pivot!X$50,FALSE)</f>
        <v>72.1189</v>
      </c>
      <c r="H271" s="6">
        <f>VLOOKUP($B271,Pivot!$A$53:$Z$64,Pivot!Y$50,FALSE)</f>
        <v>70.6234</v>
      </c>
      <c r="I271" s="6">
        <f>VLOOKUP($B271,Pivot!$A$53:$Z$64,Pivot!Z$50,FALSE)</f>
        <v>67.83315</v>
      </c>
      <c r="K271" s="70">
        <v>0</v>
      </c>
      <c r="L271" s="70">
        <v>0</v>
      </c>
      <c r="M271" s="70">
        <v>0</v>
      </c>
    </row>
    <row r="272" spans="1:13" ht="12.75" customHeight="1">
      <c r="A272" s="2">
        <f t="shared" si="0"/>
        <v>2012</v>
      </c>
      <c r="B272" s="2">
        <f t="shared" si="1"/>
        <v>7</v>
      </c>
      <c r="C272" s="4">
        <v>800211.6554</v>
      </c>
      <c r="D272" s="6">
        <v>74.33</v>
      </c>
      <c r="E272" s="6">
        <v>71.62</v>
      </c>
      <c r="F272" s="6">
        <v>72.91</v>
      </c>
      <c r="G272" s="6">
        <f>VLOOKUP($B272,Pivot!$A$53:$Z$64,Pivot!X$50,FALSE)</f>
        <v>77.56585</v>
      </c>
      <c r="H272" s="6">
        <f>VLOOKUP($B272,Pivot!$A$53:$Z$64,Pivot!Y$50,FALSE)</f>
        <v>75.51874999999998</v>
      </c>
      <c r="I272" s="6">
        <f>VLOOKUP($B272,Pivot!$A$53:$Z$64,Pivot!Z$50,FALSE)</f>
        <v>74.45725000000002</v>
      </c>
      <c r="K272" s="70">
        <v>0</v>
      </c>
      <c r="L272" s="70">
        <v>0</v>
      </c>
      <c r="M272" s="70">
        <v>0</v>
      </c>
    </row>
    <row r="273" spans="1:13" ht="12.75" customHeight="1">
      <c r="A273" s="2">
        <f t="shared" si="0"/>
        <v>2012</v>
      </c>
      <c r="B273" s="2">
        <f t="shared" si="1"/>
        <v>8</v>
      </c>
      <c r="C273" s="4">
        <v>623661.3714000001</v>
      </c>
      <c r="D273" s="6">
        <v>78.87</v>
      </c>
      <c r="E273" s="6">
        <v>76.62</v>
      </c>
      <c r="F273" s="6">
        <v>74.66</v>
      </c>
      <c r="G273" s="6">
        <f>VLOOKUP($B273,Pivot!$A$53:$Z$64,Pivot!X$50,FALSE)</f>
        <v>74.99324999999999</v>
      </c>
      <c r="H273" s="6">
        <f>VLOOKUP($B273,Pivot!$A$53:$Z$64,Pivot!Y$50,FALSE)</f>
        <v>73.56409999999998</v>
      </c>
      <c r="I273" s="6">
        <f>VLOOKUP($B273,Pivot!$A$53:$Z$64,Pivot!Z$50,FALSE)</f>
        <v>73.98225000000001</v>
      </c>
      <c r="K273" s="70">
        <v>0</v>
      </c>
      <c r="L273" s="70">
        <v>0</v>
      </c>
      <c r="M273" s="70">
        <v>0</v>
      </c>
    </row>
    <row r="274" spans="1:13" ht="12.75" customHeight="1">
      <c r="A274" s="2">
        <f t="shared" si="0"/>
        <v>2012</v>
      </c>
      <c r="B274" s="2">
        <f t="shared" si="1"/>
        <v>9</v>
      </c>
      <c r="C274" s="4">
        <v>490644.8006</v>
      </c>
      <c r="D274" s="6">
        <v>65.33</v>
      </c>
      <c r="E274" s="6">
        <v>63.58</v>
      </c>
      <c r="F274" s="6">
        <v>61.45</v>
      </c>
      <c r="G274" s="6">
        <f>VLOOKUP($B274,Pivot!$A$53:$Z$64,Pivot!X$50,FALSE)</f>
        <v>68.7169375</v>
      </c>
      <c r="H274" s="6">
        <f>VLOOKUP($B274,Pivot!$A$53:$Z$64,Pivot!Y$50,FALSE)</f>
        <v>68.22900000000001</v>
      </c>
      <c r="I274" s="6">
        <f>VLOOKUP($B274,Pivot!$A$53:$Z$64,Pivot!Z$50,FALSE)</f>
        <v>67.784625</v>
      </c>
      <c r="K274" s="70">
        <v>0</v>
      </c>
      <c r="L274" s="70">
        <v>0</v>
      </c>
      <c r="M274" s="70">
        <v>0</v>
      </c>
    </row>
    <row r="275" spans="1:13" ht="12.75" customHeight="1">
      <c r="A275" s="2">
        <f t="shared" si="0"/>
        <v>2012</v>
      </c>
      <c r="B275" s="2">
        <f t="shared" si="1"/>
        <v>10</v>
      </c>
      <c r="C275" s="4">
        <v>435047.1781</v>
      </c>
      <c r="D275" s="6">
        <v>59.95</v>
      </c>
      <c r="E275" s="6">
        <v>63.16</v>
      </c>
      <c r="F275" s="6">
        <v>64.95</v>
      </c>
      <c r="G275" s="6">
        <f>VLOOKUP($B275,Pivot!$A$53:$Z$64,Pivot!X$50,FALSE)</f>
        <v>46.0000625</v>
      </c>
      <c r="H275" s="6">
        <f>VLOOKUP($B275,Pivot!$A$53:$Z$64,Pivot!Y$50,FALSE)</f>
        <v>48.322937499999995</v>
      </c>
      <c r="I275" s="6">
        <f>VLOOKUP($B275,Pivot!$A$53:$Z$64,Pivot!Z$50,FALSE)</f>
        <v>52.62137500000001</v>
      </c>
      <c r="K275" s="70">
        <v>0</v>
      </c>
      <c r="L275" s="70">
        <v>0</v>
      </c>
      <c r="M275" s="70">
        <v>0</v>
      </c>
    </row>
    <row r="276" spans="1:13" ht="12.75" customHeight="1">
      <c r="A276" s="2">
        <f t="shared" si="0"/>
        <v>2012</v>
      </c>
      <c r="B276" s="2">
        <f t="shared" si="1"/>
        <v>11</v>
      </c>
      <c r="C276" s="4">
        <v>430956.6455</v>
      </c>
      <c r="D276" s="6">
        <v>31.79</v>
      </c>
      <c r="E276" s="6">
        <v>38.2</v>
      </c>
      <c r="F276" s="6">
        <v>40.79</v>
      </c>
      <c r="G276" s="6">
        <f>VLOOKUP($B276,Pivot!$A$53:$Z$64,Pivot!X$50,FALSE)</f>
        <v>26.151700000000005</v>
      </c>
      <c r="H276" s="6">
        <f>VLOOKUP($B276,Pivot!$A$53:$Z$64,Pivot!Y$50,FALSE)</f>
        <v>28.378749999999997</v>
      </c>
      <c r="I276" s="6">
        <f>VLOOKUP($B276,Pivot!$A$53:$Z$64,Pivot!Z$50,FALSE)</f>
        <v>30.164400000000008</v>
      </c>
      <c r="K276" s="70">
        <v>0</v>
      </c>
      <c r="L276" s="70">
        <v>0</v>
      </c>
      <c r="M276" s="70">
        <v>0</v>
      </c>
    </row>
    <row r="277" spans="1:13" ht="12.75" customHeight="1">
      <c r="A277" s="2">
        <f t="shared" si="0"/>
        <v>2012</v>
      </c>
      <c r="B277" s="2">
        <f t="shared" si="1"/>
        <v>12</v>
      </c>
      <c r="C277" s="4">
        <v>452806.6069</v>
      </c>
      <c r="D277" s="6">
        <v>19.37</v>
      </c>
      <c r="E277" s="6">
        <v>23.5</v>
      </c>
      <c r="F277" s="6">
        <v>34.87</v>
      </c>
      <c r="G277" s="6">
        <f>VLOOKUP($B277,Pivot!$A$53:$Z$64,Pivot!X$50,FALSE)</f>
        <v>13.804199999999998</v>
      </c>
      <c r="H277" s="6">
        <f>VLOOKUP($B277,Pivot!$A$53:$Z$64,Pivot!Y$50,FALSE)</f>
        <v>18.543150000000004</v>
      </c>
      <c r="I277" s="6">
        <f>VLOOKUP($B277,Pivot!$A$53:$Z$64,Pivot!Z$50,FALSE)</f>
        <v>22.02295</v>
      </c>
      <c r="K277" s="70">
        <v>0</v>
      </c>
      <c r="L277" s="70">
        <v>0</v>
      </c>
      <c r="M277" s="70">
        <v>0</v>
      </c>
    </row>
    <row r="278" spans="1:13" ht="12.75" customHeight="1">
      <c r="A278" s="2">
        <f t="shared" si="0"/>
        <v>2013</v>
      </c>
      <c r="B278" s="2">
        <f t="shared" si="1"/>
        <v>1</v>
      </c>
      <c r="C278" s="4">
        <v>493620.3528</v>
      </c>
      <c r="D278" s="6">
        <v>5.91</v>
      </c>
      <c r="E278" s="6">
        <v>5</v>
      </c>
      <c r="F278" s="6">
        <v>2.91</v>
      </c>
      <c r="G278" s="6">
        <f>VLOOKUP($B278,Pivot!$A$53:$Z$64,Pivot!X$50,FALSE)</f>
        <v>6.02945</v>
      </c>
      <c r="H278" s="6">
        <f>VLOOKUP($B278,Pivot!$A$53:$Z$64,Pivot!Y$50,FALSE)</f>
        <v>10.717199999999998</v>
      </c>
      <c r="I278" s="6">
        <f>VLOOKUP($B278,Pivot!$A$53:$Z$64,Pivot!Z$50,FALSE)</f>
        <v>16.466650000000005</v>
      </c>
      <c r="K278" s="70">
        <v>0</v>
      </c>
      <c r="L278" s="70">
        <v>0</v>
      </c>
      <c r="M278" s="70">
        <v>0</v>
      </c>
    </row>
    <row r="279" spans="1:13" ht="12.75" customHeight="1">
      <c r="A279" s="2">
        <f t="shared" si="0"/>
        <v>2013</v>
      </c>
      <c r="B279" s="2">
        <f t="shared" si="1"/>
        <v>2</v>
      </c>
      <c r="C279" s="4">
        <v>451921.8546</v>
      </c>
      <c r="D279" s="6">
        <v>18.16</v>
      </c>
      <c r="E279" s="6">
        <v>26.79</v>
      </c>
      <c r="F279" s="6">
        <v>28.33</v>
      </c>
      <c r="G279" s="6">
        <f>VLOOKUP($B279,Pivot!$A$53:$Z$64,Pivot!X$50,FALSE)</f>
        <v>17.25075</v>
      </c>
      <c r="H279" s="6">
        <f>VLOOKUP($B279,Pivot!$A$53:$Z$64,Pivot!Y$50,FALSE)</f>
        <v>18.5074</v>
      </c>
      <c r="I279" s="6">
        <f>VLOOKUP($B279,Pivot!$A$53:$Z$64,Pivot!Z$50,FALSE)</f>
        <v>21.855599999999995</v>
      </c>
      <c r="K279" s="70">
        <v>0</v>
      </c>
      <c r="L279" s="70">
        <v>0</v>
      </c>
      <c r="M279" s="70">
        <v>0</v>
      </c>
    </row>
    <row r="280" spans="1:13" ht="12.75" customHeight="1">
      <c r="A280" s="2">
        <f t="shared" si="0"/>
        <v>2013</v>
      </c>
      <c r="B280" s="2">
        <f t="shared" si="1"/>
        <v>3</v>
      </c>
      <c r="C280" s="4">
        <v>442015.6723</v>
      </c>
      <c r="D280" s="6">
        <v>31.87</v>
      </c>
      <c r="E280" s="6">
        <v>29.41</v>
      </c>
      <c r="F280" s="6">
        <v>39.66</v>
      </c>
      <c r="G280" s="6">
        <f>VLOOKUP($B280,Pivot!$A$53:$Z$64,Pivot!X$50,FALSE)</f>
        <v>30.41085</v>
      </c>
      <c r="H280" s="6">
        <f>VLOOKUP($B280,Pivot!$A$53:$Z$64,Pivot!Y$50,FALSE)</f>
        <v>30.29351666666667</v>
      </c>
      <c r="I280" s="6">
        <f>VLOOKUP($B280,Pivot!$A$53:$Z$64,Pivot!Z$50,FALSE)</f>
        <v>31.105116666666667</v>
      </c>
      <c r="K280" s="70">
        <v>0</v>
      </c>
      <c r="L280" s="70">
        <v>0</v>
      </c>
      <c r="M280" s="70">
        <v>0</v>
      </c>
    </row>
    <row r="281" spans="1:13" ht="12.75" customHeight="1">
      <c r="A281" s="2">
        <f t="shared" si="0"/>
        <v>2013</v>
      </c>
      <c r="B281" s="2">
        <f t="shared" si="1"/>
        <v>4</v>
      </c>
      <c r="C281" s="4">
        <v>450839.838</v>
      </c>
      <c r="D281" s="6">
        <v>43.5</v>
      </c>
      <c r="E281" s="6">
        <v>55.37</v>
      </c>
      <c r="F281" s="6">
        <v>57.37</v>
      </c>
      <c r="G281" s="6">
        <f>VLOOKUP($B281,Pivot!$A$53:$Z$64,Pivot!X$50,FALSE)</f>
        <v>43.21394444444445</v>
      </c>
      <c r="H281" s="6">
        <f>VLOOKUP($B281,Pivot!$A$53:$Z$64,Pivot!Y$50,FALSE)</f>
        <v>45.464444444444446</v>
      </c>
      <c r="I281" s="6">
        <f>VLOOKUP($B281,Pivot!$A$53:$Z$64,Pivot!Z$50,FALSE)</f>
        <v>45.6495</v>
      </c>
      <c r="K281" s="70">
        <v>0</v>
      </c>
      <c r="L281" s="70">
        <v>0</v>
      </c>
      <c r="M281" s="70">
        <v>0</v>
      </c>
    </row>
    <row r="282" spans="1:13" ht="12.75" customHeight="1">
      <c r="A282" s="2">
        <f t="shared" si="0"/>
        <v>2013</v>
      </c>
      <c r="B282" s="2">
        <f t="shared" si="1"/>
        <v>5</v>
      </c>
      <c r="C282" s="4">
        <v>619305.7089</v>
      </c>
      <c r="D282" s="6">
        <v>67.2</v>
      </c>
      <c r="E282" s="6">
        <v>68.08</v>
      </c>
      <c r="F282" s="6">
        <v>72.75</v>
      </c>
      <c r="G282" s="6">
        <f>VLOOKUP($B282,Pivot!$A$53:$Z$64,Pivot!X$50,FALSE)</f>
        <v>65.55271428571429</v>
      </c>
      <c r="H282" s="6">
        <f>VLOOKUP($B282,Pivot!$A$53:$Z$64,Pivot!Y$50,FALSE)</f>
        <v>65.06564285714288</v>
      </c>
      <c r="I282" s="6">
        <f>VLOOKUP($B282,Pivot!$A$53:$Z$64,Pivot!Z$50,FALSE)</f>
        <v>62.641999999999996</v>
      </c>
      <c r="K282" s="70">
        <v>0</v>
      </c>
      <c r="L282" s="70">
        <v>0</v>
      </c>
      <c r="M282" s="70">
        <v>0</v>
      </c>
    </row>
    <row r="283" spans="1:13" ht="12.75" customHeight="1">
      <c r="A283" s="2">
        <f t="shared" si="0"/>
        <v>2013</v>
      </c>
      <c r="B283" s="2">
        <f t="shared" si="1"/>
        <v>6</v>
      </c>
      <c r="C283" s="4">
        <v>771672.2158</v>
      </c>
      <c r="D283" s="6">
        <v>78.83</v>
      </c>
      <c r="E283" s="6">
        <v>77.95</v>
      </c>
      <c r="F283" s="6">
        <v>74.7</v>
      </c>
      <c r="G283" s="6">
        <f>VLOOKUP($B283,Pivot!$A$53:$Z$64,Pivot!X$50,FALSE)</f>
        <v>72.1189</v>
      </c>
      <c r="H283" s="6">
        <f>VLOOKUP($B283,Pivot!$A$53:$Z$64,Pivot!Y$50,FALSE)</f>
        <v>70.6234</v>
      </c>
      <c r="I283" s="6">
        <f>VLOOKUP($B283,Pivot!$A$53:$Z$64,Pivot!Z$50,FALSE)</f>
        <v>67.83315</v>
      </c>
      <c r="K283" s="70">
        <v>0</v>
      </c>
      <c r="L283" s="70">
        <v>0</v>
      </c>
      <c r="M283" s="70">
        <v>0</v>
      </c>
    </row>
    <row r="284" spans="1:13" ht="12.75" customHeight="1">
      <c r="A284" s="2">
        <f t="shared" si="0"/>
        <v>2013</v>
      </c>
      <c r="B284" s="2">
        <f t="shared" si="1"/>
        <v>7</v>
      </c>
      <c r="C284" s="4">
        <v>814492.9572</v>
      </c>
      <c r="D284" s="6">
        <v>79.45</v>
      </c>
      <c r="E284" s="6">
        <v>80.16</v>
      </c>
      <c r="F284" s="6">
        <v>78.83</v>
      </c>
      <c r="G284" s="6">
        <f>VLOOKUP($B284,Pivot!$A$53:$Z$64,Pivot!X$50,FALSE)</f>
        <v>77.56585</v>
      </c>
      <c r="H284" s="6">
        <f>VLOOKUP($B284,Pivot!$A$53:$Z$64,Pivot!Y$50,FALSE)</f>
        <v>75.51874999999998</v>
      </c>
      <c r="I284" s="6">
        <f>VLOOKUP($B284,Pivot!$A$53:$Z$64,Pivot!Z$50,FALSE)</f>
        <v>74.45725000000002</v>
      </c>
      <c r="K284" s="70">
        <v>0</v>
      </c>
      <c r="L284" s="70">
        <v>0</v>
      </c>
      <c r="M284" s="70">
        <v>0</v>
      </c>
    </row>
    <row r="285" spans="1:13" ht="12.75" customHeight="1">
      <c r="A285" s="2">
        <f t="shared" si="0"/>
        <v>2013</v>
      </c>
      <c r="B285" s="2">
        <f t="shared" si="1"/>
        <v>8</v>
      </c>
      <c r="C285" s="4">
        <v>603872.5011</v>
      </c>
      <c r="D285" s="6">
        <v>72.29</v>
      </c>
      <c r="E285" s="6">
        <v>72</v>
      </c>
      <c r="F285" s="6">
        <v>78.2</v>
      </c>
      <c r="G285" s="6">
        <f>VLOOKUP($B285,Pivot!$A$53:$Z$64,Pivot!X$50,FALSE)</f>
        <v>74.99324999999999</v>
      </c>
      <c r="H285" s="6">
        <f>VLOOKUP($B285,Pivot!$A$53:$Z$64,Pivot!Y$50,FALSE)</f>
        <v>73.56409999999998</v>
      </c>
      <c r="I285" s="6">
        <f>VLOOKUP($B285,Pivot!$A$53:$Z$64,Pivot!Z$50,FALSE)</f>
        <v>73.98225000000001</v>
      </c>
      <c r="K285" s="70">
        <v>0</v>
      </c>
      <c r="L285" s="70">
        <v>0</v>
      </c>
      <c r="M285" s="70">
        <v>0</v>
      </c>
    </row>
    <row r="286" spans="1:13" ht="12.75" customHeight="1">
      <c r="A286" s="2">
        <f t="shared" si="0"/>
        <v>2013</v>
      </c>
      <c r="B286" s="2">
        <f t="shared" si="1"/>
        <v>9</v>
      </c>
      <c r="C286" s="4">
        <v>532137.8386</v>
      </c>
      <c r="D286" s="6">
        <v>67.66</v>
      </c>
      <c r="E286" s="6">
        <v>68.45</v>
      </c>
      <c r="F286" s="6">
        <v>68.75</v>
      </c>
      <c r="G286" s="6">
        <f>VLOOKUP($B286,Pivot!$A$53:$Z$64,Pivot!X$50,FALSE)</f>
        <v>68.7169375</v>
      </c>
      <c r="H286" s="6">
        <f>VLOOKUP($B286,Pivot!$A$53:$Z$64,Pivot!Y$50,FALSE)</f>
        <v>68.22900000000001</v>
      </c>
      <c r="I286" s="6">
        <f>VLOOKUP($B286,Pivot!$A$53:$Z$64,Pivot!Z$50,FALSE)</f>
        <v>67.784625</v>
      </c>
      <c r="K286" s="70">
        <v>0</v>
      </c>
      <c r="L286" s="70">
        <v>0</v>
      </c>
      <c r="M286" s="70">
        <v>0</v>
      </c>
    </row>
    <row r="287" spans="1:13" ht="12.75" customHeight="1">
      <c r="A287" s="2">
        <f t="shared" si="0"/>
        <v>2013</v>
      </c>
      <c r="B287" s="2">
        <f t="shared" si="1"/>
        <v>10</v>
      </c>
      <c r="C287" s="4">
        <v>424237.9809</v>
      </c>
      <c r="D287" s="6">
        <v>45.75</v>
      </c>
      <c r="E287" s="6">
        <v>46.5</v>
      </c>
      <c r="F287" s="6">
        <v>46.75</v>
      </c>
      <c r="G287" s="6">
        <f>VLOOKUP($B287,Pivot!$A$53:$Z$64,Pivot!X$50,FALSE)</f>
        <v>46.0000625</v>
      </c>
      <c r="H287" s="6">
        <f>VLOOKUP($B287,Pivot!$A$53:$Z$64,Pivot!Y$50,FALSE)</f>
        <v>48.322937499999995</v>
      </c>
      <c r="I287" s="6">
        <f>VLOOKUP($B287,Pivot!$A$53:$Z$64,Pivot!Z$50,FALSE)</f>
        <v>52.62137500000001</v>
      </c>
      <c r="K287" s="70">
        <v>0</v>
      </c>
      <c r="L287" s="70">
        <v>0</v>
      </c>
      <c r="M287" s="70">
        <v>0</v>
      </c>
    </row>
    <row r="288" spans="1:13" ht="12.75" customHeight="1">
      <c r="A288" s="2">
        <f t="shared" si="0"/>
        <v>2013</v>
      </c>
      <c r="B288" s="2">
        <f t="shared" si="1"/>
        <v>11</v>
      </c>
      <c r="C288" s="4">
        <v>441561.1632</v>
      </c>
      <c r="D288" s="6">
        <v>27.25</v>
      </c>
      <c r="E288" s="6">
        <v>41.83</v>
      </c>
      <c r="F288" s="6">
        <v>45</v>
      </c>
      <c r="G288" s="6">
        <f>VLOOKUP($B288,Pivot!$A$53:$Z$64,Pivot!X$50,FALSE)</f>
        <v>26.151700000000005</v>
      </c>
      <c r="H288" s="6">
        <f>VLOOKUP($B288,Pivot!$A$53:$Z$64,Pivot!Y$50,FALSE)</f>
        <v>28.378749999999997</v>
      </c>
      <c r="I288" s="6">
        <f>VLOOKUP($B288,Pivot!$A$53:$Z$64,Pivot!Z$50,FALSE)</f>
        <v>30.164400000000008</v>
      </c>
      <c r="K288" s="70">
        <v>0</v>
      </c>
      <c r="L288" s="70">
        <v>0</v>
      </c>
      <c r="M288" s="70">
        <v>0</v>
      </c>
    </row>
    <row r="289" spans="1:13" ht="12.75" customHeight="1">
      <c r="A289" s="2">
        <f t="shared" si="0"/>
        <v>2013</v>
      </c>
      <c r="B289" s="2">
        <f t="shared" si="1"/>
        <v>12</v>
      </c>
      <c r="C289" s="4">
        <v>490677.278</v>
      </c>
      <c r="D289" s="6">
        <v>6</v>
      </c>
      <c r="E289" s="6">
        <v>18.75</v>
      </c>
      <c r="F289" s="6">
        <v>45</v>
      </c>
      <c r="G289" s="6">
        <f>VLOOKUP($B289,Pivot!$A$53:$Z$64,Pivot!X$50,FALSE)</f>
        <v>13.804199999999998</v>
      </c>
      <c r="H289" s="6">
        <f>VLOOKUP($B289,Pivot!$A$53:$Z$64,Pivot!Y$50,FALSE)</f>
        <v>18.543150000000004</v>
      </c>
      <c r="I289" s="6">
        <f>VLOOKUP($B289,Pivot!$A$53:$Z$64,Pivot!Z$50,FALSE)</f>
        <v>22.02295</v>
      </c>
      <c r="K289" s="70">
        <v>0</v>
      </c>
      <c r="L289" s="70">
        <v>0</v>
      </c>
      <c r="M289" s="70">
        <v>0</v>
      </c>
    </row>
    <row r="290" spans="1:13" ht="12.75" customHeight="1">
      <c r="A290" s="2">
        <f t="shared" si="0"/>
        <v>2014</v>
      </c>
      <c r="B290" s="2">
        <f t="shared" si="1"/>
        <v>1</v>
      </c>
      <c r="C290" s="4">
        <v>463103.2576</v>
      </c>
      <c r="D290" s="6">
        <v>14.87</v>
      </c>
      <c r="E290" s="6">
        <v>18.45</v>
      </c>
      <c r="F290" s="6">
        <v>24.91</v>
      </c>
      <c r="G290" s="6">
        <f>VLOOKUP($B290,Pivot!$A$53:$Z$64,Pivot!X$50,FALSE)</f>
        <v>6.02945</v>
      </c>
      <c r="H290" s="6">
        <f>VLOOKUP($B290,Pivot!$A$53:$Z$64,Pivot!Y$50,FALSE)</f>
        <v>10.717199999999998</v>
      </c>
      <c r="I290" s="6">
        <f>VLOOKUP($B290,Pivot!$A$53:$Z$64,Pivot!Z$50,FALSE)</f>
        <v>16.466650000000005</v>
      </c>
      <c r="K290" s="70">
        <v>0</v>
      </c>
      <c r="L290" s="70">
        <v>0</v>
      </c>
      <c r="M290" s="70">
        <v>0</v>
      </c>
    </row>
    <row r="291" spans="1:13" ht="12.75" customHeight="1">
      <c r="A291" s="2">
        <f t="shared" si="0"/>
        <v>2014</v>
      </c>
      <c r="B291" s="2">
        <f t="shared" si="1"/>
        <v>2</v>
      </c>
      <c r="C291" s="4">
        <v>476179.20420000004</v>
      </c>
      <c r="D291" s="6">
        <v>4.58</v>
      </c>
      <c r="E291" s="6">
        <v>4.75</v>
      </c>
      <c r="F291" s="6">
        <v>11</v>
      </c>
      <c r="G291" s="6">
        <f>VLOOKUP($B291,Pivot!$A$53:$Z$64,Pivot!X$50,FALSE)</f>
        <v>17.25075</v>
      </c>
      <c r="H291" s="6">
        <f>VLOOKUP($B291,Pivot!$A$53:$Z$64,Pivot!Y$50,FALSE)</f>
        <v>18.5074</v>
      </c>
      <c r="I291" s="6">
        <f>VLOOKUP($B291,Pivot!$A$53:$Z$64,Pivot!Z$50,FALSE)</f>
        <v>21.855599999999995</v>
      </c>
      <c r="K291" s="70">
        <v>0</v>
      </c>
      <c r="L291" s="70">
        <v>0</v>
      </c>
      <c r="M291" s="70">
        <v>0</v>
      </c>
    </row>
    <row r="292" spans="1:13" ht="12.75" customHeight="1">
      <c r="A292" s="2">
        <f t="shared" si="0"/>
        <v>2014</v>
      </c>
      <c r="B292" s="2">
        <f t="shared" si="1"/>
        <v>3</v>
      </c>
      <c r="C292" s="4">
        <v>430343.0416</v>
      </c>
      <c r="D292" s="6">
        <v>38.5</v>
      </c>
      <c r="E292" s="6">
        <v>36.37</v>
      </c>
      <c r="F292" s="6">
        <v>37.62</v>
      </c>
      <c r="G292" s="6">
        <f>VLOOKUP($B292,Pivot!$A$53:$Z$64,Pivot!X$50,FALSE)</f>
        <v>30.41085</v>
      </c>
      <c r="H292" s="6">
        <f>VLOOKUP($B292,Pivot!$A$53:$Z$64,Pivot!Y$50,FALSE)</f>
        <v>30.29351666666667</v>
      </c>
      <c r="I292" s="6">
        <f>VLOOKUP($B292,Pivot!$A$53:$Z$64,Pivot!Z$50,FALSE)</f>
        <v>31.105116666666667</v>
      </c>
      <c r="K292" s="70">
        <v>0</v>
      </c>
      <c r="L292" s="70">
        <v>0</v>
      </c>
      <c r="M292" s="70">
        <v>0</v>
      </c>
    </row>
    <row r="293" spans="1:13" ht="12.75" customHeight="1">
      <c r="A293" s="2">
        <f t="shared" si="0"/>
        <v>2014</v>
      </c>
      <c r="B293" s="2">
        <f t="shared" si="1"/>
        <v>4</v>
      </c>
      <c r="C293" s="4">
        <v>443956.3036</v>
      </c>
      <c r="D293" s="6">
        <v>52.95</v>
      </c>
      <c r="E293" s="6">
        <v>55.12</v>
      </c>
      <c r="F293" s="6">
        <v>53.58</v>
      </c>
      <c r="G293" s="6">
        <f>VLOOKUP($B293,Pivot!$A$53:$Z$64,Pivot!X$50,FALSE)</f>
        <v>43.21394444444445</v>
      </c>
      <c r="H293" s="6">
        <f>VLOOKUP($B293,Pivot!$A$53:$Z$64,Pivot!Y$50,FALSE)</f>
        <v>45.464444444444446</v>
      </c>
      <c r="I293" s="6">
        <f>VLOOKUP($B293,Pivot!$A$53:$Z$64,Pivot!Z$50,FALSE)</f>
        <v>45.6495</v>
      </c>
      <c r="K293" s="70">
        <v>0</v>
      </c>
      <c r="L293" s="70">
        <v>0</v>
      </c>
      <c r="M293" s="70">
        <v>0</v>
      </c>
    </row>
    <row r="294" spans="1:13" ht="12.75" customHeight="1">
      <c r="A294" s="2">
        <f t="shared" si="0"/>
        <v>2014</v>
      </c>
      <c r="B294" s="2">
        <f t="shared" si="1"/>
        <v>5</v>
      </c>
      <c r="C294" s="4">
        <v>692689.0905</v>
      </c>
      <c r="D294" s="6">
        <v>66.66</v>
      </c>
      <c r="E294" s="6">
        <v>67.83</v>
      </c>
      <c r="F294" s="6">
        <v>67.54</v>
      </c>
      <c r="G294" s="6">
        <f>VLOOKUP($B294,Pivot!$A$53:$Z$64,Pivot!X$50,FALSE)</f>
        <v>65.55271428571429</v>
      </c>
      <c r="H294" s="6">
        <f>VLOOKUP($B294,Pivot!$A$53:$Z$64,Pivot!Y$50,FALSE)</f>
        <v>65.06564285714288</v>
      </c>
      <c r="I294" s="6">
        <f>VLOOKUP($B294,Pivot!$A$53:$Z$64,Pivot!Z$50,FALSE)</f>
        <v>62.641999999999996</v>
      </c>
      <c r="K294" s="70">
        <v>0</v>
      </c>
      <c r="L294" s="70">
        <v>0</v>
      </c>
      <c r="M294" s="70">
        <v>0</v>
      </c>
    </row>
    <row r="295" spans="1:13" ht="12.75" customHeight="1">
      <c r="A295" s="2">
        <f t="shared" si="0"/>
        <v>2014</v>
      </c>
      <c r="B295" s="2">
        <f t="shared" si="1"/>
        <v>6</v>
      </c>
      <c r="C295" s="4">
        <v>742622.0676000001</v>
      </c>
      <c r="D295" s="6">
        <v>71</v>
      </c>
      <c r="E295" s="6">
        <v>69.33</v>
      </c>
      <c r="F295" s="6">
        <v>65.25</v>
      </c>
      <c r="G295" s="6">
        <f>VLOOKUP($B295,Pivot!$A$53:$Z$64,Pivot!X$50,FALSE)</f>
        <v>72.1189</v>
      </c>
      <c r="H295" s="6">
        <f>VLOOKUP($B295,Pivot!$A$53:$Z$64,Pivot!Y$50,FALSE)</f>
        <v>70.6234</v>
      </c>
      <c r="I295" s="6">
        <f>VLOOKUP($B295,Pivot!$A$53:$Z$64,Pivot!Z$50,FALSE)</f>
        <v>67.83315</v>
      </c>
      <c r="K295" s="70">
        <v>0</v>
      </c>
      <c r="L295" s="70">
        <v>0</v>
      </c>
      <c r="M295" s="70">
        <v>0</v>
      </c>
    </row>
    <row r="296" spans="1:13" ht="12.75" customHeight="1">
      <c r="A296" s="2">
        <f t="shared" si="0"/>
        <v>2014</v>
      </c>
      <c r="B296" s="2">
        <f t="shared" si="1"/>
        <v>7</v>
      </c>
      <c r="C296" s="4">
        <v>818137.7335</v>
      </c>
      <c r="D296" s="6">
        <v>75.79</v>
      </c>
      <c r="E296" s="6">
        <v>77.79</v>
      </c>
      <c r="F296" s="6">
        <v>77.16</v>
      </c>
      <c r="G296" s="6">
        <f>VLOOKUP($B296,Pivot!$A$53:$Z$64,Pivot!X$50,FALSE)</f>
        <v>77.56585</v>
      </c>
      <c r="H296" s="6">
        <f>VLOOKUP($B296,Pivot!$A$53:$Z$64,Pivot!Y$50,FALSE)</f>
        <v>75.51874999999998</v>
      </c>
      <c r="I296" s="6">
        <f>VLOOKUP($B296,Pivot!$A$53:$Z$64,Pivot!Z$50,FALSE)</f>
        <v>74.45725000000002</v>
      </c>
      <c r="K296" s="70">
        <v>0</v>
      </c>
      <c r="L296" s="70">
        <v>0</v>
      </c>
      <c r="M296" s="70">
        <v>0</v>
      </c>
    </row>
    <row r="297" spans="1:13" ht="12.75" customHeight="1">
      <c r="A297" s="2">
        <f t="shared" si="0"/>
        <v>2014</v>
      </c>
      <c r="B297" s="2">
        <f t="shared" si="1"/>
        <v>8</v>
      </c>
      <c r="C297" s="4">
        <v>567701.6086</v>
      </c>
      <c r="D297" s="6">
        <v>73.7</v>
      </c>
      <c r="E297" s="6">
        <v>73.41</v>
      </c>
      <c r="F297" s="6">
        <v>70.5</v>
      </c>
      <c r="G297" s="6">
        <f>VLOOKUP($B297,Pivot!$A$53:$Z$64,Pivot!X$50,FALSE)</f>
        <v>74.99324999999999</v>
      </c>
      <c r="H297" s="6">
        <f>VLOOKUP($B297,Pivot!$A$53:$Z$64,Pivot!Y$50,FALSE)</f>
        <v>73.56409999999998</v>
      </c>
      <c r="I297" s="6">
        <f>VLOOKUP($B297,Pivot!$A$53:$Z$64,Pivot!Z$50,FALSE)</f>
        <v>73.98225000000001</v>
      </c>
      <c r="K297" s="70">
        <v>0</v>
      </c>
      <c r="L297" s="70">
        <v>0</v>
      </c>
      <c r="M297" s="70">
        <v>0</v>
      </c>
    </row>
    <row r="298" spans="1:13" ht="12.75" customHeight="1">
      <c r="A298" s="2">
        <f t="shared" si="0"/>
        <v>2014</v>
      </c>
      <c r="B298" s="2">
        <f t="shared" si="1"/>
        <v>9</v>
      </c>
      <c r="C298" s="4">
        <v>485196.6327</v>
      </c>
      <c r="D298" s="6">
        <v>73.29</v>
      </c>
      <c r="E298" s="6">
        <v>70.12</v>
      </c>
      <c r="F298" s="6">
        <v>66.16</v>
      </c>
      <c r="G298" s="6">
        <f>VLOOKUP($B298,Pivot!$A$53:$Z$64,Pivot!X$50,FALSE)</f>
        <v>68.7169375</v>
      </c>
      <c r="H298" s="6">
        <f>VLOOKUP($B298,Pivot!$A$53:$Z$64,Pivot!Y$50,FALSE)</f>
        <v>68.22900000000001</v>
      </c>
      <c r="I298" s="6">
        <f>VLOOKUP($B298,Pivot!$A$53:$Z$64,Pivot!Z$50,FALSE)</f>
        <v>67.784625</v>
      </c>
      <c r="K298" s="70">
        <v>0</v>
      </c>
      <c r="L298" s="70">
        <v>0</v>
      </c>
      <c r="M298" s="70">
        <v>0</v>
      </c>
    </row>
    <row r="299" spans="1:13" ht="12.75" customHeight="1">
      <c r="A299" s="2">
        <f t="shared" si="0"/>
        <v>2014</v>
      </c>
      <c r="B299" s="2">
        <f t="shared" si="1"/>
        <v>10</v>
      </c>
      <c r="C299" s="4">
        <v>417763.53260000004</v>
      </c>
      <c r="D299" s="6">
        <v>38.58</v>
      </c>
      <c r="E299" s="6">
        <v>46.29</v>
      </c>
      <c r="F299" s="6">
        <v>57.91</v>
      </c>
      <c r="G299" s="6">
        <f>VLOOKUP($B299,Pivot!$A$53:$Z$64,Pivot!X$50,FALSE)</f>
        <v>46.0000625</v>
      </c>
      <c r="H299" s="6">
        <f>VLOOKUP($B299,Pivot!$A$53:$Z$64,Pivot!Y$50,FALSE)</f>
        <v>48.322937499999995</v>
      </c>
      <c r="I299" s="6">
        <f>VLOOKUP($B299,Pivot!$A$53:$Z$64,Pivot!Z$50,FALSE)</f>
        <v>52.62137500000001</v>
      </c>
      <c r="K299" s="70">
        <v>0</v>
      </c>
      <c r="L299" s="70">
        <v>0</v>
      </c>
      <c r="M299" s="70">
        <v>0</v>
      </c>
    </row>
    <row r="300" spans="1:13" ht="12.75" customHeight="1">
      <c r="A300" s="2">
        <f t="shared" si="0"/>
        <v>2014</v>
      </c>
      <c r="B300" s="2">
        <f t="shared" si="1"/>
        <v>11</v>
      </c>
      <c r="C300" s="4">
        <v>431556.942</v>
      </c>
      <c r="D300" s="6">
        <v>33.7</v>
      </c>
      <c r="E300" s="6">
        <v>33.54</v>
      </c>
      <c r="F300" s="6">
        <v>38.75</v>
      </c>
      <c r="G300" s="6">
        <f>VLOOKUP($B300,Pivot!$A$53:$Z$64,Pivot!X$50,FALSE)</f>
        <v>26.151700000000005</v>
      </c>
      <c r="H300" s="6">
        <f>VLOOKUP($B300,Pivot!$A$53:$Z$64,Pivot!Y$50,FALSE)</f>
        <v>28.378749999999997</v>
      </c>
      <c r="I300" s="6">
        <f>VLOOKUP($B300,Pivot!$A$53:$Z$64,Pivot!Z$50,FALSE)</f>
        <v>30.164400000000008</v>
      </c>
      <c r="K300" s="70">
        <v>0</v>
      </c>
      <c r="L300" s="70">
        <v>0</v>
      </c>
      <c r="M300" s="70">
        <v>0</v>
      </c>
    </row>
    <row r="301" spans="1:13" ht="12.75" customHeight="1">
      <c r="A301" s="60">
        <f t="shared" si="0"/>
        <v>2014</v>
      </c>
      <c r="B301" s="60">
        <f t="shared" si="1"/>
        <v>12</v>
      </c>
      <c r="C301" s="61">
        <v>479614.0419</v>
      </c>
      <c r="D301" s="62">
        <v>2.83</v>
      </c>
      <c r="E301" s="62">
        <v>17.87</v>
      </c>
      <c r="F301" s="62">
        <v>26.91</v>
      </c>
      <c r="G301" s="62">
        <f>VLOOKUP($B301,Pivot!$A$53:$Z$64,Pivot!X$50,FALSE)</f>
        <v>13.804199999999998</v>
      </c>
      <c r="H301" s="62">
        <f>VLOOKUP($B301,Pivot!$A$53:$Z$64,Pivot!Y$50,FALSE)</f>
        <v>18.543150000000004</v>
      </c>
      <c r="I301" s="62">
        <f>VLOOKUP($B301,Pivot!$A$53:$Z$64,Pivot!Z$50,FALSE)</f>
        <v>22.02295</v>
      </c>
      <c r="K301" s="70">
        <v>0</v>
      </c>
      <c r="L301" s="70">
        <v>0</v>
      </c>
      <c r="M301" s="70">
        <v>0</v>
      </c>
    </row>
    <row r="302" spans="1:15" ht="12.75" customHeight="1">
      <c r="A302" s="60">
        <f t="shared" si="0"/>
        <v>2015</v>
      </c>
      <c r="B302" s="60">
        <f t="shared" si="1"/>
        <v>1</v>
      </c>
      <c r="C302" s="61">
        <v>477137.36699999997</v>
      </c>
      <c r="D302" s="62">
        <v>5.95</v>
      </c>
      <c r="E302" s="62">
        <v>3.83</v>
      </c>
      <c r="F302" s="62">
        <v>-1.58</v>
      </c>
      <c r="G302" s="62">
        <f>VLOOKUP($B302,Pivot!$A$53:$Z$64,Pivot!X$50,FALSE)</f>
        <v>6.02945</v>
      </c>
      <c r="H302" s="62">
        <f>VLOOKUP($B302,Pivot!$A$53:$Z$64,Pivot!Y$50,FALSE)</f>
        <v>10.717199999999998</v>
      </c>
      <c r="I302" s="62">
        <f>VLOOKUP($B302,Pivot!$A$53:$Z$64,Pivot!Z$50,FALSE)</f>
        <v>16.466650000000005</v>
      </c>
      <c r="K302" s="70">
        <v>0</v>
      </c>
      <c r="L302" s="70">
        <v>0</v>
      </c>
      <c r="M302" s="70">
        <v>0</v>
      </c>
      <c r="N302" s="61"/>
      <c r="O302" s="61"/>
    </row>
    <row r="303" spans="1:15" ht="12.75" customHeight="1">
      <c r="A303" s="2">
        <f t="shared" si="0"/>
        <v>2015</v>
      </c>
      <c r="B303" s="2">
        <f t="shared" si="1"/>
        <v>2</v>
      </c>
      <c r="C303" s="4">
        <v>445503.59020000004</v>
      </c>
      <c r="D303" s="6">
        <v>25.83</v>
      </c>
      <c r="E303" s="6">
        <v>23.79</v>
      </c>
      <c r="F303" s="6">
        <v>32.25</v>
      </c>
      <c r="G303" s="6">
        <f>VLOOKUP($B303,Pivot!$A$53:$Z$64,Pivot!X$50,FALSE)</f>
        <v>17.25075</v>
      </c>
      <c r="H303" s="6">
        <f>VLOOKUP($B303,Pivot!$A$53:$Z$64,Pivot!Y$50,FALSE)</f>
        <v>18.5074</v>
      </c>
      <c r="I303" s="6">
        <f>VLOOKUP($B303,Pivot!$A$53:$Z$64,Pivot!Z$50,FALSE)</f>
        <v>21.855599999999995</v>
      </c>
      <c r="K303" s="70">
        <v>0</v>
      </c>
      <c r="L303" s="70">
        <v>0</v>
      </c>
      <c r="M303" s="70">
        <v>0</v>
      </c>
      <c r="N303" s="61"/>
      <c r="O303" s="61"/>
    </row>
    <row r="304" spans="1:15" ht="12.75" customHeight="1">
      <c r="A304" s="2">
        <f t="shared" si="0"/>
        <v>2015</v>
      </c>
      <c r="B304" s="2">
        <f t="shared" si="1"/>
        <v>3</v>
      </c>
      <c r="C304" s="4">
        <v>444735.24809999997</v>
      </c>
      <c r="D304" s="6">
        <v>25.04</v>
      </c>
      <c r="E304" s="6">
        <v>27.08</v>
      </c>
      <c r="F304" s="6">
        <v>28.41</v>
      </c>
      <c r="G304" s="6">
        <f>VLOOKUP($B304,Pivot!$A$53:$Z$64,Pivot!X$50,FALSE)</f>
        <v>30.41085</v>
      </c>
      <c r="H304" s="6">
        <f>VLOOKUP($B304,Pivot!$A$53:$Z$64,Pivot!Y$50,FALSE)</f>
        <v>30.29351666666667</v>
      </c>
      <c r="I304" s="6">
        <f>VLOOKUP($B304,Pivot!$A$53:$Z$64,Pivot!Z$50,FALSE)</f>
        <v>31.105116666666667</v>
      </c>
      <c r="K304" s="70">
        <v>0</v>
      </c>
      <c r="L304" s="70">
        <v>0</v>
      </c>
      <c r="M304" s="70">
        <v>0</v>
      </c>
      <c r="N304" s="61"/>
      <c r="O304" s="61"/>
    </row>
    <row r="305" spans="1:15" ht="12.75" customHeight="1">
      <c r="A305" s="2">
        <f t="shared" si="0"/>
        <v>2015</v>
      </c>
      <c r="B305" s="2">
        <f t="shared" si="1"/>
        <v>4</v>
      </c>
      <c r="C305" s="4">
        <v>508289.0936</v>
      </c>
      <c r="D305" s="6">
        <v>54.87</v>
      </c>
      <c r="E305" s="6">
        <v>54.04</v>
      </c>
      <c r="F305" s="6">
        <v>52.91</v>
      </c>
      <c r="G305" s="6">
        <f>VLOOKUP($B305,Pivot!$A$53:$Z$64,Pivot!X$50,FALSE)</f>
        <v>43.21394444444445</v>
      </c>
      <c r="H305" s="6">
        <f>VLOOKUP($B305,Pivot!$A$53:$Z$64,Pivot!Y$50,FALSE)</f>
        <v>45.464444444444446</v>
      </c>
      <c r="I305" s="6">
        <f>VLOOKUP($B305,Pivot!$A$53:$Z$64,Pivot!Z$50,FALSE)</f>
        <v>45.6495</v>
      </c>
      <c r="K305" s="70">
        <v>0</v>
      </c>
      <c r="L305" s="70">
        <v>0</v>
      </c>
      <c r="M305" s="70">
        <v>0</v>
      </c>
      <c r="N305" s="61"/>
      <c r="O305" s="61"/>
    </row>
    <row r="306" spans="1:15" ht="12.75" customHeight="1">
      <c r="A306" s="2">
        <f t="shared" si="0"/>
        <v>2015</v>
      </c>
      <c r="B306" s="2">
        <f t="shared" si="1"/>
        <v>5</v>
      </c>
      <c r="C306" s="4">
        <v>541165.4485</v>
      </c>
      <c r="D306" s="6">
        <v>56.2</v>
      </c>
      <c r="E306" s="6">
        <v>56</v>
      </c>
      <c r="F306" s="6">
        <v>59.79</v>
      </c>
      <c r="G306" s="6">
        <f>VLOOKUP($B306,Pivot!$A$53:$Z$64,Pivot!X$50,FALSE)</f>
        <v>65.55271428571429</v>
      </c>
      <c r="H306" s="6">
        <f>VLOOKUP($B306,Pivot!$A$53:$Z$64,Pivot!Y$50,FALSE)</f>
        <v>65.06564285714288</v>
      </c>
      <c r="I306" s="6">
        <f>VLOOKUP($B306,Pivot!$A$53:$Z$64,Pivot!Z$50,FALSE)</f>
        <v>62.641999999999996</v>
      </c>
      <c r="K306" s="70">
        <v>0</v>
      </c>
      <c r="L306" s="70">
        <v>0</v>
      </c>
      <c r="M306" s="70">
        <v>0</v>
      </c>
      <c r="N306" s="61"/>
      <c r="O306" s="61"/>
    </row>
    <row r="307" spans="1:15" ht="12.75" customHeight="1">
      <c r="A307" s="2">
        <f t="shared" si="0"/>
        <v>2015</v>
      </c>
      <c r="B307" s="2">
        <f t="shared" si="1"/>
        <v>6</v>
      </c>
      <c r="C307" s="4">
        <v>827193.0458000001</v>
      </c>
      <c r="D307" s="6">
        <v>78.04</v>
      </c>
      <c r="E307" s="6">
        <v>76.79</v>
      </c>
      <c r="F307" s="6">
        <v>76.79</v>
      </c>
      <c r="G307" s="6">
        <f>VLOOKUP($B307,Pivot!$A$53:$Z$64,Pivot!X$50,FALSE)</f>
        <v>72.1189</v>
      </c>
      <c r="H307" s="6">
        <f>VLOOKUP($B307,Pivot!$A$53:$Z$64,Pivot!Y$50,FALSE)</f>
        <v>70.6234</v>
      </c>
      <c r="I307" s="6">
        <f>VLOOKUP($B307,Pivot!$A$53:$Z$64,Pivot!Z$50,FALSE)</f>
        <v>67.83315</v>
      </c>
      <c r="K307" s="70">
        <v>0</v>
      </c>
      <c r="L307" s="70">
        <v>0</v>
      </c>
      <c r="M307" s="70">
        <v>0</v>
      </c>
      <c r="N307" s="61"/>
      <c r="O307" s="61"/>
    </row>
    <row r="308" spans="1:15" ht="12.75" customHeight="1">
      <c r="A308" s="2">
        <f t="shared" si="0"/>
        <v>2015</v>
      </c>
      <c r="B308" s="2">
        <f t="shared" si="1"/>
        <v>7</v>
      </c>
      <c r="C308" s="4">
        <v>842613.3252</v>
      </c>
      <c r="D308" s="6">
        <v>79.54</v>
      </c>
      <c r="E308" s="6">
        <v>81.04</v>
      </c>
      <c r="F308" s="6">
        <v>79.12</v>
      </c>
      <c r="G308" s="6">
        <f>VLOOKUP($B308,Pivot!$A$53:$Z$64,Pivot!X$50,FALSE)</f>
        <v>77.56585</v>
      </c>
      <c r="H308" s="6">
        <f>VLOOKUP($B308,Pivot!$A$53:$Z$64,Pivot!Y$50,FALSE)</f>
        <v>75.51874999999998</v>
      </c>
      <c r="I308" s="6">
        <f>VLOOKUP($B308,Pivot!$A$53:$Z$64,Pivot!Z$50,FALSE)</f>
        <v>74.45725000000002</v>
      </c>
      <c r="K308" s="70">
        <v>0</v>
      </c>
      <c r="L308" s="70">
        <v>0</v>
      </c>
      <c r="M308" s="70">
        <v>0</v>
      </c>
      <c r="N308" s="61"/>
      <c r="O308" s="61"/>
    </row>
    <row r="309" spans="1:15" ht="12.75" customHeight="1">
      <c r="A309" s="2">
        <f t="shared" si="0"/>
        <v>2015</v>
      </c>
      <c r="B309" s="2">
        <f t="shared" si="1"/>
        <v>8</v>
      </c>
      <c r="C309" s="4">
        <v>585455.6976</v>
      </c>
      <c r="D309" s="6">
        <v>76.95</v>
      </c>
      <c r="E309" s="6">
        <v>78.79</v>
      </c>
      <c r="F309" s="6">
        <v>79.66</v>
      </c>
      <c r="G309" s="6">
        <f>VLOOKUP($B309,Pivot!$A$53:$Z$64,Pivot!X$50,FALSE)</f>
        <v>74.99324999999999</v>
      </c>
      <c r="H309" s="6">
        <f>VLOOKUP($B309,Pivot!$A$53:$Z$64,Pivot!Y$50,FALSE)</f>
        <v>73.56409999999998</v>
      </c>
      <c r="I309" s="6">
        <f>VLOOKUP($B309,Pivot!$A$53:$Z$64,Pivot!Z$50,FALSE)</f>
        <v>73.98225000000001</v>
      </c>
      <c r="K309" s="70">
        <v>0</v>
      </c>
      <c r="L309" s="70">
        <v>0</v>
      </c>
      <c r="M309" s="70">
        <v>0</v>
      </c>
      <c r="N309" s="61"/>
      <c r="O309" s="61"/>
    </row>
    <row r="310" spans="1:15" ht="12.75" customHeight="1">
      <c r="A310" s="2">
        <f t="shared" si="0"/>
        <v>2015</v>
      </c>
      <c r="B310" s="2">
        <f t="shared" si="1"/>
        <v>9</v>
      </c>
      <c r="C310" s="4">
        <v>495658.3295</v>
      </c>
      <c r="D310" s="6">
        <v>65.95</v>
      </c>
      <c r="E310" s="6">
        <v>67.75</v>
      </c>
      <c r="F310" s="6">
        <v>64.91</v>
      </c>
      <c r="G310" s="6">
        <f>VLOOKUP($B310,Pivot!$A$53:$Z$64,Pivot!X$50,FALSE)</f>
        <v>68.7169375</v>
      </c>
      <c r="H310" s="6">
        <f>VLOOKUP($B310,Pivot!$A$53:$Z$64,Pivot!Y$50,FALSE)</f>
        <v>68.22900000000001</v>
      </c>
      <c r="I310" s="6">
        <f>VLOOKUP($B310,Pivot!$A$53:$Z$64,Pivot!Z$50,FALSE)</f>
        <v>67.784625</v>
      </c>
      <c r="K310" s="70">
        <v>0</v>
      </c>
      <c r="L310" s="70">
        <v>0</v>
      </c>
      <c r="M310" s="70">
        <v>0</v>
      </c>
      <c r="N310" s="61"/>
      <c r="O310" s="61"/>
    </row>
    <row r="311" spans="1:15" ht="12.75" customHeight="1">
      <c r="A311" s="2">
        <f t="shared" si="0"/>
        <v>2015</v>
      </c>
      <c r="B311" s="2">
        <f t="shared" si="1"/>
        <v>10</v>
      </c>
      <c r="C311" s="4">
        <v>431420.7778</v>
      </c>
      <c r="D311" s="6">
        <v>64.54</v>
      </c>
      <c r="E311" s="6">
        <v>65.79</v>
      </c>
      <c r="F311" s="6">
        <v>62.41</v>
      </c>
      <c r="G311" s="6">
        <f>VLOOKUP($B311,Pivot!$A$53:$Z$64,Pivot!X$50,FALSE)</f>
        <v>46.0000625</v>
      </c>
      <c r="H311" s="6">
        <f>VLOOKUP($B311,Pivot!$A$53:$Z$64,Pivot!Y$50,FALSE)</f>
        <v>48.322937499999995</v>
      </c>
      <c r="I311" s="6">
        <f>VLOOKUP($B311,Pivot!$A$53:$Z$64,Pivot!Z$50,FALSE)</f>
        <v>52.62137500000001</v>
      </c>
      <c r="K311" s="70">
        <v>0</v>
      </c>
      <c r="L311" s="70">
        <v>0</v>
      </c>
      <c r="M311" s="70">
        <v>0</v>
      </c>
      <c r="N311" s="61"/>
      <c r="O311" s="61"/>
    </row>
    <row r="312" spans="1:15" ht="12.75" customHeight="1">
      <c r="A312" s="2">
        <f t="shared" si="0"/>
        <v>2015</v>
      </c>
      <c r="B312" s="2">
        <f t="shared" si="1"/>
        <v>11</v>
      </c>
      <c r="C312" s="4">
        <v>436051.0478</v>
      </c>
      <c r="D312" s="6">
        <v>11.12</v>
      </c>
      <c r="E312" s="6">
        <v>12.75</v>
      </c>
      <c r="F312" s="6">
        <v>10.41</v>
      </c>
      <c r="G312" s="6">
        <f>VLOOKUP($B312,Pivot!$A$53:$Z$64,Pivot!X$50,FALSE)</f>
        <v>26.151700000000005</v>
      </c>
      <c r="H312" s="6">
        <f>VLOOKUP($B312,Pivot!$A$53:$Z$64,Pivot!Y$50,FALSE)</f>
        <v>28.378749999999997</v>
      </c>
      <c r="I312" s="6">
        <f>VLOOKUP($B312,Pivot!$A$53:$Z$64,Pivot!Z$50,FALSE)</f>
        <v>30.164400000000008</v>
      </c>
      <c r="K312" s="70">
        <v>0</v>
      </c>
      <c r="L312" s="70">
        <v>0</v>
      </c>
      <c r="M312" s="70">
        <v>0</v>
      </c>
      <c r="N312" s="61"/>
      <c r="O312" s="61"/>
    </row>
    <row r="313" spans="1:15" ht="12.75" customHeight="1">
      <c r="A313" s="2">
        <f t="shared" si="0"/>
        <v>2015</v>
      </c>
      <c r="B313" s="2">
        <f t="shared" si="1"/>
        <v>12</v>
      </c>
      <c r="C313" s="4">
        <v>464090.1142</v>
      </c>
      <c r="D313" s="6">
        <v>-4.5</v>
      </c>
      <c r="E313" s="6">
        <v>9.54</v>
      </c>
      <c r="F313" s="6">
        <v>13.25</v>
      </c>
      <c r="G313" s="6">
        <f>VLOOKUP($B313,Pivot!$A$53:$Z$64,Pivot!X$50,FALSE)</f>
        <v>13.804199999999998</v>
      </c>
      <c r="H313" s="6">
        <f>VLOOKUP($B313,Pivot!$A$53:$Z$64,Pivot!Y$50,FALSE)</f>
        <v>18.543150000000004</v>
      </c>
      <c r="I313" s="6">
        <f>VLOOKUP($B313,Pivot!$A$53:$Z$64,Pivot!Z$50,FALSE)</f>
        <v>22.02295</v>
      </c>
      <c r="K313" s="70">
        <v>0</v>
      </c>
      <c r="L313" s="70">
        <v>0</v>
      </c>
      <c r="M313" s="70">
        <v>0</v>
      </c>
      <c r="N313" s="61"/>
      <c r="O313" s="61"/>
    </row>
    <row r="314" spans="1:13" ht="12.75" customHeight="1">
      <c r="A314" s="2">
        <f t="shared" si="0"/>
        <v>2016</v>
      </c>
      <c r="B314" s="2">
        <f t="shared" si="1"/>
        <v>1</v>
      </c>
      <c r="C314" s="4">
        <v>465174.66860000003</v>
      </c>
      <c r="D314" s="6">
        <v>4.37</v>
      </c>
      <c r="E314" s="6">
        <v>-3.16</v>
      </c>
      <c r="F314" s="6">
        <v>-4.5</v>
      </c>
      <c r="G314" s="6">
        <f>VLOOKUP($B314,Pivot!$A$53:$Z$64,Pivot!X$50,FALSE)</f>
        <v>6.02945</v>
      </c>
      <c r="H314" s="6">
        <f>VLOOKUP($B314,Pivot!$A$53:$Z$64,Pivot!Y$50,FALSE)</f>
        <v>10.717199999999998</v>
      </c>
      <c r="I314" s="6">
        <f>VLOOKUP($B314,Pivot!$A$53:$Z$64,Pivot!Z$50,FALSE)</f>
        <v>16.466650000000005</v>
      </c>
      <c r="K314" s="70">
        <v>0</v>
      </c>
      <c r="L314" s="70">
        <v>0</v>
      </c>
      <c r="M314" s="70">
        <v>0</v>
      </c>
    </row>
    <row r="315" spans="1:13" ht="12.75" customHeight="1">
      <c r="A315" s="2">
        <f t="shared" si="0"/>
        <v>2016</v>
      </c>
      <c r="B315" s="2">
        <f t="shared" si="1"/>
        <v>2</v>
      </c>
      <c r="C315" s="4">
        <v>446252.5191</v>
      </c>
      <c r="D315" s="6">
        <v>16</v>
      </c>
      <c r="E315" s="6">
        <v>16</v>
      </c>
      <c r="F315" s="6">
        <v>23.08</v>
      </c>
      <c r="G315" s="6">
        <f>VLOOKUP($B315,Pivot!$A$53:$Z$64,Pivot!X$50,FALSE)</f>
        <v>17.25075</v>
      </c>
      <c r="H315" s="6">
        <f>VLOOKUP($B315,Pivot!$A$53:$Z$64,Pivot!Y$50,FALSE)</f>
        <v>18.5074</v>
      </c>
      <c r="I315" s="6">
        <f>VLOOKUP($B315,Pivot!$A$53:$Z$64,Pivot!Z$50,FALSE)</f>
        <v>21.855599999999995</v>
      </c>
      <c r="K315" s="70">
        <v>0</v>
      </c>
      <c r="L315" s="70">
        <v>0</v>
      </c>
      <c r="M315" s="70">
        <v>0</v>
      </c>
    </row>
    <row r="316" spans="1:13" ht="12.75" customHeight="1">
      <c r="A316" s="2">
        <f t="shared" si="0"/>
        <v>2016</v>
      </c>
      <c r="B316" s="2">
        <f t="shared" si="1"/>
        <v>3</v>
      </c>
      <c r="C316" s="4">
        <v>392375.8825</v>
      </c>
      <c r="D316" s="6">
        <v>36.41</v>
      </c>
      <c r="E316" s="6">
        <v>38.7</v>
      </c>
      <c r="F316" s="6">
        <v>43.87</v>
      </c>
      <c r="G316" s="6">
        <f>VLOOKUP($B316,Pivot!$A$53:$Z$64,Pivot!X$50,FALSE)</f>
        <v>30.41085</v>
      </c>
      <c r="H316" s="6">
        <f>VLOOKUP($B316,Pivot!$A$53:$Z$64,Pivot!Y$50,FALSE)</f>
        <v>30.29351666666667</v>
      </c>
      <c r="I316" s="6">
        <f>VLOOKUP($B316,Pivot!$A$53:$Z$64,Pivot!Z$50,FALSE)</f>
        <v>31.105116666666667</v>
      </c>
      <c r="K316" s="70">
        <v>0</v>
      </c>
      <c r="L316" s="70">
        <v>0</v>
      </c>
      <c r="M316" s="70">
        <v>0</v>
      </c>
    </row>
    <row r="317" spans="1:13" ht="12.75" customHeight="1">
      <c r="A317" s="2">
        <f t="shared" si="0"/>
        <v>2016</v>
      </c>
      <c r="B317" s="2">
        <f t="shared" si="1"/>
        <v>4</v>
      </c>
      <c r="C317" s="4">
        <v>435166.2374</v>
      </c>
      <c r="D317" s="6">
        <v>46.62</v>
      </c>
      <c r="E317" s="6">
        <v>45.25</v>
      </c>
      <c r="F317" s="6">
        <v>47.95</v>
      </c>
      <c r="G317" s="6">
        <f>VLOOKUP($B317,Pivot!$A$53:$Z$64,Pivot!X$50,FALSE)</f>
        <v>43.21394444444445</v>
      </c>
      <c r="H317" s="6">
        <f>VLOOKUP($B317,Pivot!$A$53:$Z$64,Pivot!Y$50,FALSE)</f>
        <v>45.464444444444446</v>
      </c>
      <c r="I317" s="6">
        <f>VLOOKUP($B317,Pivot!$A$53:$Z$64,Pivot!Z$50,FALSE)</f>
        <v>45.6495</v>
      </c>
      <c r="K317" s="70">
        <v>0</v>
      </c>
      <c r="L317" s="70">
        <v>0</v>
      </c>
      <c r="M317" s="70">
        <v>0</v>
      </c>
    </row>
    <row r="318" spans="1:13" ht="12.75" customHeight="1">
      <c r="A318" s="2">
        <f t="shared" si="0"/>
        <v>2016</v>
      </c>
      <c r="B318" s="2">
        <f t="shared" si="1"/>
        <v>5</v>
      </c>
      <c r="C318" s="4">
        <v>554965.372</v>
      </c>
      <c r="D318" s="6">
        <v>57.33</v>
      </c>
      <c r="E318" s="6">
        <v>46.08</v>
      </c>
      <c r="F318" s="6">
        <v>43.83</v>
      </c>
      <c r="G318" s="6">
        <f>VLOOKUP($B318,Pivot!$A$53:$Z$64,Pivot!X$50,FALSE)</f>
        <v>65.55271428571429</v>
      </c>
      <c r="H318" s="6">
        <f>VLOOKUP($B318,Pivot!$A$53:$Z$64,Pivot!Y$50,FALSE)</f>
        <v>65.06564285714288</v>
      </c>
      <c r="I318" s="6">
        <f>VLOOKUP($B318,Pivot!$A$53:$Z$64,Pivot!Z$50,FALSE)</f>
        <v>62.641999999999996</v>
      </c>
      <c r="K318" s="70">
        <v>0</v>
      </c>
      <c r="L318" s="70">
        <v>0</v>
      </c>
      <c r="M318" s="70">
        <v>0</v>
      </c>
    </row>
    <row r="319" spans="1:13" ht="12.75" customHeight="1">
      <c r="A319" s="2">
        <f aca="true" t="shared" si="2" ref="A319:A382">A307+1</f>
        <v>2016</v>
      </c>
      <c r="B319" s="2">
        <f aca="true" t="shared" si="3" ref="B319:B382">B307</f>
        <v>6</v>
      </c>
      <c r="C319" s="4">
        <v>848003.1547</v>
      </c>
      <c r="D319" s="6">
        <v>75.95</v>
      </c>
      <c r="E319" s="6">
        <v>73.33</v>
      </c>
      <c r="F319" s="6">
        <v>65.29</v>
      </c>
      <c r="G319" s="6">
        <f>VLOOKUP($B319,Pivot!$A$53:$Z$64,Pivot!X$50,FALSE)</f>
        <v>72.1189</v>
      </c>
      <c r="H319" s="6">
        <f>VLOOKUP($B319,Pivot!$A$53:$Z$64,Pivot!Y$50,FALSE)</f>
        <v>70.6234</v>
      </c>
      <c r="I319" s="6">
        <f>VLOOKUP($B319,Pivot!$A$53:$Z$64,Pivot!Z$50,FALSE)</f>
        <v>67.83315</v>
      </c>
      <c r="K319" s="70">
        <v>0</v>
      </c>
      <c r="L319" s="70">
        <v>0</v>
      </c>
      <c r="M319" s="70">
        <v>0</v>
      </c>
    </row>
    <row r="320" spans="1:13" ht="12.75" customHeight="1">
      <c r="A320" s="2">
        <f t="shared" si="2"/>
        <v>2016</v>
      </c>
      <c r="B320" s="2">
        <f t="shared" si="3"/>
        <v>7</v>
      </c>
      <c r="C320" s="4">
        <v>805312.7792</v>
      </c>
      <c r="D320" s="6">
        <v>71.95</v>
      </c>
      <c r="E320" s="6">
        <v>71.12</v>
      </c>
      <c r="F320" s="6">
        <v>74.62</v>
      </c>
      <c r="G320" s="6">
        <f>VLOOKUP($B320,Pivot!$A$53:$Z$64,Pivot!X$50,FALSE)</f>
        <v>77.56585</v>
      </c>
      <c r="H320" s="6">
        <f>VLOOKUP($B320,Pivot!$A$53:$Z$64,Pivot!Y$50,FALSE)</f>
        <v>75.51874999999998</v>
      </c>
      <c r="I320" s="6">
        <f>VLOOKUP($B320,Pivot!$A$53:$Z$64,Pivot!Z$50,FALSE)</f>
        <v>74.45725000000002</v>
      </c>
      <c r="K320" s="70">
        <v>0</v>
      </c>
      <c r="L320" s="70">
        <v>0</v>
      </c>
      <c r="M320" s="70">
        <v>0</v>
      </c>
    </row>
    <row r="321" spans="1:13" ht="12.75" customHeight="1">
      <c r="A321" s="2">
        <f t="shared" si="2"/>
        <v>2016</v>
      </c>
      <c r="B321" s="2">
        <f t="shared" si="3"/>
        <v>8</v>
      </c>
      <c r="C321" s="4">
        <v>648513.7875000001</v>
      </c>
      <c r="D321" s="6">
        <v>74.83</v>
      </c>
      <c r="E321" s="6">
        <v>76.95</v>
      </c>
      <c r="F321" s="6">
        <v>78.91</v>
      </c>
      <c r="G321" s="6">
        <f>VLOOKUP($B321,Pivot!$A$53:$Z$64,Pivot!X$50,FALSE)</f>
        <v>74.99324999999999</v>
      </c>
      <c r="H321" s="6">
        <f>VLOOKUP($B321,Pivot!$A$53:$Z$64,Pivot!Y$50,FALSE)</f>
        <v>73.56409999999998</v>
      </c>
      <c r="I321" s="6">
        <f>VLOOKUP($B321,Pivot!$A$53:$Z$64,Pivot!Z$50,FALSE)</f>
        <v>73.98225000000001</v>
      </c>
      <c r="K321" s="70">
        <v>0</v>
      </c>
      <c r="L321" s="70">
        <v>0</v>
      </c>
      <c r="M321" s="70">
        <v>0</v>
      </c>
    </row>
    <row r="322" spans="1:13" ht="12.75" customHeight="1">
      <c r="A322" s="2">
        <f t="shared" si="2"/>
        <v>2016</v>
      </c>
      <c r="B322" s="2">
        <f t="shared" si="3"/>
        <v>9</v>
      </c>
      <c r="C322" s="4">
        <v>559356.2594999999</v>
      </c>
      <c r="D322" s="6">
        <v>74.79</v>
      </c>
      <c r="E322" s="6">
        <v>71.87</v>
      </c>
      <c r="F322" s="6">
        <v>71.62</v>
      </c>
      <c r="G322" s="6">
        <f>VLOOKUP($B322,Pivot!$A$53:$Z$64,Pivot!X$50,FALSE)</f>
        <v>68.7169375</v>
      </c>
      <c r="H322" s="6">
        <f>VLOOKUP($B322,Pivot!$A$53:$Z$64,Pivot!Y$50,FALSE)</f>
        <v>68.22900000000001</v>
      </c>
      <c r="I322" s="6">
        <f>VLOOKUP($B322,Pivot!$A$53:$Z$64,Pivot!Z$50,FALSE)</f>
        <v>67.784625</v>
      </c>
      <c r="K322" s="70">
        <v>0</v>
      </c>
      <c r="L322" s="70">
        <v>0</v>
      </c>
      <c r="M322" s="70">
        <v>0</v>
      </c>
    </row>
    <row r="323" spans="1:13" ht="12.75" customHeight="1">
      <c r="A323" s="2">
        <f t="shared" si="2"/>
        <v>2016</v>
      </c>
      <c r="B323" s="2">
        <f t="shared" si="3"/>
        <v>10</v>
      </c>
      <c r="C323" s="4">
        <v>393106.1448</v>
      </c>
      <c r="D323" s="6">
        <v>47.25</v>
      </c>
      <c r="E323" s="6">
        <v>47.37</v>
      </c>
      <c r="F323" s="6">
        <v>56.83</v>
      </c>
      <c r="G323" s="6">
        <f>VLOOKUP($B323,Pivot!$A$53:$Z$64,Pivot!X$50,FALSE)</f>
        <v>46.0000625</v>
      </c>
      <c r="H323" s="6">
        <f>VLOOKUP($B323,Pivot!$A$53:$Z$64,Pivot!Y$50,FALSE)</f>
        <v>48.322937499999995</v>
      </c>
      <c r="I323" s="6">
        <f>VLOOKUP($B323,Pivot!$A$53:$Z$64,Pivot!Z$50,FALSE)</f>
        <v>52.62137500000001</v>
      </c>
      <c r="K323" s="70">
        <v>0</v>
      </c>
      <c r="L323" s="70">
        <v>0</v>
      </c>
      <c r="M323" s="70">
        <v>0</v>
      </c>
    </row>
    <row r="324" spans="1:13" ht="12.75" customHeight="1">
      <c r="A324" s="2">
        <f t="shared" si="2"/>
        <v>2016</v>
      </c>
      <c r="B324" s="2">
        <f t="shared" si="3"/>
        <v>11</v>
      </c>
      <c r="C324" s="4">
        <v>387468.5662</v>
      </c>
      <c r="D324" s="6">
        <v>30.37</v>
      </c>
      <c r="E324" s="6">
        <v>28.04</v>
      </c>
      <c r="F324" s="6">
        <v>30.95</v>
      </c>
      <c r="G324" s="6">
        <f>VLOOKUP($B324,Pivot!$A$53:$Z$64,Pivot!X$50,FALSE)</f>
        <v>26.151700000000005</v>
      </c>
      <c r="H324" s="6">
        <f>VLOOKUP($B324,Pivot!$A$53:$Z$64,Pivot!Y$50,FALSE)</f>
        <v>28.378749999999997</v>
      </c>
      <c r="I324" s="6">
        <f>VLOOKUP($B324,Pivot!$A$53:$Z$64,Pivot!Z$50,FALSE)</f>
        <v>30.164400000000008</v>
      </c>
      <c r="K324" s="70">
        <v>0</v>
      </c>
      <c r="L324" s="70">
        <v>0</v>
      </c>
      <c r="M324" s="70">
        <v>0</v>
      </c>
    </row>
    <row r="325" spans="1:13" ht="12.75" customHeight="1">
      <c r="A325" s="2">
        <f t="shared" si="2"/>
        <v>2016</v>
      </c>
      <c r="B325" s="2">
        <f t="shared" si="3"/>
        <v>12</v>
      </c>
      <c r="C325" s="4">
        <v>473037.4569</v>
      </c>
      <c r="D325" s="6">
        <v>3.41</v>
      </c>
      <c r="E325" s="6">
        <v>1.16</v>
      </c>
      <c r="F325" s="6">
        <v>7.37</v>
      </c>
      <c r="G325" s="6">
        <f>VLOOKUP($B325,Pivot!$A$53:$Z$64,Pivot!X$50,FALSE)</f>
        <v>13.804199999999998</v>
      </c>
      <c r="H325" s="6">
        <f>VLOOKUP($B325,Pivot!$A$53:$Z$64,Pivot!Y$50,FALSE)</f>
        <v>18.543150000000004</v>
      </c>
      <c r="I325" s="6">
        <f>VLOOKUP($B325,Pivot!$A$53:$Z$64,Pivot!Z$50,FALSE)</f>
        <v>22.02295</v>
      </c>
      <c r="K325" s="70">
        <v>0</v>
      </c>
      <c r="L325" s="70">
        <v>0</v>
      </c>
      <c r="M325" s="70">
        <v>0</v>
      </c>
    </row>
    <row r="326" spans="1:13" ht="12.75" customHeight="1">
      <c r="A326" s="2">
        <f t="shared" si="2"/>
        <v>2017</v>
      </c>
      <c r="B326" s="2">
        <f t="shared" si="3"/>
        <v>1</v>
      </c>
      <c r="C326" s="4">
        <v>496541.36</v>
      </c>
      <c r="D326" s="6">
        <v>-10.16</v>
      </c>
      <c r="E326" s="6">
        <v>-2.33</v>
      </c>
      <c r="F326" s="6">
        <v>15.41</v>
      </c>
      <c r="G326" s="6">
        <f>VLOOKUP($B326,Pivot!$A$53:$Z$64,Pivot!X$50,FALSE)</f>
        <v>6.02945</v>
      </c>
      <c r="H326" s="6">
        <f>VLOOKUP($B326,Pivot!$A$53:$Z$64,Pivot!Y$50,FALSE)</f>
        <v>10.717199999999998</v>
      </c>
      <c r="I326" s="6">
        <f>VLOOKUP($B326,Pivot!$A$53:$Z$64,Pivot!Z$50,FALSE)</f>
        <v>16.466650000000005</v>
      </c>
      <c r="K326" s="70">
        <v>0</v>
      </c>
      <c r="L326" s="70">
        <v>0</v>
      </c>
      <c r="M326" s="70">
        <v>0</v>
      </c>
    </row>
    <row r="327" spans="1:13" ht="12.75" customHeight="1">
      <c r="A327" s="2">
        <f t="shared" si="2"/>
        <v>2017</v>
      </c>
      <c r="B327" s="2">
        <f t="shared" si="3"/>
        <v>2</v>
      </c>
      <c r="C327" s="4">
        <v>467888.55799999996</v>
      </c>
      <c r="D327" s="6">
        <v>27.66</v>
      </c>
      <c r="E327" s="6">
        <v>23.83</v>
      </c>
      <c r="F327" s="6">
        <v>9.45</v>
      </c>
      <c r="G327" s="6">
        <f>VLOOKUP($B327,Pivot!$A$53:$Z$64,Pivot!X$50,FALSE)</f>
        <v>17.25075</v>
      </c>
      <c r="H327" s="6">
        <f>VLOOKUP($B327,Pivot!$A$53:$Z$64,Pivot!Y$50,FALSE)</f>
        <v>18.5074</v>
      </c>
      <c r="I327" s="6">
        <f>VLOOKUP($B327,Pivot!$A$53:$Z$64,Pivot!Z$50,FALSE)</f>
        <v>21.855599999999995</v>
      </c>
      <c r="K327" s="70">
        <v>0</v>
      </c>
      <c r="L327" s="70">
        <v>0</v>
      </c>
      <c r="M327" s="70">
        <v>0</v>
      </c>
    </row>
    <row r="328" spans="1:13" ht="12.75" customHeight="1">
      <c r="A328" s="2">
        <f t="shared" si="2"/>
        <v>2017</v>
      </c>
      <c r="B328" s="2">
        <f t="shared" si="3"/>
        <v>3</v>
      </c>
      <c r="C328" s="4">
        <v>443034.97900000005</v>
      </c>
      <c r="D328" s="6">
        <v>27.5</v>
      </c>
      <c r="E328" s="6">
        <v>25.08</v>
      </c>
      <c r="F328" s="6">
        <v>24.87</v>
      </c>
      <c r="G328" s="6">
        <f>VLOOKUP($B328,Pivot!$A$53:$Z$64,Pivot!X$50,FALSE)</f>
        <v>30.41085</v>
      </c>
      <c r="H328" s="6">
        <f>VLOOKUP($B328,Pivot!$A$53:$Z$64,Pivot!Y$50,FALSE)</f>
        <v>30.29351666666667</v>
      </c>
      <c r="I328" s="6">
        <f>VLOOKUP($B328,Pivot!$A$53:$Z$64,Pivot!Z$50,FALSE)</f>
        <v>31.105116666666667</v>
      </c>
      <c r="K328" s="70">
        <v>0</v>
      </c>
      <c r="L328" s="70">
        <v>0</v>
      </c>
      <c r="M328" s="70">
        <v>0</v>
      </c>
    </row>
    <row r="329" spans="1:13" ht="12.75" customHeight="1">
      <c r="A329" s="2">
        <f t="shared" si="2"/>
        <v>2017</v>
      </c>
      <c r="B329" s="2">
        <f t="shared" si="3"/>
        <v>4</v>
      </c>
      <c r="C329" s="4">
        <v>428688.994</v>
      </c>
      <c r="D329" s="6">
        <v>36.95</v>
      </c>
      <c r="E329" s="6">
        <v>44.7</v>
      </c>
      <c r="F329" s="6">
        <v>45.16</v>
      </c>
      <c r="G329" s="6">
        <f>VLOOKUP($B329,Pivot!$A$53:$Z$64,Pivot!X$50,FALSE)</f>
        <v>43.21394444444445</v>
      </c>
      <c r="H329" s="6">
        <f>VLOOKUP($B329,Pivot!$A$53:$Z$64,Pivot!Y$50,FALSE)</f>
        <v>45.464444444444446</v>
      </c>
      <c r="I329" s="6">
        <f>VLOOKUP($B329,Pivot!$A$53:$Z$64,Pivot!Z$50,FALSE)</f>
        <v>45.6495</v>
      </c>
      <c r="K329" s="70">
        <v>0</v>
      </c>
      <c r="L329" s="70">
        <v>0</v>
      </c>
      <c r="M329" s="70">
        <v>0</v>
      </c>
    </row>
    <row r="330" spans="1:13" ht="12.75" customHeight="1">
      <c r="A330" s="2">
        <f t="shared" si="2"/>
        <v>2017</v>
      </c>
      <c r="B330" s="2">
        <f t="shared" si="3"/>
        <v>5</v>
      </c>
      <c r="C330" s="4">
        <v>667210.013</v>
      </c>
      <c r="D330" s="6">
        <v>68.7</v>
      </c>
      <c r="E330" s="6">
        <v>64.58</v>
      </c>
      <c r="F330" s="6">
        <v>61.5</v>
      </c>
      <c r="G330" s="6">
        <f>VLOOKUP($B330,Pivot!$A$53:$Z$64,Pivot!X$50,FALSE)</f>
        <v>65.55271428571429</v>
      </c>
      <c r="H330" s="6">
        <f>VLOOKUP($B330,Pivot!$A$53:$Z$64,Pivot!Y$50,FALSE)</f>
        <v>65.06564285714288</v>
      </c>
      <c r="I330" s="6">
        <f>VLOOKUP($B330,Pivot!$A$53:$Z$64,Pivot!Z$50,FALSE)</f>
        <v>62.641999999999996</v>
      </c>
      <c r="K330" s="70">
        <v>0</v>
      </c>
      <c r="L330" s="70">
        <v>0</v>
      </c>
      <c r="M330" s="70">
        <v>0</v>
      </c>
    </row>
    <row r="331" spans="1:13" ht="12.75" customHeight="1">
      <c r="A331" s="2">
        <f t="shared" si="2"/>
        <v>2017</v>
      </c>
      <c r="B331" s="2">
        <f t="shared" si="3"/>
        <v>6</v>
      </c>
      <c r="C331" s="4">
        <v>785377.5510000001</v>
      </c>
      <c r="D331" s="6">
        <v>73.08</v>
      </c>
      <c r="E331" s="6">
        <v>69.7</v>
      </c>
      <c r="F331" s="6">
        <v>65.5</v>
      </c>
      <c r="G331" s="6">
        <f>VLOOKUP($B331,Pivot!$A$53:$Z$64,Pivot!X$50,FALSE)</f>
        <v>72.1189</v>
      </c>
      <c r="H331" s="6">
        <f>VLOOKUP($B331,Pivot!$A$53:$Z$64,Pivot!Y$50,FALSE)</f>
        <v>70.6234</v>
      </c>
      <c r="I331" s="6">
        <f>VLOOKUP($B331,Pivot!$A$53:$Z$64,Pivot!Z$50,FALSE)</f>
        <v>67.83315</v>
      </c>
      <c r="K331" s="70">
        <v>0</v>
      </c>
      <c r="L331" s="70">
        <v>0</v>
      </c>
      <c r="M331" s="70">
        <v>0</v>
      </c>
    </row>
    <row r="332" spans="1:13" ht="12.75" customHeight="1">
      <c r="A332" s="2">
        <f t="shared" si="2"/>
        <v>2017</v>
      </c>
      <c r="B332" s="2">
        <f t="shared" si="3"/>
        <v>7</v>
      </c>
      <c r="C332" s="4">
        <v>830322.924</v>
      </c>
      <c r="D332" s="6">
        <v>77.62</v>
      </c>
      <c r="E332" s="6">
        <v>76.29</v>
      </c>
      <c r="F332" s="6">
        <v>78.7</v>
      </c>
      <c r="G332" s="6">
        <f>VLOOKUP($B332,Pivot!$A$53:$Z$64,Pivot!X$50,FALSE)</f>
        <v>77.56585</v>
      </c>
      <c r="H332" s="6">
        <f>VLOOKUP($B332,Pivot!$A$53:$Z$64,Pivot!Y$50,FALSE)</f>
        <v>75.51874999999998</v>
      </c>
      <c r="I332" s="6">
        <f>VLOOKUP($B332,Pivot!$A$53:$Z$64,Pivot!Z$50,FALSE)</f>
        <v>74.45725000000002</v>
      </c>
      <c r="K332" s="70">
        <v>0</v>
      </c>
      <c r="L332" s="70">
        <v>0</v>
      </c>
      <c r="M332" s="70">
        <v>0</v>
      </c>
    </row>
    <row r="333" spans="1:13" ht="12.75" customHeight="1">
      <c r="A333" s="2">
        <f t="shared" si="2"/>
        <v>2017</v>
      </c>
      <c r="B333" s="2">
        <f t="shared" si="3"/>
        <v>8</v>
      </c>
      <c r="C333" s="4">
        <v>601357.271</v>
      </c>
      <c r="D333" s="6">
        <v>70.29</v>
      </c>
      <c r="E333" s="6">
        <v>69.33</v>
      </c>
      <c r="F333" s="6">
        <v>72.95</v>
      </c>
      <c r="G333" s="6">
        <f>VLOOKUP($B333,Pivot!$A$53:$Z$64,Pivot!X$50,FALSE)</f>
        <v>74.99324999999999</v>
      </c>
      <c r="H333" s="6">
        <f>VLOOKUP($B333,Pivot!$A$53:$Z$64,Pivot!Y$50,FALSE)</f>
        <v>73.56409999999998</v>
      </c>
      <c r="I333" s="6">
        <f>VLOOKUP($B333,Pivot!$A$53:$Z$64,Pivot!Z$50,FALSE)</f>
        <v>73.98225000000001</v>
      </c>
      <c r="K333" s="70">
        <v>0</v>
      </c>
      <c r="L333" s="70">
        <v>0</v>
      </c>
      <c r="M333" s="70">
        <v>0</v>
      </c>
    </row>
    <row r="334" spans="1:13" ht="12.75" customHeight="1">
      <c r="A334" s="2">
        <f t="shared" si="2"/>
        <v>2017</v>
      </c>
      <c r="B334" s="2">
        <f t="shared" si="3"/>
        <v>9</v>
      </c>
      <c r="C334" s="4">
        <v>544159.147</v>
      </c>
      <c r="D334" s="6">
        <v>71.45</v>
      </c>
      <c r="E334" s="6">
        <v>74.37</v>
      </c>
      <c r="F334" s="6">
        <v>71.95</v>
      </c>
      <c r="G334" s="6">
        <f>VLOOKUP($B334,Pivot!$A$53:$Z$64,Pivot!X$50,FALSE)</f>
        <v>68.7169375</v>
      </c>
      <c r="H334" s="6">
        <f>VLOOKUP($B334,Pivot!$A$53:$Z$64,Pivot!Y$50,FALSE)</f>
        <v>68.22900000000001</v>
      </c>
      <c r="I334" s="6">
        <f>VLOOKUP($B334,Pivot!$A$53:$Z$64,Pivot!Z$50,FALSE)</f>
        <v>67.784625</v>
      </c>
      <c r="K334" s="70">
        <v>0</v>
      </c>
      <c r="L334" s="70">
        <v>0</v>
      </c>
      <c r="M334" s="70">
        <v>0</v>
      </c>
    </row>
    <row r="335" spans="1:13" ht="12.75" customHeight="1">
      <c r="A335" s="2">
        <f t="shared" si="2"/>
        <v>2017</v>
      </c>
      <c r="B335" s="2">
        <f t="shared" si="3"/>
        <v>10</v>
      </c>
      <c r="C335" s="4">
        <v>424807.60400000005</v>
      </c>
      <c r="D335" s="6">
        <v>37.79</v>
      </c>
      <c r="E335" s="6">
        <v>42.54</v>
      </c>
      <c r="F335" s="6">
        <v>58.08</v>
      </c>
      <c r="G335" s="6">
        <f>VLOOKUP($B335,Pivot!$A$53:$Z$64,Pivot!X$50,FALSE)</f>
        <v>46.0000625</v>
      </c>
      <c r="H335" s="6">
        <f>VLOOKUP($B335,Pivot!$A$53:$Z$64,Pivot!Y$50,FALSE)</f>
        <v>48.322937499999995</v>
      </c>
      <c r="I335" s="6">
        <f>VLOOKUP($B335,Pivot!$A$53:$Z$64,Pivot!Z$50,FALSE)</f>
        <v>52.62137500000001</v>
      </c>
      <c r="K335" s="70">
        <v>0</v>
      </c>
      <c r="L335" s="70">
        <v>0</v>
      </c>
      <c r="M335" s="70">
        <v>0</v>
      </c>
    </row>
    <row r="336" spans="1:13" ht="12.75" customHeight="1">
      <c r="A336" s="2">
        <f t="shared" si="2"/>
        <v>2017</v>
      </c>
      <c r="B336" s="2">
        <f t="shared" si="3"/>
        <v>11</v>
      </c>
      <c r="C336" s="4">
        <v>434728.35400000005</v>
      </c>
      <c r="D336" s="6">
        <v>41.37</v>
      </c>
      <c r="E336" s="6">
        <v>41.04</v>
      </c>
      <c r="F336" s="6">
        <v>36.33</v>
      </c>
      <c r="G336" s="6">
        <f>VLOOKUP($B336,Pivot!$A$53:$Z$64,Pivot!X$50,FALSE)</f>
        <v>26.151700000000005</v>
      </c>
      <c r="H336" s="6">
        <f>VLOOKUP($B336,Pivot!$A$53:$Z$64,Pivot!Y$50,FALSE)</f>
        <v>28.378749999999997</v>
      </c>
      <c r="I336" s="6">
        <f>VLOOKUP($B336,Pivot!$A$53:$Z$64,Pivot!Z$50,FALSE)</f>
        <v>30.164400000000008</v>
      </c>
      <c r="K336" s="70">
        <v>0</v>
      </c>
      <c r="L336" s="70">
        <v>0</v>
      </c>
      <c r="M336" s="70">
        <v>0</v>
      </c>
    </row>
    <row r="337" spans="1:13" ht="12.75" customHeight="1">
      <c r="A337" s="2">
        <f t="shared" si="2"/>
        <v>2017</v>
      </c>
      <c r="B337" s="2">
        <f t="shared" si="3"/>
        <v>12</v>
      </c>
      <c r="C337" s="4">
        <v>477616.00499999995</v>
      </c>
      <c r="D337" s="6">
        <v>20.54</v>
      </c>
      <c r="E337" s="6">
        <v>34.25</v>
      </c>
      <c r="F337" s="6">
        <v>34.5</v>
      </c>
      <c r="G337" s="6">
        <f>VLOOKUP($B337,Pivot!$A$53:$Z$64,Pivot!X$50,FALSE)</f>
        <v>13.804199999999998</v>
      </c>
      <c r="H337" s="6">
        <f>VLOOKUP($B337,Pivot!$A$53:$Z$64,Pivot!Y$50,FALSE)</f>
        <v>18.543150000000004</v>
      </c>
      <c r="I337" s="6">
        <f>VLOOKUP($B337,Pivot!$A$53:$Z$64,Pivot!Z$50,FALSE)</f>
        <v>22.02295</v>
      </c>
      <c r="K337" s="70">
        <v>0</v>
      </c>
      <c r="L337" s="70">
        <v>0</v>
      </c>
      <c r="M337" s="70">
        <v>0</v>
      </c>
    </row>
    <row r="338" spans="1:9" ht="12.75" customHeight="1">
      <c r="A338" s="2">
        <f t="shared" si="2"/>
        <v>2018</v>
      </c>
      <c r="B338" s="2">
        <f t="shared" si="3"/>
        <v>1</v>
      </c>
      <c r="G338" s="6">
        <f>VLOOKUP($B338,Pivot!$A$53:$Z$64,Pivot!X$50,FALSE)</f>
        <v>6.02945</v>
      </c>
      <c r="H338" s="6">
        <f>VLOOKUP($B338,Pivot!$A$53:$Z$64,Pivot!Y$50,FALSE)</f>
        <v>10.717199999999998</v>
      </c>
      <c r="I338" s="6">
        <f>VLOOKUP($B338,Pivot!$A$53:$Z$64,Pivot!Z$50,FALSE)</f>
        <v>16.466650000000005</v>
      </c>
    </row>
    <row r="339" spans="1:9" ht="12.75" customHeight="1">
      <c r="A339" s="2">
        <f t="shared" si="2"/>
        <v>2018</v>
      </c>
      <c r="B339" s="2">
        <f t="shared" si="3"/>
        <v>2</v>
      </c>
      <c r="G339" s="6">
        <f>VLOOKUP($B339,Pivot!$A$53:$Z$64,Pivot!X$50,FALSE)</f>
        <v>17.25075</v>
      </c>
      <c r="H339" s="6">
        <f>VLOOKUP($B339,Pivot!$A$53:$Z$64,Pivot!Y$50,FALSE)</f>
        <v>18.5074</v>
      </c>
      <c r="I339" s="6">
        <f>VLOOKUP($B339,Pivot!$A$53:$Z$64,Pivot!Z$50,FALSE)</f>
        <v>21.855599999999995</v>
      </c>
    </row>
    <row r="340" spans="1:9" ht="12.75" customHeight="1">
      <c r="A340" s="2">
        <f t="shared" si="2"/>
        <v>2018</v>
      </c>
      <c r="B340" s="2">
        <f t="shared" si="3"/>
        <v>3</v>
      </c>
      <c r="G340" s="6">
        <f>VLOOKUP($B340,Pivot!$A$53:$Z$64,Pivot!X$50,FALSE)</f>
        <v>30.41085</v>
      </c>
      <c r="H340" s="6">
        <f>VLOOKUP($B340,Pivot!$A$53:$Z$64,Pivot!Y$50,FALSE)</f>
        <v>30.29351666666667</v>
      </c>
      <c r="I340" s="6">
        <f>VLOOKUP($B340,Pivot!$A$53:$Z$64,Pivot!Z$50,FALSE)</f>
        <v>31.105116666666667</v>
      </c>
    </row>
    <row r="341" spans="1:9" ht="12.75" customHeight="1">
      <c r="A341" s="2">
        <f t="shared" si="2"/>
        <v>2018</v>
      </c>
      <c r="B341" s="2">
        <f t="shared" si="3"/>
        <v>4</v>
      </c>
      <c r="G341" s="6">
        <f>VLOOKUP($B341,Pivot!$A$53:$Z$64,Pivot!X$50,FALSE)</f>
        <v>43.21394444444445</v>
      </c>
      <c r="H341" s="6">
        <f>VLOOKUP($B341,Pivot!$A$53:$Z$64,Pivot!Y$50,FALSE)</f>
        <v>45.464444444444446</v>
      </c>
      <c r="I341" s="6">
        <f>VLOOKUP($B341,Pivot!$A$53:$Z$64,Pivot!Z$50,FALSE)</f>
        <v>45.6495</v>
      </c>
    </row>
    <row r="342" spans="1:9" ht="12.75" customHeight="1">
      <c r="A342" s="2">
        <f t="shared" si="2"/>
        <v>2018</v>
      </c>
      <c r="B342" s="2">
        <f t="shared" si="3"/>
        <v>5</v>
      </c>
      <c r="G342" s="6">
        <f>VLOOKUP($B342,Pivot!$A$53:$Z$64,Pivot!X$50,FALSE)</f>
        <v>65.55271428571429</v>
      </c>
      <c r="H342" s="6">
        <f>VLOOKUP($B342,Pivot!$A$53:$Z$64,Pivot!Y$50,FALSE)</f>
        <v>65.06564285714288</v>
      </c>
      <c r="I342" s="6">
        <f>VLOOKUP($B342,Pivot!$A$53:$Z$64,Pivot!Z$50,FALSE)</f>
        <v>62.641999999999996</v>
      </c>
    </row>
    <row r="343" spans="1:9" ht="12.75" customHeight="1">
      <c r="A343" s="2">
        <f t="shared" si="2"/>
        <v>2018</v>
      </c>
      <c r="B343" s="2">
        <f t="shared" si="3"/>
        <v>6</v>
      </c>
      <c r="G343" s="6">
        <f>VLOOKUP($B343,Pivot!$A$53:$Z$64,Pivot!X$50,FALSE)</f>
        <v>72.1189</v>
      </c>
      <c r="H343" s="6">
        <f>VLOOKUP($B343,Pivot!$A$53:$Z$64,Pivot!Y$50,FALSE)</f>
        <v>70.6234</v>
      </c>
      <c r="I343" s="6">
        <f>VLOOKUP($B343,Pivot!$A$53:$Z$64,Pivot!Z$50,FALSE)</f>
        <v>67.83315</v>
      </c>
    </row>
    <row r="344" spans="1:9" ht="12.75" customHeight="1">
      <c r="A344" s="2">
        <f t="shared" si="2"/>
        <v>2018</v>
      </c>
      <c r="B344" s="2">
        <f t="shared" si="3"/>
        <v>7</v>
      </c>
      <c r="G344" s="6">
        <f>VLOOKUP($B344,Pivot!$A$53:$Z$64,Pivot!X$50,FALSE)</f>
        <v>77.56585</v>
      </c>
      <c r="H344" s="6">
        <f>VLOOKUP($B344,Pivot!$A$53:$Z$64,Pivot!Y$50,FALSE)</f>
        <v>75.51874999999998</v>
      </c>
      <c r="I344" s="6">
        <f>VLOOKUP($B344,Pivot!$A$53:$Z$64,Pivot!Z$50,FALSE)</f>
        <v>74.45725000000002</v>
      </c>
    </row>
    <row r="345" spans="1:9" ht="12.75" customHeight="1">
      <c r="A345" s="2">
        <f t="shared" si="2"/>
        <v>2018</v>
      </c>
      <c r="B345" s="2">
        <f t="shared" si="3"/>
        <v>8</v>
      </c>
      <c r="G345" s="6">
        <f>VLOOKUP($B345,Pivot!$A$53:$Z$64,Pivot!X$50,FALSE)</f>
        <v>74.99324999999999</v>
      </c>
      <c r="H345" s="6">
        <f>VLOOKUP($B345,Pivot!$A$53:$Z$64,Pivot!Y$50,FALSE)</f>
        <v>73.56409999999998</v>
      </c>
      <c r="I345" s="6">
        <f>VLOOKUP($B345,Pivot!$A$53:$Z$64,Pivot!Z$50,FALSE)</f>
        <v>73.98225000000001</v>
      </c>
    </row>
    <row r="346" spans="1:9" ht="12.75" customHeight="1">
      <c r="A346" s="2">
        <f t="shared" si="2"/>
        <v>2018</v>
      </c>
      <c r="B346" s="2">
        <f t="shared" si="3"/>
        <v>9</v>
      </c>
      <c r="G346" s="6">
        <f>VLOOKUP($B346,Pivot!$A$53:$Z$64,Pivot!X$50,FALSE)</f>
        <v>68.7169375</v>
      </c>
      <c r="H346" s="6">
        <f>VLOOKUP($B346,Pivot!$A$53:$Z$64,Pivot!Y$50,FALSE)</f>
        <v>68.22900000000001</v>
      </c>
      <c r="I346" s="6">
        <f>VLOOKUP($B346,Pivot!$A$53:$Z$64,Pivot!Z$50,FALSE)</f>
        <v>67.784625</v>
      </c>
    </row>
    <row r="347" spans="1:9" ht="12.75" customHeight="1">
      <c r="A347" s="2">
        <f t="shared" si="2"/>
        <v>2018</v>
      </c>
      <c r="B347" s="2">
        <f t="shared" si="3"/>
        <v>10</v>
      </c>
      <c r="G347" s="6">
        <f>VLOOKUP($B347,Pivot!$A$53:$Z$64,Pivot!X$50,FALSE)</f>
        <v>46.0000625</v>
      </c>
      <c r="H347" s="6">
        <f>VLOOKUP($B347,Pivot!$A$53:$Z$64,Pivot!Y$50,FALSE)</f>
        <v>48.322937499999995</v>
      </c>
      <c r="I347" s="6">
        <f>VLOOKUP($B347,Pivot!$A$53:$Z$64,Pivot!Z$50,FALSE)</f>
        <v>52.62137500000001</v>
      </c>
    </row>
    <row r="348" spans="1:9" ht="12.75" customHeight="1">
      <c r="A348" s="2">
        <f t="shared" si="2"/>
        <v>2018</v>
      </c>
      <c r="B348" s="2">
        <f t="shared" si="3"/>
        <v>11</v>
      </c>
      <c r="G348" s="6">
        <f>VLOOKUP($B348,Pivot!$A$53:$Z$64,Pivot!X$50,FALSE)</f>
        <v>26.151700000000005</v>
      </c>
      <c r="H348" s="6">
        <f>VLOOKUP($B348,Pivot!$A$53:$Z$64,Pivot!Y$50,FALSE)</f>
        <v>28.378749999999997</v>
      </c>
      <c r="I348" s="6">
        <f>VLOOKUP($B348,Pivot!$A$53:$Z$64,Pivot!Z$50,FALSE)</f>
        <v>30.164400000000008</v>
      </c>
    </row>
    <row r="349" spans="1:9" ht="12.75" customHeight="1">
      <c r="A349" s="2">
        <f t="shared" si="2"/>
        <v>2018</v>
      </c>
      <c r="B349" s="2">
        <f t="shared" si="3"/>
        <v>12</v>
      </c>
      <c r="G349" s="6">
        <f>VLOOKUP($B349,Pivot!$A$53:$Z$64,Pivot!X$50,FALSE)</f>
        <v>13.804199999999998</v>
      </c>
      <c r="H349" s="6">
        <f>VLOOKUP($B349,Pivot!$A$53:$Z$64,Pivot!Y$50,FALSE)</f>
        <v>18.543150000000004</v>
      </c>
      <c r="I349" s="6">
        <f>VLOOKUP($B349,Pivot!$A$53:$Z$64,Pivot!Z$50,FALSE)</f>
        <v>22.02295</v>
      </c>
    </row>
    <row r="350" spans="1:9" ht="12.75" customHeight="1">
      <c r="A350" s="2">
        <f t="shared" si="2"/>
        <v>2019</v>
      </c>
      <c r="B350" s="2">
        <f t="shared" si="3"/>
        <v>1</v>
      </c>
      <c r="G350" s="6">
        <f>VLOOKUP($B350,Pivot!$A$53:$Z$64,Pivot!X$50,FALSE)</f>
        <v>6.02945</v>
      </c>
      <c r="H350" s="6">
        <f>VLOOKUP($B350,Pivot!$A$53:$Z$64,Pivot!Y$50,FALSE)</f>
        <v>10.717199999999998</v>
      </c>
      <c r="I350" s="6">
        <f>VLOOKUP($B350,Pivot!$A$53:$Z$64,Pivot!Z$50,FALSE)</f>
        <v>16.466650000000005</v>
      </c>
    </row>
    <row r="351" spans="1:9" ht="12.75" customHeight="1">
      <c r="A351" s="2">
        <f t="shared" si="2"/>
        <v>2019</v>
      </c>
      <c r="B351" s="2">
        <f t="shared" si="3"/>
        <v>2</v>
      </c>
      <c r="G351" s="6">
        <f>VLOOKUP($B351,Pivot!$A$53:$Z$64,Pivot!X$50,FALSE)</f>
        <v>17.25075</v>
      </c>
      <c r="H351" s="6">
        <f>VLOOKUP($B351,Pivot!$A$53:$Z$64,Pivot!Y$50,FALSE)</f>
        <v>18.5074</v>
      </c>
      <c r="I351" s="6">
        <f>VLOOKUP($B351,Pivot!$A$53:$Z$64,Pivot!Z$50,FALSE)</f>
        <v>21.855599999999995</v>
      </c>
    </row>
    <row r="352" spans="1:9" ht="12.75" customHeight="1">
      <c r="A352" s="2">
        <f t="shared" si="2"/>
        <v>2019</v>
      </c>
      <c r="B352" s="2">
        <f t="shared" si="3"/>
        <v>3</v>
      </c>
      <c r="G352" s="6">
        <f>VLOOKUP($B352,Pivot!$A$53:$Z$64,Pivot!X$50,FALSE)</f>
        <v>30.41085</v>
      </c>
      <c r="H352" s="6">
        <f>VLOOKUP($B352,Pivot!$A$53:$Z$64,Pivot!Y$50,FALSE)</f>
        <v>30.29351666666667</v>
      </c>
      <c r="I352" s="6">
        <f>VLOOKUP($B352,Pivot!$A$53:$Z$64,Pivot!Z$50,FALSE)</f>
        <v>31.105116666666667</v>
      </c>
    </row>
    <row r="353" spans="1:9" ht="12.75" customHeight="1">
      <c r="A353" s="2">
        <f t="shared" si="2"/>
        <v>2019</v>
      </c>
      <c r="B353" s="2">
        <f t="shared" si="3"/>
        <v>4</v>
      </c>
      <c r="G353" s="6">
        <f>VLOOKUP($B353,Pivot!$A$53:$Z$64,Pivot!X$50,FALSE)</f>
        <v>43.21394444444445</v>
      </c>
      <c r="H353" s="6">
        <f>VLOOKUP($B353,Pivot!$A$53:$Z$64,Pivot!Y$50,FALSE)</f>
        <v>45.464444444444446</v>
      </c>
      <c r="I353" s="6">
        <f>VLOOKUP($B353,Pivot!$A$53:$Z$64,Pivot!Z$50,FALSE)</f>
        <v>45.6495</v>
      </c>
    </row>
    <row r="354" spans="1:9" ht="12.75" customHeight="1">
      <c r="A354" s="2">
        <f t="shared" si="2"/>
        <v>2019</v>
      </c>
      <c r="B354" s="2">
        <f t="shared" si="3"/>
        <v>5</v>
      </c>
      <c r="G354" s="6">
        <f>VLOOKUP($B354,Pivot!$A$53:$Z$64,Pivot!X$50,FALSE)</f>
        <v>65.55271428571429</v>
      </c>
      <c r="H354" s="6">
        <f>VLOOKUP($B354,Pivot!$A$53:$Z$64,Pivot!Y$50,FALSE)</f>
        <v>65.06564285714288</v>
      </c>
      <c r="I354" s="6">
        <f>VLOOKUP($B354,Pivot!$A$53:$Z$64,Pivot!Z$50,FALSE)</f>
        <v>62.641999999999996</v>
      </c>
    </row>
    <row r="355" spans="1:9" ht="12.75" customHeight="1">
      <c r="A355" s="2">
        <f t="shared" si="2"/>
        <v>2019</v>
      </c>
      <c r="B355" s="2">
        <f t="shared" si="3"/>
        <v>6</v>
      </c>
      <c r="G355" s="6">
        <f>VLOOKUP($B355,Pivot!$A$53:$Z$64,Pivot!X$50,FALSE)</f>
        <v>72.1189</v>
      </c>
      <c r="H355" s="6">
        <f>VLOOKUP($B355,Pivot!$A$53:$Z$64,Pivot!Y$50,FALSE)</f>
        <v>70.6234</v>
      </c>
      <c r="I355" s="6">
        <f>VLOOKUP($B355,Pivot!$A$53:$Z$64,Pivot!Z$50,FALSE)</f>
        <v>67.83315</v>
      </c>
    </row>
    <row r="356" spans="1:9" ht="12.75" customHeight="1">
      <c r="A356" s="2">
        <f t="shared" si="2"/>
        <v>2019</v>
      </c>
      <c r="B356" s="2">
        <f t="shared" si="3"/>
        <v>7</v>
      </c>
      <c r="G356" s="6">
        <f>VLOOKUP($B356,Pivot!$A$53:$Z$64,Pivot!X$50,FALSE)</f>
        <v>77.56585</v>
      </c>
      <c r="H356" s="6">
        <f>VLOOKUP($B356,Pivot!$A$53:$Z$64,Pivot!Y$50,FALSE)</f>
        <v>75.51874999999998</v>
      </c>
      <c r="I356" s="6">
        <f>VLOOKUP($B356,Pivot!$A$53:$Z$64,Pivot!Z$50,FALSE)</f>
        <v>74.45725000000002</v>
      </c>
    </row>
    <row r="357" spans="1:9" ht="12.75" customHeight="1">
      <c r="A357" s="2">
        <f t="shared" si="2"/>
        <v>2019</v>
      </c>
      <c r="B357" s="2">
        <f t="shared" si="3"/>
        <v>8</v>
      </c>
      <c r="G357" s="6">
        <f>VLOOKUP($B357,Pivot!$A$53:$Z$64,Pivot!X$50,FALSE)</f>
        <v>74.99324999999999</v>
      </c>
      <c r="H357" s="6">
        <f>VLOOKUP($B357,Pivot!$A$53:$Z$64,Pivot!Y$50,FALSE)</f>
        <v>73.56409999999998</v>
      </c>
      <c r="I357" s="6">
        <f>VLOOKUP($B357,Pivot!$A$53:$Z$64,Pivot!Z$50,FALSE)</f>
        <v>73.98225000000001</v>
      </c>
    </row>
    <row r="358" spans="1:9" ht="12.75" customHeight="1">
      <c r="A358" s="2">
        <f t="shared" si="2"/>
        <v>2019</v>
      </c>
      <c r="B358" s="2">
        <f t="shared" si="3"/>
        <v>9</v>
      </c>
      <c r="G358" s="6">
        <f>VLOOKUP($B358,Pivot!$A$53:$Z$64,Pivot!X$50,FALSE)</f>
        <v>68.7169375</v>
      </c>
      <c r="H358" s="6">
        <f>VLOOKUP($B358,Pivot!$A$53:$Z$64,Pivot!Y$50,FALSE)</f>
        <v>68.22900000000001</v>
      </c>
      <c r="I358" s="6">
        <f>VLOOKUP($B358,Pivot!$A$53:$Z$64,Pivot!Z$50,FALSE)</f>
        <v>67.784625</v>
      </c>
    </row>
    <row r="359" spans="1:9" ht="12.75" customHeight="1">
      <c r="A359" s="2">
        <f t="shared" si="2"/>
        <v>2019</v>
      </c>
      <c r="B359" s="2">
        <f t="shared" si="3"/>
        <v>10</v>
      </c>
      <c r="G359" s="6">
        <f>VLOOKUP($B359,Pivot!$A$53:$Z$64,Pivot!X$50,FALSE)</f>
        <v>46.0000625</v>
      </c>
      <c r="H359" s="6">
        <f>VLOOKUP($B359,Pivot!$A$53:$Z$64,Pivot!Y$50,FALSE)</f>
        <v>48.322937499999995</v>
      </c>
      <c r="I359" s="6">
        <f>VLOOKUP($B359,Pivot!$A$53:$Z$64,Pivot!Z$50,FALSE)</f>
        <v>52.62137500000001</v>
      </c>
    </row>
    <row r="360" spans="1:9" ht="12.75" customHeight="1">
      <c r="A360" s="2">
        <f t="shared" si="2"/>
        <v>2019</v>
      </c>
      <c r="B360" s="2">
        <f t="shared" si="3"/>
        <v>11</v>
      </c>
      <c r="G360" s="6">
        <f>VLOOKUP($B360,Pivot!$A$53:$Z$64,Pivot!X$50,FALSE)</f>
        <v>26.151700000000005</v>
      </c>
      <c r="H360" s="6">
        <f>VLOOKUP($B360,Pivot!$A$53:$Z$64,Pivot!Y$50,FALSE)</f>
        <v>28.378749999999997</v>
      </c>
      <c r="I360" s="6">
        <f>VLOOKUP($B360,Pivot!$A$53:$Z$64,Pivot!Z$50,FALSE)</f>
        <v>30.164400000000008</v>
      </c>
    </row>
    <row r="361" spans="1:9" ht="12.75" customHeight="1">
      <c r="A361" s="2">
        <f t="shared" si="2"/>
        <v>2019</v>
      </c>
      <c r="B361" s="2">
        <f t="shared" si="3"/>
        <v>12</v>
      </c>
      <c r="G361" s="6">
        <f>VLOOKUP($B361,Pivot!$A$53:$Z$64,Pivot!X$50,FALSE)</f>
        <v>13.804199999999998</v>
      </c>
      <c r="H361" s="6">
        <f>VLOOKUP($B361,Pivot!$A$53:$Z$64,Pivot!Y$50,FALSE)</f>
        <v>18.543150000000004</v>
      </c>
      <c r="I361" s="6">
        <f>VLOOKUP($B361,Pivot!$A$53:$Z$64,Pivot!Z$50,FALSE)</f>
        <v>22.02295</v>
      </c>
    </row>
    <row r="362" spans="1:9" ht="12.75" customHeight="1">
      <c r="A362" s="2">
        <f t="shared" si="2"/>
        <v>2020</v>
      </c>
      <c r="B362" s="2">
        <f t="shared" si="3"/>
        <v>1</v>
      </c>
      <c r="G362" s="6">
        <f>VLOOKUP($B362,Pivot!$A$53:$Z$64,Pivot!X$50,FALSE)</f>
        <v>6.02945</v>
      </c>
      <c r="H362" s="6">
        <f>VLOOKUP($B362,Pivot!$A$53:$Z$64,Pivot!Y$50,FALSE)</f>
        <v>10.717199999999998</v>
      </c>
      <c r="I362" s="6">
        <f>VLOOKUP($B362,Pivot!$A$53:$Z$64,Pivot!Z$50,FALSE)</f>
        <v>16.466650000000005</v>
      </c>
    </row>
    <row r="363" spans="1:9" ht="12.75" customHeight="1">
      <c r="A363" s="2">
        <f t="shared" si="2"/>
        <v>2020</v>
      </c>
      <c r="B363" s="2">
        <f t="shared" si="3"/>
        <v>2</v>
      </c>
      <c r="G363" s="6">
        <f>VLOOKUP($B363,Pivot!$A$53:$Z$64,Pivot!X$50,FALSE)</f>
        <v>17.25075</v>
      </c>
      <c r="H363" s="6">
        <f>VLOOKUP($B363,Pivot!$A$53:$Z$64,Pivot!Y$50,FALSE)</f>
        <v>18.5074</v>
      </c>
      <c r="I363" s="6">
        <f>VLOOKUP($B363,Pivot!$A$53:$Z$64,Pivot!Z$50,FALSE)</f>
        <v>21.855599999999995</v>
      </c>
    </row>
    <row r="364" spans="1:9" ht="12.75" customHeight="1">
      <c r="A364" s="2">
        <f t="shared" si="2"/>
        <v>2020</v>
      </c>
      <c r="B364" s="2">
        <f t="shared" si="3"/>
        <v>3</v>
      </c>
      <c r="G364" s="6">
        <f>VLOOKUP($B364,Pivot!$A$53:$Z$64,Pivot!X$50,FALSE)</f>
        <v>30.41085</v>
      </c>
      <c r="H364" s="6">
        <f>VLOOKUP($B364,Pivot!$A$53:$Z$64,Pivot!Y$50,FALSE)</f>
        <v>30.29351666666667</v>
      </c>
      <c r="I364" s="6">
        <f>VLOOKUP($B364,Pivot!$A$53:$Z$64,Pivot!Z$50,FALSE)</f>
        <v>31.105116666666667</v>
      </c>
    </row>
    <row r="365" spans="1:9" ht="12.75" customHeight="1">
      <c r="A365" s="2">
        <f t="shared" si="2"/>
        <v>2020</v>
      </c>
      <c r="B365" s="2">
        <f t="shared" si="3"/>
        <v>4</v>
      </c>
      <c r="G365" s="6">
        <f>VLOOKUP($B365,Pivot!$A$53:$Z$64,Pivot!X$50,FALSE)</f>
        <v>43.21394444444445</v>
      </c>
      <c r="H365" s="6">
        <f>VLOOKUP($B365,Pivot!$A$53:$Z$64,Pivot!Y$50,FALSE)</f>
        <v>45.464444444444446</v>
      </c>
      <c r="I365" s="6">
        <f>VLOOKUP($B365,Pivot!$A$53:$Z$64,Pivot!Z$50,FALSE)</f>
        <v>45.6495</v>
      </c>
    </row>
    <row r="366" spans="1:9" ht="12.75" customHeight="1">
      <c r="A366" s="2">
        <f t="shared" si="2"/>
        <v>2020</v>
      </c>
      <c r="B366" s="2">
        <f t="shared" si="3"/>
        <v>5</v>
      </c>
      <c r="G366" s="6">
        <f>VLOOKUP($B366,Pivot!$A$53:$Z$64,Pivot!X$50,FALSE)</f>
        <v>65.55271428571429</v>
      </c>
      <c r="H366" s="6">
        <f>VLOOKUP($B366,Pivot!$A$53:$Z$64,Pivot!Y$50,FALSE)</f>
        <v>65.06564285714288</v>
      </c>
      <c r="I366" s="6">
        <f>VLOOKUP($B366,Pivot!$A$53:$Z$64,Pivot!Z$50,FALSE)</f>
        <v>62.641999999999996</v>
      </c>
    </row>
    <row r="367" spans="1:9" ht="12.75" customHeight="1">
      <c r="A367" s="2">
        <f t="shared" si="2"/>
        <v>2020</v>
      </c>
      <c r="B367" s="2">
        <f t="shared" si="3"/>
        <v>6</v>
      </c>
      <c r="G367" s="6">
        <f>VLOOKUP($B367,Pivot!$A$53:$Z$64,Pivot!X$50,FALSE)</f>
        <v>72.1189</v>
      </c>
      <c r="H367" s="6">
        <f>VLOOKUP($B367,Pivot!$A$53:$Z$64,Pivot!Y$50,FALSE)</f>
        <v>70.6234</v>
      </c>
      <c r="I367" s="6">
        <f>VLOOKUP($B367,Pivot!$A$53:$Z$64,Pivot!Z$50,FALSE)</f>
        <v>67.83315</v>
      </c>
    </row>
    <row r="368" spans="1:9" ht="12.75" customHeight="1">
      <c r="A368" s="2">
        <f t="shared" si="2"/>
        <v>2020</v>
      </c>
      <c r="B368" s="2">
        <f t="shared" si="3"/>
        <v>7</v>
      </c>
      <c r="G368" s="6">
        <f>VLOOKUP($B368,Pivot!$A$53:$Z$64,Pivot!X$50,FALSE)</f>
        <v>77.56585</v>
      </c>
      <c r="H368" s="6">
        <f>VLOOKUP($B368,Pivot!$A$53:$Z$64,Pivot!Y$50,FALSE)</f>
        <v>75.51874999999998</v>
      </c>
      <c r="I368" s="6">
        <f>VLOOKUP($B368,Pivot!$A$53:$Z$64,Pivot!Z$50,FALSE)</f>
        <v>74.45725000000002</v>
      </c>
    </row>
    <row r="369" spans="1:9" ht="12.75" customHeight="1">
      <c r="A369" s="2">
        <f t="shared" si="2"/>
        <v>2020</v>
      </c>
      <c r="B369" s="2">
        <f t="shared" si="3"/>
        <v>8</v>
      </c>
      <c r="G369" s="6">
        <f>VLOOKUP($B369,Pivot!$A$53:$Z$64,Pivot!X$50,FALSE)</f>
        <v>74.99324999999999</v>
      </c>
      <c r="H369" s="6">
        <f>VLOOKUP($B369,Pivot!$A$53:$Z$64,Pivot!Y$50,FALSE)</f>
        <v>73.56409999999998</v>
      </c>
      <c r="I369" s="6">
        <f>VLOOKUP($B369,Pivot!$A$53:$Z$64,Pivot!Z$50,FALSE)</f>
        <v>73.98225000000001</v>
      </c>
    </row>
    <row r="370" spans="1:9" ht="12.75" customHeight="1">
      <c r="A370" s="2">
        <f t="shared" si="2"/>
        <v>2020</v>
      </c>
      <c r="B370" s="2">
        <f t="shared" si="3"/>
        <v>9</v>
      </c>
      <c r="G370" s="6">
        <f>VLOOKUP($B370,Pivot!$A$53:$Z$64,Pivot!X$50,FALSE)</f>
        <v>68.7169375</v>
      </c>
      <c r="H370" s="6">
        <f>VLOOKUP($B370,Pivot!$A$53:$Z$64,Pivot!Y$50,FALSE)</f>
        <v>68.22900000000001</v>
      </c>
      <c r="I370" s="6">
        <f>VLOOKUP($B370,Pivot!$A$53:$Z$64,Pivot!Z$50,FALSE)</f>
        <v>67.784625</v>
      </c>
    </row>
    <row r="371" spans="1:9" ht="12.75" customHeight="1">
      <c r="A371" s="2">
        <f t="shared" si="2"/>
        <v>2020</v>
      </c>
      <c r="B371" s="2">
        <f t="shared" si="3"/>
        <v>10</v>
      </c>
      <c r="G371" s="6">
        <f>VLOOKUP($B371,Pivot!$A$53:$Z$64,Pivot!X$50,FALSE)</f>
        <v>46.0000625</v>
      </c>
      <c r="H371" s="6">
        <f>VLOOKUP($B371,Pivot!$A$53:$Z$64,Pivot!Y$50,FALSE)</f>
        <v>48.322937499999995</v>
      </c>
      <c r="I371" s="6">
        <f>VLOOKUP($B371,Pivot!$A$53:$Z$64,Pivot!Z$50,FALSE)</f>
        <v>52.62137500000001</v>
      </c>
    </row>
    <row r="372" spans="1:9" ht="12.75" customHeight="1">
      <c r="A372" s="2">
        <f t="shared" si="2"/>
        <v>2020</v>
      </c>
      <c r="B372" s="2">
        <f t="shared" si="3"/>
        <v>11</v>
      </c>
      <c r="G372" s="6">
        <f>VLOOKUP($B372,Pivot!$A$53:$Z$64,Pivot!X$50,FALSE)</f>
        <v>26.151700000000005</v>
      </c>
      <c r="H372" s="6">
        <f>VLOOKUP($B372,Pivot!$A$53:$Z$64,Pivot!Y$50,FALSE)</f>
        <v>28.378749999999997</v>
      </c>
      <c r="I372" s="6">
        <f>VLOOKUP($B372,Pivot!$A$53:$Z$64,Pivot!Z$50,FALSE)</f>
        <v>30.164400000000008</v>
      </c>
    </row>
    <row r="373" spans="1:9" ht="12.75" customHeight="1">
      <c r="A373" s="2">
        <f t="shared" si="2"/>
        <v>2020</v>
      </c>
      <c r="B373" s="2">
        <f t="shared" si="3"/>
        <v>12</v>
      </c>
      <c r="G373" s="6">
        <f>VLOOKUP($B373,Pivot!$A$53:$Z$64,Pivot!X$50,FALSE)</f>
        <v>13.804199999999998</v>
      </c>
      <c r="H373" s="6">
        <f>VLOOKUP($B373,Pivot!$A$53:$Z$64,Pivot!Y$50,FALSE)</f>
        <v>18.543150000000004</v>
      </c>
      <c r="I373" s="6">
        <f>VLOOKUP($B373,Pivot!$A$53:$Z$64,Pivot!Z$50,FALSE)</f>
        <v>22.02295</v>
      </c>
    </row>
    <row r="374" spans="1:9" ht="12.75" customHeight="1">
      <c r="A374" s="2">
        <f t="shared" si="2"/>
        <v>2021</v>
      </c>
      <c r="B374" s="2">
        <f t="shared" si="3"/>
        <v>1</v>
      </c>
      <c r="G374" s="6">
        <f>VLOOKUP($B374,Pivot!$A$53:$Z$64,Pivot!X$50,FALSE)</f>
        <v>6.02945</v>
      </c>
      <c r="H374" s="6">
        <f>VLOOKUP($B374,Pivot!$A$53:$Z$64,Pivot!Y$50,FALSE)</f>
        <v>10.717199999999998</v>
      </c>
      <c r="I374" s="6">
        <f>VLOOKUP($B374,Pivot!$A$53:$Z$64,Pivot!Z$50,FALSE)</f>
        <v>16.466650000000005</v>
      </c>
    </row>
    <row r="375" spans="1:9" ht="12.75" customHeight="1">
      <c r="A375" s="2">
        <f t="shared" si="2"/>
        <v>2021</v>
      </c>
      <c r="B375" s="2">
        <f t="shared" si="3"/>
        <v>2</v>
      </c>
      <c r="G375" s="6">
        <f>VLOOKUP($B375,Pivot!$A$53:$Z$64,Pivot!X$50,FALSE)</f>
        <v>17.25075</v>
      </c>
      <c r="H375" s="6">
        <f>VLOOKUP($B375,Pivot!$A$53:$Z$64,Pivot!Y$50,FALSE)</f>
        <v>18.5074</v>
      </c>
      <c r="I375" s="6">
        <f>VLOOKUP($B375,Pivot!$A$53:$Z$64,Pivot!Z$50,FALSE)</f>
        <v>21.855599999999995</v>
      </c>
    </row>
    <row r="376" spans="1:9" ht="12.75" customHeight="1">
      <c r="A376" s="2">
        <f t="shared" si="2"/>
        <v>2021</v>
      </c>
      <c r="B376" s="2">
        <f t="shared" si="3"/>
        <v>3</v>
      </c>
      <c r="G376" s="6">
        <f>VLOOKUP($B376,Pivot!$A$53:$Z$64,Pivot!X$50,FALSE)</f>
        <v>30.41085</v>
      </c>
      <c r="H376" s="6">
        <f>VLOOKUP($B376,Pivot!$A$53:$Z$64,Pivot!Y$50,FALSE)</f>
        <v>30.29351666666667</v>
      </c>
      <c r="I376" s="6">
        <f>VLOOKUP($B376,Pivot!$A$53:$Z$64,Pivot!Z$50,FALSE)</f>
        <v>31.105116666666667</v>
      </c>
    </row>
    <row r="377" spans="1:9" ht="12.75" customHeight="1">
      <c r="A377" s="2">
        <f t="shared" si="2"/>
        <v>2021</v>
      </c>
      <c r="B377" s="2">
        <f t="shared" si="3"/>
        <v>4</v>
      </c>
      <c r="G377" s="6">
        <f>VLOOKUP($B377,Pivot!$A$53:$Z$64,Pivot!X$50,FALSE)</f>
        <v>43.21394444444445</v>
      </c>
      <c r="H377" s="6">
        <f>VLOOKUP($B377,Pivot!$A$53:$Z$64,Pivot!Y$50,FALSE)</f>
        <v>45.464444444444446</v>
      </c>
      <c r="I377" s="6">
        <f>VLOOKUP($B377,Pivot!$A$53:$Z$64,Pivot!Z$50,FALSE)</f>
        <v>45.6495</v>
      </c>
    </row>
    <row r="378" spans="1:9" ht="12.75" customHeight="1">
      <c r="A378" s="2">
        <f t="shared" si="2"/>
        <v>2021</v>
      </c>
      <c r="B378" s="2">
        <f t="shared" si="3"/>
        <v>5</v>
      </c>
      <c r="G378" s="6">
        <f>VLOOKUP($B378,Pivot!$A$53:$Z$64,Pivot!X$50,FALSE)</f>
        <v>65.55271428571429</v>
      </c>
      <c r="H378" s="6">
        <f>VLOOKUP($B378,Pivot!$A$53:$Z$64,Pivot!Y$50,FALSE)</f>
        <v>65.06564285714288</v>
      </c>
      <c r="I378" s="6">
        <f>VLOOKUP($B378,Pivot!$A$53:$Z$64,Pivot!Z$50,FALSE)</f>
        <v>62.641999999999996</v>
      </c>
    </row>
    <row r="379" spans="1:9" ht="12.75" customHeight="1">
      <c r="A379" s="2">
        <f t="shared" si="2"/>
        <v>2021</v>
      </c>
      <c r="B379" s="2">
        <f t="shared" si="3"/>
        <v>6</v>
      </c>
      <c r="G379" s="6">
        <f>VLOOKUP($B379,Pivot!$A$53:$Z$64,Pivot!X$50,FALSE)</f>
        <v>72.1189</v>
      </c>
      <c r="H379" s="6">
        <f>VLOOKUP($B379,Pivot!$A$53:$Z$64,Pivot!Y$50,FALSE)</f>
        <v>70.6234</v>
      </c>
      <c r="I379" s="6">
        <f>VLOOKUP($B379,Pivot!$A$53:$Z$64,Pivot!Z$50,FALSE)</f>
        <v>67.83315</v>
      </c>
    </row>
    <row r="380" spans="1:9" ht="12.75" customHeight="1">
      <c r="A380" s="2">
        <f t="shared" si="2"/>
        <v>2021</v>
      </c>
      <c r="B380" s="2">
        <f t="shared" si="3"/>
        <v>7</v>
      </c>
      <c r="G380" s="6">
        <f>VLOOKUP($B380,Pivot!$A$53:$Z$64,Pivot!X$50,FALSE)</f>
        <v>77.56585</v>
      </c>
      <c r="H380" s="6">
        <f>VLOOKUP($B380,Pivot!$A$53:$Z$64,Pivot!Y$50,FALSE)</f>
        <v>75.51874999999998</v>
      </c>
      <c r="I380" s="6">
        <f>VLOOKUP($B380,Pivot!$A$53:$Z$64,Pivot!Z$50,FALSE)</f>
        <v>74.45725000000002</v>
      </c>
    </row>
    <row r="381" spans="1:9" ht="12.75" customHeight="1">
      <c r="A381" s="2">
        <f t="shared" si="2"/>
        <v>2021</v>
      </c>
      <c r="B381" s="2">
        <f t="shared" si="3"/>
        <v>8</v>
      </c>
      <c r="G381" s="6">
        <f>VLOOKUP($B381,Pivot!$A$53:$Z$64,Pivot!X$50,FALSE)</f>
        <v>74.99324999999999</v>
      </c>
      <c r="H381" s="6">
        <f>VLOOKUP($B381,Pivot!$A$53:$Z$64,Pivot!Y$50,FALSE)</f>
        <v>73.56409999999998</v>
      </c>
      <c r="I381" s="6">
        <f>VLOOKUP($B381,Pivot!$A$53:$Z$64,Pivot!Z$50,FALSE)</f>
        <v>73.98225000000001</v>
      </c>
    </row>
    <row r="382" spans="1:9" ht="12.75" customHeight="1">
      <c r="A382" s="2">
        <f t="shared" si="2"/>
        <v>2021</v>
      </c>
      <c r="B382" s="2">
        <f t="shared" si="3"/>
        <v>9</v>
      </c>
      <c r="G382" s="6">
        <f>VLOOKUP($B382,Pivot!$A$53:$Z$64,Pivot!X$50,FALSE)</f>
        <v>68.7169375</v>
      </c>
      <c r="H382" s="6">
        <f>VLOOKUP($B382,Pivot!$A$53:$Z$64,Pivot!Y$50,FALSE)</f>
        <v>68.22900000000001</v>
      </c>
      <c r="I382" s="6">
        <f>VLOOKUP($B382,Pivot!$A$53:$Z$64,Pivot!Z$50,FALSE)</f>
        <v>67.784625</v>
      </c>
    </row>
    <row r="383" spans="1:9" ht="12.75" customHeight="1">
      <c r="A383" s="2">
        <f aca="true" t="shared" si="4" ref="A383:A446">A371+1</f>
        <v>2021</v>
      </c>
      <c r="B383" s="2">
        <f aca="true" t="shared" si="5" ref="B383:B446">B371</f>
        <v>10</v>
      </c>
      <c r="G383" s="6">
        <f>VLOOKUP($B383,Pivot!$A$53:$Z$64,Pivot!X$50,FALSE)</f>
        <v>46.0000625</v>
      </c>
      <c r="H383" s="6">
        <f>VLOOKUP($B383,Pivot!$A$53:$Z$64,Pivot!Y$50,FALSE)</f>
        <v>48.322937499999995</v>
      </c>
      <c r="I383" s="6">
        <f>VLOOKUP($B383,Pivot!$A$53:$Z$64,Pivot!Z$50,FALSE)</f>
        <v>52.62137500000001</v>
      </c>
    </row>
    <row r="384" spans="1:9" ht="12.75" customHeight="1">
      <c r="A384" s="2">
        <f t="shared" si="4"/>
        <v>2021</v>
      </c>
      <c r="B384" s="2">
        <f t="shared" si="5"/>
        <v>11</v>
      </c>
      <c r="G384" s="6">
        <f>VLOOKUP($B384,Pivot!$A$53:$Z$64,Pivot!X$50,FALSE)</f>
        <v>26.151700000000005</v>
      </c>
      <c r="H384" s="6">
        <f>VLOOKUP($B384,Pivot!$A$53:$Z$64,Pivot!Y$50,FALSE)</f>
        <v>28.378749999999997</v>
      </c>
      <c r="I384" s="6">
        <f>VLOOKUP($B384,Pivot!$A$53:$Z$64,Pivot!Z$50,FALSE)</f>
        <v>30.164400000000008</v>
      </c>
    </row>
    <row r="385" spans="1:9" ht="12.75" customHeight="1">
      <c r="A385" s="2">
        <f t="shared" si="4"/>
        <v>2021</v>
      </c>
      <c r="B385" s="2">
        <f t="shared" si="5"/>
        <v>12</v>
      </c>
      <c r="G385" s="6">
        <f>VLOOKUP($B385,Pivot!$A$53:$Z$64,Pivot!X$50,FALSE)</f>
        <v>13.804199999999998</v>
      </c>
      <c r="H385" s="6">
        <f>VLOOKUP($B385,Pivot!$A$53:$Z$64,Pivot!Y$50,FALSE)</f>
        <v>18.543150000000004</v>
      </c>
      <c r="I385" s="6">
        <f>VLOOKUP($B385,Pivot!$A$53:$Z$64,Pivot!Z$50,FALSE)</f>
        <v>22.02295</v>
      </c>
    </row>
    <row r="386" spans="1:9" ht="12.75" customHeight="1">
      <c r="A386" s="2">
        <f t="shared" si="4"/>
        <v>2022</v>
      </c>
      <c r="B386" s="2">
        <f t="shared" si="5"/>
        <v>1</v>
      </c>
      <c r="G386" s="6">
        <f>VLOOKUP($B386,Pivot!$A$53:$Z$64,Pivot!X$50,FALSE)</f>
        <v>6.02945</v>
      </c>
      <c r="H386" s="6">
        <f>VLOOKUP($B386,Pivot!$A$53:$Z$64,Pivot!Y$50,FALSE)</f>
        <v>10.717199999999998</v>
      </c>
      <c r="I386" s="6">
        <f>VLOOKUP($B386,Pivot!$A$53:$Z$64,Pivot!Z$50,FALSE)</f>
        <v>16.466650000000005</v>
      </c>
    </row>
    <row r="387" spans="1:9" ht="12.75" customHeight="1">
      <c r="A387" s="2">
        <f t="shared" si="4"/>
        <v>2022</v>
      </c>
      <c r="B387" s="2">
        <f t="shared" si="5"/>
        <v>2</v>
      </c>
      <c r="G387" s="6">
        <f>VLOOKUP($B387,Pivot!$A$53:$Z$64,Pivot!X$50,FALSE)</f>
        <v>17.25075</v>
      </c>
      <c r="H387" s="6">
        <f>VLOOKUP($B387,Pivot!$A$53:$Z$64,Pivot!Y$50,FALSE)</f>
        <v>18.5074</v>
      </c>
      <c r="I387" s="6">
        <f>VLOOKUP($B387,Pivot!$A$53:$Z$64,Pivot!Z$50,FALSE)</f>
        <v>21.855599999999995</v>
      </c>
    </row>
    <row r="388" spans="1:9" ht="12.75" customHeight="1">
      <c r="A388" s="2">
        <f t="shared" si="4"/>
        <v>2022</v>
      </c>
      <c r="B388" s="2">
        <f t="shared" si="5"/>
        <v>3</v>
      </c>
      <c r="G388" s="6">
        <f>VLOOKUP($B388,Pivot!$A$53:$Z$64,Pivot!X$50,FALSE)</f>
        <v>30.41085</v>
      </c>
      <c r="H388" s="6">
        <f>VLOOKUP($B388,Pivot!$A$53:$Z$64,Pivot!Y$50,FALSE)</f>
        <v>30.29351666666667</v>
      </c>
      <c r="I388" s="6">
        <f>VLOOKUP($B388,Pivot!$A$53:$Z$64,Pivot!Z$50,FALSE)</f>
        <v>31.105116666666667</v>
      </c>
    </row>
    <row r="389" spans="1:9" ht="12.75" customHeight="1">
      <c r="A389" s="2">
        <f t="shared" si="4"/>
        <v>2022</v>
      </c>
      <c r="B389" s="2">
        <f t="shared" si="5"/>
        <v>4</v>
      </c>
      <c r="G389" s="6">
        <f>VLOOKUP($B389,Pivot!$A$53:$Z$64,Pivot!X$50,FALSE)</f>
        <v>43.21394444444445</v>
      </c>
      <c r="H389" s="6">
        <f>VLOOKUP($B389,Pivot!$A$53:$Z$64,Pivot!Y$50,FALSE)</f>
        <v>45.464444444444446</v>
      </c>
      <c r="I389" s="6">
        <f>VLOOKUP($B389,Pivot!$A$53:$Z$64,Pivot!Z$50,FALSE)</f>
        <v>45.6495</v>
      </c>
    </row>
    <row r="390" spans="1:9" ht="12.75" customHeight="1">
      <c r="A390" s="2">
        <f t="shared" si="4"/>
        <v>2022</v>
      </c>
      <c r="B390" s="2">
        <f t="shared" si="5"/>
        <v>5</v>
      </c>
      <c r="G390" s="6">
        <f>VLOOKUP($B390,Pivot!$A$53:$Z$64,Pivot!X$50,FALSE)</f>
        <v>65.55271428571429</v>
      </c>
      <c r="H390" s="6">
        <f>VLOOKUP($B390,Pivot!$A$53:$Z$64,Pivot!Y$50,FALSE)</f>
        <v>65.06564285714288</v>
      </c>
      <c r="I390" s="6">
        <f>VLOOKUP($B390,Pivot!$A$53:$Z$64,Pivot!Z$50,FALSE)</f>
        <v>62.641999999999996</v>
      </c>
    </row>
    <row r="391" spans="1:9" ht="12.75" customHeight="1">
      <c r="A391" s="2">
        <f t="shared" si="4"/>
        <v>2022</v>
      </c>
      <c r="B391" s="2">
        <f t="shared" si="5"/>
        <v>6</v>
      </c>
      <c r="G391" s="6">
        <f>VLOOKUP($B391,Pivot!$A$53:$Z$64,Pivot!X$50,FALSE)</f>
        <v>72.1189</v>
      </c>
      <c r="H391" s="6">
        <f>VLOOKUP($B391,Pivot!$A$53:$Z$64,Pivot!Y$50,FALSE)</f>
        <v>70.6234</v>
      </c>
      <c r="I391" s="6">
        <f>VLOOKUP($B391,Pivot!$A$53:$Z$64,Pivot!Z$50,FALSE)</f>
        <v>67.83315</v>
      </c>
    </row>
    <row r="392" spans="1:9" ht="12.75" customHeight="1">
      <c r="A392" s="2">
        <f t="shared" si="4"/>
        <v>2022</v>
      </c>
      <c r="B392" s="2">
        <f t="shared" si="5"/>
        <v>7</v>
      </c>
      <c r="G392" s="6">
        <f>VLOOKUP($B392,Pivot!$A$53:$Z$64,Pivot!X$50,FALSE)</f>
        <v>77.56585</v>
      </c>
      <c r="H392" s="6">
        <f>VLOOKUP($B392,Pivot!$A$53:$Z$64,Pivot!Y$50,FALSE)</f>
        <v>75.51874999999998</v>
      </c>
      <c r="I392" s="6">
        <f>VLOOKUP($B392,Pivot!$A$53:$Z$64,Pivot!Z$50,FALSE)</f>
        <v>74.45725000000002</v>
      </c>
    </row>
    <row r="393" spans="1:9" ht="12.75" customHeight="1">
      <c r="A393" s="2">
        <f t="shared" si="4"/>
        <v>2022</v>
      </c>
      <c r="B393" s="2">
        <f t="shared" si="5"/>
        <v>8</v>
      </c>
      <c r="G393" s="6">
        <f>VLOOKUP($B393,Pivot!$A$53:$Z$64,Pivot!X$50,FALSE)</f>
        <v>74.99324999999999</v>
      </c>
      <c r="H393" s="6">
        <f>VLOOKUP($B393,Pivot!$A$53:$Z$64,Pivot!Y$50,FALSE)</f>
        <v>73.56409999999998</v>
      </c>
      <c r="I393" s="6">
        <f>VLOOKUP($B393,Pivot!$A$53:$Z$64,Pivot!Z$50,FALSE)</f>
        <v>73.98225000000001</v>
      </c>
    </row>
    <row r="394" spans="1:9" ht="12.75" customHeight="1">
      <c r="A394" s="2">
        <f t="shared" si="4"/>
        <v>2022</v>
      </c>
      <c r="B394" s="2">
        <f t="shared" si="5"/>
        <v>9</v>
      </c>
      <c r="G394" s="6">
        <f>VLOOKUP($B394,Pivot!$A$53:$Z$64,Pivot!X$50,FALSE)</f>
        <v>68.7169375</v>
      </c>
      <c r="H394" s="6">
        <f>VLOOKUP($B394,Pivot!$A$53:$Z$64,Pivot!Y$50,FALSE)</f>
        <v>68.22900000000001</v>
      </c>
      <c r="I394" s="6">
        <f>VLOOKUP($B394,Pivot!$A$53:$Z$64,Pivot!Z$50,FALSE)</f>
        <v>67.784625</v>
      </c>
    </row>
    <row r="395" spans="1:9" ht="12.75" customHeight="1">
      <c r="A395" s="2">
        <f t="shared" si="4"/>
        <v>2022</v>
      </c>
      <c r="B395" s="2">
        <f t="shared" si="5"/>
        <v>10</v>
      </c>
      <c r="G395" s="6">
        <f>VLOOKUP($B395,Pivot!$A$53:$Z$64,Pivot!X$50,FALSE)</f>
        <v>46.0000625</v>
      </c>
      <c r="H395" s="6">
        <f>VLOOKUP($B395,Pivot!$A$53:$Z$64,Pivot!Y$50,FALSE)</f>
        <v>48.322937499999995</v>
      </c>
      <c r="I395" s="6">
        <f>VLOOKUP($B395,Pivot!$A$53:$Z$64,Pivot!Z$50,FALSE)</f>
        <v>52.62137500000001</v>
      </c>
    </row>
    <row r="396" spans="1:9" ht="12.75" customHeight="1">
      <c r="A396" s="2">
        <f t="shared" si="4"/>
        <v>2022</v>
      </c>
      <c r="B396" s="2">
        <f t="shared" si="5"/>
        <v>11</v>
      </c>
      <c r="G396" s="6">
        <f>VLOOKUP($B396,Pivot!$A$53:$Z$64,Pivot!X$50,FALSE)</f>
        <v>26.151700000000005</v>
      </c>
      <c r="H396" s="6">
        <f>VLOOKUP($B396,Pivot!$A$53:$Z$64,Pivot!Y$50,FALSE)</f>
        <v>28.378749999999997</v>
      </c>
      <c r="I396" s="6">
        <f>VLOOKUP($B396,Pivot!$A$53:$Z$64,Pivot!Z$50,FALSE)</f>
        <v>30.164400000000008</v>
      </c>
    </row>
    <row r="397" spans="1:9" ht="12.75" customHeight="1">
      <c r="A397" s="2">
        <f t="shared" si="4"/>
        <v>2022</v>
      </c>
      <c r="B397" s="2">
        <f t="shared" si="5"/>
        <v>12</v>
      </c>
      <c r="G397" s="6">
        <f>VLOOKUP($B397,Pivot!$A$53:$Z$64,Pivot!X$50,FALSE)</f>
        <v>13.804199999999998</v>
      </c>
      <c r="H397" s="6">
        <f>VLOOKUP($B397,Pivot!$A$53:$Z$64,Pivot!Y$50,FALSE)</f>
        <v>18.543150000000004</v>
      </c>
      <c r="I397" s="6">
        <f>VLOOKUP($B397,Pivot!$A$53:$Z$64,Pivot!Z$50,FALSE)</f>
        <v>22.02295</v>
      </c>
    </row>
    <row r="398" spans="1:9" ht="12.75" customHeight="1">
      <c r="A398" s="2">
        <f t="shared" si="4"/>
        <v>2023</v>
      </c>
      <c r="B398" s="2">
        <f t="shared" si="5"/>
        <v>1</v>
      </c>
      <c r="G398" s="6">
        <f>VLOOKUP($B398,Pivot!$A$53:$Z$64,Pivot!X$50,FALSE)</f>
        <v>6.02945</v>
      </c>
      <c r="H398" s="6">
        <f>VLOOKUP($B398,Pivot!$A$53:$Z$64,Pivot!Y$50,FALSE)</f>
        <v>10.717199999999998</v>
      </c>
      <c r="I398" s="6">
        <f>VLOOKUP($B398,Pivot!$A$53:$Z$64,Pivot!Z$50,FALSE)</f>
        <v>16.466650000000005</v>
      </c>
    </row>
    <row r="399" spans="1:9" ht="12.75" customHeight="1">
      <c r="A399" s="2">
        <f t="shared" si="4"/>
        <v>2023</v>
      </c>
      <c r="B399" s="2">
        <f t="shared" si="5"/>
        <v>2</v>
      </c>
      <c r="G399" s="6">
        <f>VLOOKUP($B399,Pivot!$A$53:$Z$64,Pivot!X$50,FALSE)</f>
        <v>17.25075</v>
      </c>
      <c r="H399" s="6">
        <f>VLOOKUP($B399,Pivot!$A$53:$Z$64,Pivot!Y$50,FALSE)</f>
        <v>18.5074</v>
      </c>
      <c r="I399" s="6">
        <f>VLOOKUP($B399,Pivot!$A$53:$Z$64,Pivot!Z$50,FALSE)</f>
        <v>21.855599999999995</v>
      </c>
    </row>
    <row r="400" spans="1:9" ht="12.75" customHeight="1">
      <c r="A400" s="2">
        <f t="shared" si="4"/>
        <v>2023</v>
      </c>
      <c r="B400" s="2">
        <f t="shared" si="5"/>
        <v>3</v>
      </c>
      <c r="G400" s="6">
        <f>VLOOKUP($B400,Pivot!$A$53:$Z$64,Pivot!X$50,FALSE)</f>
        <v>30.41085</v>
      </c>
      <c r="H400" s="6">
        <f>VLOOKUP($B400,Pivot!$A$53:$Z$64,Pivot!Y$50,FALSE)</f>
        <v>30.29351666666667</v>
      </c>
      <c r="I400" s="6">
        <f>VLOOKUP($B400,Pivot!$A$53:$Z$64,Pivot!Z$50,FALSE)</f>
        <v>31.105116666666667</v>
      </c>
    </row>
    <row r="401" spans="1:9" ht="12.75" customHeight="1">
      <c r="A401" s="2">
        <f t="shared" si="4"/>
        <v>2023</v>
      </c>
      <c r="B401" s="2">
        <f t="shared" si="5"/>
        <v>4</v>
      </c>
      <c r="G401" s="6">
        <f>VLOOKUP($B401,Pivot!$A$53:$Z$64,Pivot!X$50,FALSE)</f>
        <v>43.21394444444445</v>
      </c>
      <c r="H401" s="6">
        <f>VLOOKUP($B401,Pivot!$A$53:$Z$64,Pivot!Y$50,FALSE)</f>
        <v>45.464444444444446</v>
      </c>
      <c r="I401" s="6">
        <f>VLOOKUP($B401,Pivot!$A$53:$Z$64,Pivot!Z$50,FALSE)</f>
        <v>45.6495</v>
      </c>
    </row>
    <row r="402" spans="1:9" ht="12.75" customHeight="1">
      <c r="A402" s="2">
        <f t="shared" si="4"/>
        <v>2023</v>
      </c>
      <c r="B402" s="2">
        <f t="shared" si="5"/>
        <v>5</v>
      </c>
      <c r="G402" s="6">
        <f>VLOOKUP($B402,Pivot!$A$53:$Z$64,Pivot!X$50,FALSE)</f>
        <v>65.55271428571429</v>
      </c>
      <c r="H402" s="6">
        <f>VLOOKUP($B402,Pivot!$A$53:$Z$64,Pivot!Y$50,FALSE)</f>
        <v>65.06564285714288</v>
      </c>
      <c r="I402" s="6">
        <f>VLOOKUP($B402,Pivot!$A$53:$Z$64,Pivot!Z$50,FALSE)</f>
        <v>62.641999999999996</v>
      </c>
    </row>
    <row r="403" spans="1:9" ht="12.75" customHeight="1">
      <c r="A403" s="2">
        <f t="shared" si="4"/>
        <v>2023</v>
      </c>
      <c r="B403" s="2">
        <f t="shared" si="5"/>
        <v>6</v>
      </c>
      <c r="G403" s="6">
        <f>VLOOKUP($B403,Pivot!$A$53:$Z$64,Pivot!X$50,FALSE)</f>
        <v>72.1189</v>
      </c>
      <c r="H403" s="6">
        <f>VLOOKUP($B403,Pivot!$A$53:$Z$64,Pivot!Y$50,FALSE)</f>
        <v>70.6234</v>
      </c>
      <c r="I403" s="6">
        <f>VLOOKUP($B403,Pivot!$A$53:$Z$64,Pivot!Z$50,FALSE)</f>
        <v>67.83315</v>
      </c>
    </row>
    <row r="404" spans="1:9" ht="12.75" customHeight="1">
      <c r="A404" s="2">
        <f t="shared" si="4"/>
        <v>2023</v>
      </c>
      <c r="B404" s="2">
        <f t="shared" si="5"/>
        <v>7</v>
      </c>
      <c r="G404" s="6">
        <f>VLOOKUP($B404,Pivot!$A$53:$Z$64,Pivot!X$50,FALSE)</f>
        <v>77.56585</v>
      </c>
      <c r="H404" s="6">
        <f>VLOOKUP($B404,Pivot!$A$53:$Z$64,Pivot!Y$50,FALSE)</f>
        <v>75.51874999999998</v>
      </c>
      <c r="I404" s="6">
        <f>VLOOKUP($B404,Pivot!$A$53:$Z$64,Pivot!Z$50,FALSE)</f>
        <v>74.45725000000002</v>
      </c>
    </row>
    <row r="405" spans="1:9" ht="12.75" customHeight="1">
      <c r="A405" s="2">
        <f t="shared" si="4"/>
        <v>2023</v>
      </c>
      <c r="B405" s="2">
        <f t="shared" si="5"/>
        <v>8</v>
      </c>
      <c r="G405" s="6">
        <f>VLOOKUP($B405,Pivot!$A$53:$Z$64,Pivot!X$50,FALSE)</f>
        <v>74.99324999999999</v>
      </c>
      <c r="H405" s="6">
        <f>VLOOKUP($B405,Pivot!$A$53:$Z$64,Pivot!Y$50,FALSE)</f>
        <v>73.56409999999998</v>
      </c>
      <c r="I405" s="6">
        <f>VLOOKUP($B405,Pivot!$A$53:$Z$64,Pivot!Z$50,FALSE)</f>
        <v>73.98225000000001</v>
      </c>
    </row>
    <row r="406" spans="1:9" ht="12.75" customHeight="1">
      <c r="A406" s="2">
        <f t="shared" si="4"/>
        <v>2023</v>
      </c>
      <c r="B406" s="2">
        <f t="shared" si="5"/>
        <v>9</v>
      </c>
      <c r="G406" s="6">
        <f>VLOOKUP($B406,Pivot!$A$53:$Z$64,Pivot!X$50,FALSE)</f>
        <v>68.7169375</v>
      </c>
      <c r="H406" s="6">
        <f>VLOOKUP($B406,Pivot!$A$53:$Z$64,Pivot!Y$50,FALSE)</f>
        <v>68.22900000000001</v>
      </c>
      <c r="I406" s="6">
        <f>VLOOKUP($B406,Pivot!$A$53:$Z$64,Pivot!Z$50,FALSE)</f>
        <v>67.784625</v>
      </c>
    </row>
    <row r="407" spans="1:9" ht="12.75" customHeight="1">
      <c r="A407" s="2">
        <f t="shared" si="4"/>
        <v>2023</v>
      </c>
      <c r="B407" s="2">
        <f t="shared" si="5"/>
        <v>10</v>
      </c>
      <c r="G407" s="6">
        <f>VLOOKUP($B407,Pivot!$A$53:$Z$64,Pivot!X$50,FALSE)</f>
        <v>46.0000625</v>
      </c>
      <c r="H407" s="6">
        <f>VLOOKUP($B407,Pivot!$A$53:$Z$64,Pivot!Y$50,FALSE)</f>
        <v>48.322937499999995</v>
      </c>
      <c r="I407" s="6">
        <f>VLOOKUP($B407,Pivot!$A$53:$Z$64,Pivot!Z$50,FALSE)</f>
        <v>52.62137500000001</v>
      </c>
    </row>
    <row r="408" spans="1:9" ht="12.75" customHeight="1">
      <c r="A408" s="2">
        <f t="shared" si="4"/>
        <v>2023</v>
      </c>
      <c r="B408" s="2">
        <f t="shared" si="5"/>
        <v>11</v>
      </c>
      <c r="G408" s="6">
        <f>VLOOKUP($B408,Pivot!$A$53:$Z$64,Pivot!X$50,FALSE)</f>
        <v>26.151700000000005</v>
      </c>
      <c r="H408" s="6">
        <f>VLOOKUP($B408,Pivot!$A$53:$Z$64,Pivot!Y$50,FALSE)</f>
        <v>28.378749999999997</v>
      </c>
      <c r="I408" s="6">
        <f>VLOOKUP($B408,Pivot!$A$53:$Z$64,Pivot!Z$50,FALSE)</f>
        <v>30.164400000000008</v>
      </c>
    </row>
    <row r="409" spans="1:9" ht="12.75" customHeight="1">
      <c r="A409" s="2">
        <f t="shared" si="4"/>
        <v>2023</v>
      </c>
      <c r="B409" s="2">
        <f t="shared" si="5"/>
        <v>12</v>
      </c>
      <c r="G409" s="6">
        <f>VLOOKUP($B409,Pivot!$A$53:$Z$64,Pivot!X$50,FALSE)</f>
        <v>13.804199999999998</v>
      </c>
      <c r="H409" s="6">
        <f>VLOOKUP($B409,Pivot!$A$53:$Z$64,Pivot!Y$50,FALSE)</f>
        <v>18.543150000000004</v>
      </c>
      <c r="I409" s="6">
        <f>VLOOKUP($B409,Pivot!$A$53:$Z$64,Pivot!Z$50,FALSE)</f>
        <v>22.02295</v>
      </c>
    </row>
    <row r="410" spans="1:9" ht="12.75" customHeight="1">
      <c r="A410" s="2">
        <f t="shared" si="4"/>
        <v>2024</v>
      </c>
      <c r="B410" s="2">
        <f t="shared" si="5"/>
        <v>1</v>
      </c>
      <c r="G410" s="6">
        <f>VLOOKUP($B410,Pivot!$A$53:$Z$64,Pivot!X$50,FALSE)</f>
        <v>6.02945</v>
      </c>
      <c r="H410" s="6">
        <f>VLOOKUP($B410,Pivot!$A$53:$Z$64,Pivot!Y$50,FALSE)</f>
        <v>10.717199999999998</v>
      </c>
      <c r="I410" s="6">
        <f>VLOOKUP($B410,Pivot!$A$53:$Z$64,Pivot!Z$50,FALSE)</f>
        <v>16.466650000000005</v>
      </c>
    </row>
    <row r="411" spans="1:9" ht="12.75" customHeight="1">
      <c r="A411" s="2">
        <f t="shared" si="4"/>
        <v>2024</v>
      </c>
      <c r="B411" s="2">
        <f t="shared" si="5"/>
        <v>2</v>
      </c>
      <c r="G411" s="6">
        <f>VLOOKUP($B411,Pivot!$A$53:$Z$64,Pivot!X$50,FALSE)</f>
        <v>17.25075</v>
      </c>
      <c r="H411" s="6">
        <f>VLOOKUP($B411,Pivot!$A$53:$Z$64,Pivot!Y$50,FALSE)</f>
        <v>18.5074</v>
      </c>
      <c r="I411" s="6">
        <f>VLOOKUP($B411,Pivot!$A$53:$Z$64,Pivot!Z$50,FALSE)</f>
        <v>21.855599999999995</v>
      </c>
    </row>
    <row r="412" spans="1:9" ht="12.75" customHeight="1">
      <c r="A412" s="2">
        <f t="shared" si="4"/>
        <v>2024</v>
      </c>
      <c r="B412" s="2">
        <f t="shared" si="5"/>
        <v>3</v>
      </c>
      <c r="G412" s="6">
        <f>VLOOKUP($B412,Pivot!$A$53:$Z$64,Pivot!X$50,FALSE)</f>
        <v>30.41085</v>
      </c>
      <c r="H412" s="6">
        <f>VLOOKUP($B412,Pivot!$A$53:$Z$64,Pivot!Y$50,FALSE)</f>
        <v>30.29351666666667</v>
      </c>
      <c r="I412" s="6">
        <f>VLOOKUP($B412,Pivot!$A$53:$Z$64,Pivot!Z$50,FALSE)</f>
        <v>31.105116666666667</v>
      </c>
    </row>
    <row r="413" spans="1:9" ht="12.75" customHeight="1">
      <c r="A413" s="2">
        <f t="shared" si="4"/>
        <v>2024</v>
      </c>
      <c r="B413" s="2">
        <f t="shared" si="5"/>
        <v>4</v>
      </c>
      <c r="G413" s="6">
        <f>VLOOKUP($B413,Pivot!$A$53:$Z$64,Pivot!X$50,FALSE)</f>
        <v>43.21394444444445</v>
      </c>
      <c r="H413" s="6">
        <f>VLOOKUP($B413,Pivot!$A$53:$Z$64,Pivot!Y$50,FALSE)</f>
        <v>45.464444444444446</v>
      </c>
      <c r="I413" s="6">
        <f>VLOOKUP($B413,Pivot!$A$53:$Z$64,Pivot!Z$50,FALSE)</f>
        <v>45.6495</v>
      </c>
    </row>
    <row r="414" spans="1:9" ht="12.75" customHeight="1">
      <c r="A414" s="2">
        <f t="shared" si="4"/>
        <v>2024</v>
      </c>
      <c r="B414" s="2">
        <f t="shared" si="5"/>
        <v>5</v>
      </c>
      <c r="G414" s="6">
        <f>VLOOKUP($B414,Pivot!$A$53:$Z$64,Pivot!X$50,FALSE)</f>
        <v>65.55271428571429</v>
      </c>
      <c r="H414" s="6">
        <f>VLOOKUP($B414,Pivot!$A$53:$Z$64,Pivot!Y$50,FALSE)</f>
        <v>65.06564285714288</v>
      </c>
      <c r="I414" s="6">
        <f>VLOOKUP($B414,Pivot!$A$53:$Z$64,Pivot!Z$50,FALSE)</f>
        <v>62.641999999999996</v>
      </c>
    </row>
    <row r="415" spans="1:9" ht="12.75" customHeight="1">
      <c r="A415" s="2">
        <f t="shared" si="4"/>
        <v>2024</v>
      </c>
      <c r="B415" s="2">
        <f t="shared" si="5"/>
        <v>6</v>
      </c>
      <c r="G415" s="6">
        <f>VLOOKUP($B415,Pivot!$A$53:$Z$64,Pivot!X$50,FALSE)</f>
        <v>72.1189</v>
      </c>
      <c r="H415" s="6">
        <f>VLOOKUP($B415,Pivot!$A$53:$Z$64,Pivot!Y$50,FALSE)</f>
        <v>70.6234</v>
      </c>
      <c r="I415" s="6">
        <f>VLOOKUP($B415,Pivot!$A$53:$Z$64,Pivot!Z$50,FALSE)</f>
        <v>67.83315</v>
      </c>
    </row>
    <row r="416" spans="1:9" ht="12.75" customHeight="1">
      <c r="A416" s="2">
        <f t="shared" si="4"/>
        <v>2024</v>
      </c>
      <c r="B416" s="2">
        <f t="shared" si="5"/>
        <v>7</v>
      </c>
      <c r="G416" s="6">
        <f>VLOOKUP($B416,Pivot!$A$53:$Z$64,Pivot!X$50,FALSE)</f>
        <v>77.56585</v>
      </c>
      <c r="H416" s="6">
        <f>VLOOKUP($B416,Pivot!$A$53:$Z$64,Pivot!Y$50,FALSE)</f>
        <v>75.51874999999998</v>
      </c>
      <c r="I416" s="6">
        <f>VLOOKUP($B416,Pivot!$A$53:$Z$64,Pivot!Z$50,FALSE)</f>
        <v>74.45725000000002</v>
      </c>
    </row>
    <row r="417" spans="1:9" ht="12.75" customHeight="1">
      <c r="A417" s="2">
        <f t="shared" si="4"/>
        <v>2024</v>
      </c>
      <c r="B417" s="2">
        <f t="shared" si="5"/>
        <v>8</v>
      </c>
      <c r="G417" s="6">
        <f>VLOOKUP($B417,Pivot!$A$53:$Z$64,Pivot!X$50,FALSE)</f>
        <v>74.99324999999999</v>
      </c>
      <c r="H417" s="6">
        <f>VLOOKUP($B417,Pivot!$A$53:$Z$64,Pivot!Y$50,FALSE)</f>
        <v>73.56409999999998</v>
      </c>
      <c r="I417" s="6">
        <f>VLOOKUP($B417,Pivot!$A$53:$Z$64,Pivot!Z$50,FALSE)</f>
        <v>73.98225000000001</v>
      </c>
    </row>
    <row r="418" spans="1:9" ht="12.75" customHeight="1">
      <c r="A418" s="2">
        <f t="shared" si="4"/>
        <v>2024</v>
      </c>
      <c r="B418" s="2">
        <f t="shared" si="5"/>
        <v>9</v>
      </c>
      <c r="G418" s="6">
        <f>VLOOKUP($B418,Pivot!$A$53:$Z$64,Pivot!X$50,FALSE)</f>
        <v>68.7169375</v>
      </c>
      <c r="H418" s="6">
        <f>VLOOKUP($B418,Pivot!$A$53:$Z$64,Pivot!Y$50,FALSE)</f>
        <v>68.22900000000001</v>
      </c>
      <c r="I418" s="6">
        <f>VLOOKUP($B418,Pivot!$A$53:$Z$64,Pivot!Z$50,FALSE)</f>
        <v>67.784625</v>
      </c>
    </row>
    <row r="419" spans="1:9" ht="12.75" customHeight="1">
      <c r="A419" s="2">
        <f t="shared" si="4"/>
        <v>2024</v>
      </c>
      <c r="B419" s="2">
        <f t="shared" si="5"/>
        <v>10</v>
      </c>
      <c r="G419" s="6">
        <f>VLOOKUP($B419,Pivot!$A$53:$Z$64,Pivot!X$50,FALSE)</f>
        <v>46.0000625</v>
      </c>
      <c r="H419" s="6">
        <f>VLOOKUP($B419,Pivot!$A$53:$Z$64,Pivot!Y$50,FALSE)</f>
        <v>48.322937499999995</v>
      </c>
      <c r="I419" s="6">
        <f>VLOOKUP($B419,Pivot!$A$53:$Z$64,Pivot!Z$50,FALSE)</f>
        <v>52.62137500000001</v>
      </c>
    </row>
    <row r="420" spans="1:9" ht="12.75" customHeight="1">
      <c r="A420" s="2">
        <f t="shared" si="4"/>
        <v>2024</v>
      </c>
      <c r="B420" s="2">
        <f t="shared" si="5"/>
        <v>11</v>
      </c>
      <c r="G420" s="6">
        <f>VLOOKUP($B420,Pivot!$A$53:$Z$64,Pivot!X$50,FALSE)</f>
        <v>26.151700000000005</v>
      </c>
      <c r="H420" s="6">
        <f>VLOOKUP($B420,Pivot!$A$53:$Z$64,Pivot!Y$50,FALSE)</f>
        <v>28.378749999999997</v>
      </c>
      <c r="I420" s="6">
        <f>VLOOKUP($B420,Pivot!$A$53:$Z$64,Pivot!Z$50,FALSE)</f>
        <v>30.164400000000008</v>
      </c>
    </row>
    <row r="421" spans="1:9" ht="12.75" customHeight="1">
      <c r="A421" s="2">
        <f t="shared" si="4"/>
        <v>2024</v>
      </c>
      <c r="B421" s="2">
        <f t="shared" si="5"/>
        <v>12</v>
      </c>
      <c r="G421" s="6">
        <f>VLOOKUP($B421,Pivot!$A$53:$Z$64,Pivot!X$50,FALSE)</f>
        <v>13.804199999999998</v>
      </c>
      <c r="H421" s="6">
        <f>VLOOKUP($B421,Pivot!$A$53:$Z$64,Pivot!Y$50,FALSE)</f>
        <v>18.543150000000004</v>
      </c>
      <c r="I421" s="6">
        <f>VLOOKUP($B421,Pivot!$A$53:$Z$64,Pivot!Z$50,FALSE)</f>
        <v>22.02295</v>
      </c>
    </row>
    <row r="422" spans="1:9" ht="12.75" customHeight="1">
      <c r="A422" s="2">
        <f t="shared" si="4"/>
        <v>2025</v>
      </c>
      <c r="B422" s="2">
        <f t="shared" si="5"/>
        <v>1</v>
      </c>
      <c r="G422" s="6">
        <f>VLOOKUP($B422,Pivot!$A$53:$Z$64,Pivot!X$50,FALSE)</f>
        <v>6.02945</v>
      </c>
      <c r="H422" s="6">
        <f>VLOOKUP($B422,Pivot!$A$53:$Z$64,Pivot!Y$50,FALSE)</f>
        <v>10.717199999999998</v>
      </c>
      <c r="I422" s="6">
        <f>VLOOKUP($B422,Pivot!$A$53:$Z$64,Pivot!Z$50,FALSE)</f>
        <v>16.466650000000005</v>
      </c>
    </row>
    <row r="423" spans="1:9" ht="12.75" customHeight="1">
      <c r="A423" s="2">
        <f t="shared" si="4"/>
        <v>2025</v>
      </c>
      <c r="B423" s="2">
        <f t="shared" si="5"/>
        <v>2</v>
      </c>
      <c r="G423" s="6">
        <f>VLOOKUP($B423,Pivot!$A$53:$Z$64,Pivot!X$50,FALSE)</f>
        <v>17.25075</v>
      </c>
      <c r="H423" s="6">
        <f>VLOOKUP($B423,Pivot!$A$53:$Z$64,Pivot!Y$50,FALSE)</f>
        <v>18.5074</v>
      </c>
      <c r="I423" s="6">
        <f>VLOOKUP($B423,Pivot!$A$53:$Z$64,Pivot!Z$50,FALSE)</f>
        <v>21.855599999999995</v>
      </c>
    </row>
    <row r="424" spans="1:9" ht="12.75" customHeight="1">
      <c r="A424" s="2">
        <f t="shared" si="4"/>
        <v>2025</v>
      </c>
      <c r="B424" s="2">
        <f t="shared" si="5"/>
        <v>3</v>
      </c>
      <c r="G424" s="6">
        <f>VLOOKUP($B424,Pivot!$A$53:$Z$64,Pivot!X$50,FALSE)</f>
        <v>30.41085</v>
      </c>
      <c r="H424" s="6">
        <f>VLOOKUP($B424,Pivot!$A$53:$Z$64,Pivot!Y$50,FALSE)</f>
        <v>30.29351666666667</v>
      </c>
      <c r="I424" s="6">
        <f>VLOOKUP($B424,Pivot!$A$53:$Z$64,Pivot!Z$50,FALSE)</f>
        <v>31.105116666666667</v>
      </c>
    </row>
    <row r="425" spans="1:9" ht="12.75" customHeight="1">
      <c r="A425" s="2">
        <f t="shared" si="4"/>
        <v>2025</v>
      </c>
      <c r="B425" s="2">
        <f t="shared" si="5"/>
        <v>4</v>
      </c>
      <c r="G425" s="6">
        <f>VLOOKUP($B425,Pivot!$A$53:$Z$64,Pivot!X$50,FALSE)</f>
        <v>43.21394444444445</v>
      </c>
      <c r="H425" s="6">
        <f>VLOOKUP($B425,Pivot!$A$53:$Z$64,Pivot!Y$50,FALSE)</f>
        <v>45.464444444444446</v>
      </c>
      <c r="I425" s="6">
        <f>VLOOKUP($B425,Pivot!$A$53:$Z$64,Pivot!Z$50,FALSE)</f>
        <v>45.6495</v>
      </c>
    </row>
    <row r="426" spans="1:9" ht="12.75" customHeight="1">
      <c r="A426" s="2">
        <f t="shared" si="4"/>
        <v>2025</v>
      </c>
      <c r="B426" s="2">
        <f t="shared" si="5"/>
        <v>5</v>
      </c>
      <c r="G426" s="6">
        <f>VLOOKUP($B426,Pivot!$A$53:$Z$64,Pivot!X$50,FALSE)</f>
        <v>65.55271428571429</v>
      </c>
      <c r="H426" s="6">
        <f>VLOOKUP($B426,Pivot!$A$53:$Z$64,Pivot!Y$50,FALSE)</f>
        <v>65.06564285714288</v>
      </c>
      <c r="I426" s="6">
        <f>VLOOKUP($B426,Pivot!$A$53:$Z$64,Pivot!Z$50,FALSE)</f>
        <v>62.641999999999996</v>
      </c>
    </row>
    <row r="427" spans="1:9" ht="12.75" customHeight="1">
      <c r="A427" s="2">
        <f t="shared" si="4"/>
        <v>2025</v>
      </c>
      <c r="B427" s="2">
        <f t="shared" si="5"/>
        <v>6</v>
      </c>
      <c r="G427" s="6">
        <f>VLOOKUP($B427,Pivot!$A$53:$Z$64,Pivot!X$50,FALSE)</f>
        <v>72.1189</v>
      </c>
      <c r="H427" s="6">
        <f>VLOOKUP($B427,Pivot!$A$53:$Z$64,Pivot!Y$50,FALSE)</f>
        <v>70.6234</v>
      </c>
      <c r="I427" s="6">
        <f>VLOOKUP($B427,Pivot!$A$53:$Z$64,Pivot!Z$50,FALSE)</f>
        <v>67.83315</v>
      </c>
    </row>
    <row r="428" spans="1:9" ht="12.75" customHeight="1">
      <c r="A428" s="2">
        <f t="shared" si="4"/>
        <v>2025</v>
      </c>
      <c r="B428" s="2">
        <f t="shared" si="5"/>
        <v>7</v>
      </c>
      <c r="G428" s="6">
        <f>VLOOKUP($B428,Pivot!$A$53:$Z$64,Pivot!X$50,FALSE)</f>
        <v>77.56585</v>
      </c>
      <c r="H428" s="6">
        <f>VLOOKUP($B428,Pivot!$A$53:$Z$64,Pivot!Y$50,FALSE)</f>
        <v>75.51874999999998</v>
      </c>
      <c r="I428" s="6">
        <f>VLOOKUP($B428,Pivot!$A$53:$Z$64,Pivot!Z$50,FALSE)</f>
        <v>74.45725000000002</v>
      </c>
    </row>
    <row r="429" spans="1:9" ht="12.75" customHeight="1">
      <c r="A429" s="2">
        <f t="shared" si="4"/>
        <v>2025</v>
      </c>
      <c r="B429" s="2">
        <f t="shared" si="5"/>
        <v>8</v>
      </c>
      <c r="G429" s="6">
        <f>VLOOKUP($B429,Pivot!$A$53:$Z$64,Pivot!X$50,FALSE)</f>
        <v>74.99324999999999</v>
      </c>
      <c r="H429" s="6">
        <f>VLOOKUP($B429,Pivot!$A$53:$Z$64,Pivot!Y$50,FALSE)</f>
        <v>73.56409999999998</v>
      </c>
      <c r="I429" s="6">
        <f>VLOOKUP($B429,Pivot!$A$53:$Z$64,Pivot!Z$50,FALSE)</f>
        <v>73.98225000000001</v>
      </c>
    </row>
    <row r="430" spans="1:9" ht="12.75" customHeight="1">
      <c r="A430" s="2">
        <f t="shared" si="4"/>
        <v>2025</v>
      </c>
      <c r="B430" s="2">
        <f t="shared" si="5"/>
        <v>9</v>
      </c>
      <c r="G430" s="6">
        <f>VLOOKUP($B430,Pivot!$A$53:$Z$64,Pivot!X$50,FALSE)</f>
        <v>68.7169375</v>
      </c>
      <c r="H430" s="6">
        <f>VLOOKUP($B430,Pivot!$A$53:$Z$64,Pivot!Y$50,FALSE)</f>
        <v>68.22900000000001</v>
      </c>
      <c r="I430" s="6">
        <f>VLOOKUP($B430,Pivot!$A$53:$Z$64,Pivot!Z$50,FALSE)</f>
        <v>67.784625</v>
      </c>
    </row>
    <row r="431" spans="1:9" ht="12.75" customHeight="1">
      <c r="A431" s="2">
        <f t="shared" si="4"/>
        <v>2025</v>
      </c>
      <c r="B431" s="2">
        <f t="shared" si="5"/>
        <v>10</v>
      </c>
      <c r="G431" s="6">
        <f>VLOOKUP($B431,Pivot!$A$53:$Z$64,Pivot!X$50,FALSE)</f>
        <v>46.0000625</v>
      </c>
      <c r="H431" s="6">
        <f>VLOOKUP($B431,Pivot!$A$53:$Z$64,Pivot!Y$50,FALSE)</f>
        <v>48.322937499999995</v>
      </c>
      <c r="I431" s="6">
        <f>VLOOKUP($B431,Pivot!$A$53:$Z$64,Pivot!Z$50,FALSE)</f>
        <v>52.62137500000001</v>
      </c>
    </row>
    <row r="432" spans="1:9" ht="12.75" customHeight="1">
      <c r="A432" s="2">
        <f t="shared" si="4"/>
        <v>2025</v>
      </c>
      <c r="B432" s="2">
        <f t="shared" si="5"/>
        <v>11</v>
      </c>
      <c r="G432" s="6">
        <f>VLOOKUP($B432,Pivot!$A$53:$Z$64,Pivot!X$50,FALSE)</f>
        <v>26.151700000000005</v>
      </c>
      <c r="H432" s="6">
        <f>VLOOKUP($B432,Pivot!$A$53:$Z$64,Pivot!Y$50,FALSE)</f>
        <v>28.378749999999997</v>
      </c>
      <c r="I432" s="6">
        <f>VLOOKUP($B432,Pivot!$A$53:$Z$64,Pivot!Z$50,FALSE)</f>
        <v>30.164400000000008</v>
      </c>
    </row>
    <row r="433" spans="1:9" ht="12.75" customHeight="1">
      <c r="A433" s="2">
        <f t="shared" si="4"/>
        <v>2025</v>
      </c>
      <c r="B433" s="2">
        <f t="shared" si="5"/>
        <v>12</v>
      </c>
      <c r="G433" s="6">
        <f>VLOOKUP($B433,Pivot!$A$53:$Z$64,Pivot!X$50,FALSE)</f>
        <v>13.804199999999998</v>
      </c>
      <c r="H433" s="6">
        <f>VLOOKUP($B433,Pivot!$A$53:$Z$64,Pivot!Y$50,FALSE)</f>
        <v>18.543150000000004</v>
      </c>
      <c r="I433" s="6">
        <f>VLOOKUP($B433,Pivot!$A$53:$Z$64,Pivot!Z$50,FALSE)</f>
        <v>22.02295</v>
      </c>
    </row>
    <row r="434" spans="1:9" ht="12.75" customHeight="1">
      <c r="A434" s="2">
        <f t="shared" si="4"/>
        <v>2026</v>
      </c>
      <c r="B434" s="2">
        <f t="shared" si="5"/>
        <v>1</v>
      </c>
      <c r="G434" s="6">
        <f>VLOOKUP($B434,Pivot!$A$53:$Z$64,Pivot!X$50,FALSE)</f>
        <v>6.02945</v>
      </c>
      <c r="H434" s="6">
        <f>VLOOKUP($B434,Pivot!$A$53:$Z$64,Pivot!Y$50,FALSE)</f>
        <v>10.717199999999998</v>
      </c>
      <c r="I434" s="6">
        <f>VLOOKUP($B434,Pivot!$A$53:$Z$64,Pivot!Z$50,FALSE)</f>
        <v>16.466650000000005</v>
      </c>
    </row>
    <row r="435" spans="1:9" ht="12.75" customHeight="1">
      <c r="A435" s="2">
        <f t="shared" si="4"/>
        <v>2026</v>
      </c>
      <c r="B435" s="2">
        <f t="shared" si="5"/>
        <v>2</v>
      </c>
      <c r="G435" s="6">
        <f>VLOOKUP($B435,Pivot!$A$53:$Z$64,Pivot!X$50,FALSE)</f>
        <v>17.25075</v>
      </c>
      <c r="H435" s="6">
        <f>VLOOKUP($B435,Pivot!$A$53:$Z$64,Pivot!Y$50,FALSE)</f>
        <v>18.5074</v>
      </c>
      <c r="I435" s="6">
        <f>VLOOKUP($B435,Pivot!$A$53:$Z$64,Pivot!Z$50,FALSE)</f>
        <v>21.855599999999995</v>
      </c>
    </row>
    <row r="436" spans="1:9" ht="12.75" customHeight="1">
      <c r="A436" s="2">
        <f t="shared" si="4"/>
        <v>2026</v>
      </c>
      <c r="B436" s="2">
        <f t="shared" si="5"/>
        <v>3</v>
      </c>
      <c r="G436" s="6">
        <f>VLOOKUP($B436,Pivot!$A$53:$Z$64,Pivot!X$50,FALSE)</f>
        <v>30.41085</v>
      </c>
      <c r="H436" s="6">
        <f>VLOOKUP($B436,Pivot!$A$53:$Z$64,Pivot!Y$50,FALSE)</f>
        <v>30.29351666666667</v>
      </c>
      <c r="I436" s="6">
        <f>VLOOKUP($B436,Pivot!$A$53:$Z$64,Pivot!Z$50,FALSE)</f>
        <v>31.105116666666667</v>
      </c>
    </row>
    <row r="437" spans="1:9" ht="12.75" customHeight="1">
      <c r="A437" s="2">
        <f t="shared" si="4"/>
        <v>2026</v>
      </c>
      <c r="B437" s="2">
        <f t="shared" si="5"/>
        <v>4</v>
      </c>
      <c r="G437" s="6">
        <f>VLOOKUP($B437,Pivot!$A$53:$Z$64,Pivot!X$50,FALSE)</f>
        <v>43.21394444444445</v>
      </c>
      <c r="H437" s="6">
        <f>VLOOKUP($B437,Pivot!$A$53:$Z$64,Pivot!Y$50,FALSE)</f>
        <v>45.464444444444446</v>
      </c>
      <c r="I437" s="6">
        <f>VLOOKUP($B437,Pivot!$A$53:$Z$64,Pivot!Z$50,FALSE)</f>
        <v>45.6495</v>
      </c>
    </row>
    <row r="438" spans="1:9" ht="12.75" customHeight="1">
      <c r="A438" s="2">
        <f t="shared" si="4"/>
        <v>2026</v>
      </c>
      <c r="B438" s="2">
        <f t="shared" si="5"/>
        <v>5</v>
      </c>
      <c r="G438" s="6">
        <f>VLOOKUP($B438,Pivot!$A$53:$Z$64,Pivot!X$50,FALSE)</f>
        <v>65.55271428571429</v>
      </c>
      <c r="H438" s="6">
        <f>VLOOKUP($B438,Pivot!$A$53:$Z$64,Pivot!Y$50,FALSE)</f>
        <v>65.06564285714288</v>
      </c>
      <c r="I438" s="6">
        <f>VLOOKUP($B438,Pivot!$A$53:$Z$64,Pivot!Z$50,FALSE)</f>
        <v>62.641999999999996</v>
      </c>
    </row>
    <row r="439" spans="1:9" ht="12.75" customHeight="1">
      <c r="A439" s="2">
        <f t="shared" si="4"/>
        <v>2026</v>
      </c>
      <c r="B439" s="2">
        <f t="shared" si="5"/>
        <v>6</v>
      </c>
      <c r="G439" s="6">
        <f>VLOOKUP($B439,Pivot!$A$53:$Z$64,Pivot!X$50,FALSE)</f>
        <v>72.1189</v>
      </c>
      <c r="H439" s="6">
        <f>VLOOKUP($B439,Pivot!$A$53:$Z$64,Pivot!Y$50,FALSE)</f>
        <v>70.6234</v>
      </c>
      <c r="I439" s="6">
        <f>VLOOKUP($B439,Pivot!$A$53:$Z$64,Pivot!Z$50,FALSE)</f>
        <v>67.83315</v>
      </c>
    </row>
    <row r="440" spans="1:9" ht="12.75" customHeight="1">
      <c r="A440" s="2">
        <f t="shared" si="4"/>
        <v>2026</v>
      </c>
      <c r="B440" s="2">
        <f t="shared" si="5"/>
        <v>7</v>
      </c>
      <c r="G440" s="6">
        <f>VLOOKUP($B440,Pivot!$A$53:$Z$64,Pivot!X$50,FALSE)</f>
        <v>77.56585</v>
      </c>
      <c r="H440" s="6">
        <f>VLOOKUP($B440,Pivot!$A$53:$Z$64,Pivot!Y$50,FALSE)</f>
        <v>75.51874999999998</v>
      </c>
      <c r="I440" s="6">
        <f>VLOOKUP($B440,Pivot!$A$53:$Z$64,Pivot!Z$50,FALSE)</f>
        <v>74.45725000000002</v>
      </c>
    </row>
    <row r="441" spans="1:9" ht="12.75" customHeight="1">
      <c r="A441" s="2">
        <f t="shared" si="4"/>
        <v>2026</v>
      </c>
      <c r="B441" s="2">
        <f t="shared" si="5"/>
        <v>8</v>
      </c>
      <c r="G441" s="6">
        <f>VLOOKUP($B441,Pivot!$A$53:$Z$64,Pivot!X$50,FALSE)</f>
        <v>74.99324999999999</v>
      </c>
      <c r="H441" s="6">
        <f>VLOOKUP($B441,Pivot!$A$53:$Z$64,Pivot!Y$50,FALSE)</f>
        <v>73.56409999999998</v>
      </c>
      <c r="I441" s="6">
        <f>VLOOKUP($B441,Pivot!$A$53:$Z$64,Pivot!Z$50,FALSE)</f>
        <v>73.98225000000001</v>
      </c>
    </row>
    <row r="442" spans="1:9" ht="12.75" customHeight="1">
      <c r="A442" s="2">
        <f t="shared" si="4"/>
        <v>2026</v>
      </c>
      <c r="B442" s="2">
        <f t="shared" si="5"/>
        <v>9</v>
      </c>
      <c r="G442" s="6">
        <f>VLOOKUP($B442,Pivot!$A$53:$Z$64,Pivot!X$50,FALSE)</f>
        <v>68.7169375</v>
      </c>
      <c r="H442" s="6">
        <f>VLOOKUP($B442,Pivot!$A$53:$Z$64,Pivot!Y$50,FALSE)</f>
        <v>68.22900000000001</v>
      </c>
      <c r="I442" s="6">
        <f>VLOOKUP($B442,Pivot!$A$53:$Z$64,Pivot!Z$50,FALSE)</f>
        <v>67.784625</v>
      </c>
    </row>
    <row r="443" spans="1:9" ht="12.75" customHeight="1">
      <c r="A443" s="2">
        <f t="shared" si="4"/>
        <v>2026</v>
      </c>
      <c r="B443" s="2">
        <f t="shared" si="5"/>
        <v>10</v>
      </c>
      <c r="G443" s="6">
        <f>VLOOKUP($B443,Pivot!$A$53:$Z$64,Pivot!X$50,FALSE)</f>
        <v>46.0000625</v>
      </c>
      <c r="H443" s="6">
        <f>VLOOKUP($B443,Pivot!$A$53:$Z$64,Pivot!Y$50,FALSE)</f>
        <v>48.322937499999995</v>
      </c>
      <c r="I443" s="6">
        <f>VLOOKUP($B443,Pivot!$A$53:$Z$64,Pivot!Z$50,FALSE)</f>
        <v>52.62137500000001</v>
      </c>
    </row>
    <row r="444" spans="1:9" ht="12.75" customHeight="1">
      <c r="A444" s="2">
        <f t="shared" si="4"/>
        <v>2026</v>
      </c>
      <c r="B444" s="2">
        <f t="shared" si="5"/>
        <v>11</v>
      </c>
      <c r="G444" s="6">
        <f>VLOOKUP($B444,Pivot!$A$53:$Z$64,Pivot!X$50,FALSE)</f>
        <v>26.151700000000005</v>
      </c>
      <c r="H444" s="6">
        <f>VLOOKUP($B444,Pivot!$A$53:$Z$64,Pivot!Y$50,FALSE)</f>
        <v>28.378749999999997</v>
      </c>
      <c r="I444" s="6">
        <f>VLOOKUP($B444,Pivot!$A$53:$Z$64,Pivot!Z$50,FALSE)</f>
        <v>30.164400000000008</v>
      </c>
    </row>
    <row r="445" spans="1:9" ht="12.75" customHeight="1">
      <c r="A445" s="2">
        <f t="shared" si="4"/>
        <v>2026</v>
      </c>
      <c r="B445" s="2">
        <f t="shared" si="5"/>
        <v>12</v>
      </c>
      <c r="G445" s="6">
        <f>VLOOKUP($B445,Pivot!$A$53:$Z$64,Pivot!X$50,FALSE)</f>
        <v>13.804199999999998</v>
      </c>
      <c r="H445" s="6">
        <f>VLOOKUP($B445,Pivot!$A$53:$Z$64,Pivot!Y$50,FALSE)</f>
        <v>18.543150000000004</v>
      </c>
      <c r="I445" s="6">
        <f>VLOOKUP($B445,Pivot!$A$53:$Z$64,Pivot!Z$50,FALSE)</f>
        <v>22.02295</v>
      </c>
    </row>
    <row r="446" spans="1:9" ht="12.75" customHeight="1">
      <c r="A446" s="2">
        <f t="shared" si="4"/>
        <v>2027</v>
      </c>
      <c r="B446" s="2">
        <f t="shared" si="5"/>
        <v>1</v>
      </c>
      <c r="G446" s="6">
        <f>VLOOKUP($B446,Pivot!$A$53:$Z$64,Pivot!X$50,FALSE)</f>
        <v>6.02945</v>
      </c>
      <c r="H446" s="6">
        <f>VLOOKUP($B446,Pivot!$A$53:$Z$64,Pivot!Y$50,FALSE)</f>
        <v>10.717199999999998</v>
      </c>
      <c r="I446" s="6">
        <f>VLOOKUP($B446,Pivot!$A$53:$Z$64,Pivot!Z$50,FALSE)</f>
        <v>16.466650000000005</v>
      </c>
    </row>
    <row r="447" spans="1:9" ht="12.75" customHeight="1">
      <c r="A447" s="2">
        <f aca="true" t="shared" si="6" ref="A447:A510">A435+1</f>
        <v>2027</v>
      </c>
      <c r="B447" s="2">
        <f aca="true" t="shared" si="7" ref="B447:B510">B435</f>
        <v>2</v>
      </c>
      <c r="G447" s="6">
        <f>VLOOKUP($B447,Pivot!$A$53:$Z$64,Pivot!X$50,FALSE)</f>
        <v>17.25075</v>
      </c>
      <c r="H447" s="6">
        <f>VLOOKUP($B447,Pivot!$A$53:$Z$64,Pivot!Y$50,FALSE)</f>
        <v>18.5074</v>
      </c>
      <c r="I447" s="6">
        <f>VLOOKUP($B447,Pivot!$A$53:$Z$64,Pivot!Z$50,FALSE)</f>
        <v>21.855599999999995</v>
      </c>
    </row>
    <row r="448" spans="1:9" ht="12.75" customHeight="1">
      <c r="A448" s="2">
        <f t="shared" si="6"/>
        <v>2027</v>
      </c>
      <c r="B448" s="2">
        <f t="shared" si="7"/>
        <v>3</v>
      </c>
      <c r="G448" s="6">
        <f>VLOOKUP($B448,Pivot!$A$53:$Z$64,Pivot!X$50,FALSE)</f>
        <v>30.41085</v>
      </c>
      <c r="H448" s="6">
        <f>VLOOKUP($B448,Pivot!$A$53:$Z$64,Pivot!Y$50,FALSE)</f>
        <v>30.29351666666667</v>
      </c>
      <c r="I448" s="6">
        <f>VLOOKUP($B448,Pivot!$A$53:$Z$64,Pivot!Z$50,FALSE)</f>
        <v>31.105116666666667</v>
      </c>
    </row>
    <row r="449" spans="1:9" ht="12.75" customHeight="1">
      <c r="A449" s="2">
        <f t="shared" si="6"/>
        <v>2027</v>
      </c>
      <c r="B449" s="2">
        <f t="shared" si="7"/>
        <v>4</v>
      </c>
      <c r="G449" s="6">
        <f>VLOOKUP($B449,Pivot!$A$53:$Z$64,Pivot!X$50,FALSE)</f>
        <v>43.21394444444445</v>
      </c>
      <c r="H449" s="6">
        <f>VLOOKUP($B449,Pivot!$A$53:$Z$64,Pivot!Y$50,FALSE)</f>
        <v>45.464444444444446</v>
      </c>
      <c r="I449" s="6">
        <f>VLOOKUP($B449,Pivot!$A$53:$Z$64,Pivot!Z$50,FALSE)</f>
        <v>45.6495</v>
      </c>
    </row>
    <row r="450" spans="1:9" ht="12.75" customHeight="1">
      <c r="A450" s="2">
        <f t="shared" si="6"/>
        <v>2027</v>
      </c>
      <c r="B450" s="2">
        <f t="shared" si="7"/>
        <v>5</v>
      </c>
      <c r="G450" s="6">
        <f>VLOOKUP($B450,Pivot!$A$53:$Z$64,Pivot!X$50,FALSE)</f>
        <v>65.55271428571429</v>
      </c>
      <c r="H450" s="6">
        <f>VLOOKUP($B450,Pivot!$A$53:$Z$64,Pivot!Y$50,FALSE)</f>
        <v>65.06564285714288</v>
      </c>
      <c r="I450" s="6">
        <f>VLOOKUP($B450,Pivot!$A$53:$Z$64,Pivot!Z$50,FALSE)</f>
        <v>62.641999999999996</v>
      </c>
    </row>
    <row r="451" spans="1:9" ht="12.75" customHeight="1">
      <c r="A451" s="2">
        <f t="shared" si="6"/>
        <v>2027</v>
      </c>
      <c r="B451" s="2">
        <f t="shared" si="7"/>
        <v>6</v>
      </c>
      <c r="G451" s="6">
        <f>VLOOKUP($B451,Pivot!$A$53:$Z$64,Pivot!X$50,FALSE)</f>
        <v>72.1189</v>
      </c>
      <c r="H451" s="6">
        <f>VLOOKUP($B451,Pivot!$A$53:$Z$64,Pivot!Y$50,FALSE)</f>
        <v>70.6234</v>
      </c>
      <c r="I451" s="6">
        <f>VLOOKUP($B451,Pivot!$A$53:$Z$64,Pivot!Z$50,FALSE)</f>
        <v>67.83315</v>
      </c>
    </row>
    <row r="452" spans="1:9" ht="12.75" customHeight="1">
      <c r="A452" s="2">
        <f t="shared" si="6"/>
        <v>2027</v>
      </c>
      <c r="B452" s="2">
        <f t="shared" si="7"/>
        <v>7</v>
      </c>
      <c r="G452" s="6">
        <f>VLOOKUP($B452,Pivot!$A$53:$Z$64,Pivot!X$50,FALSE)</f>
        <v>77.56585</v>
      </c>
      <c r="H452" s="6">
        <f>VLOOKUP($B452,Pivot!$A$53:$Z$64,Pivot!Y$50,FALSE)</f>
        <v>75.51874999999998</v>
      </c>
      <c r="I452" s="6">
        <f>VLOOKUP($B452,Pivot!$A$53:$Z$64,Pivot!Z$50,FALSE)</f>
        <v>74.45725000000002</v>
      </c>
    </row>
    <row r="453" spans="1:9" ht="12.75" customHeight="1">
      <c r="A453" s="2">
        <f t="shared" si="6"/>
        <v>2027</v>
      </c>
      <c r="B453" s="2">
        <f t="shared" si="7"/>
        <v>8</v>
      </c>
      <c r="G453" s="6">
        <f>VLOOKUP($B453,Pivot!$A$53:$Z$64,Pivot!X$50,FALSE)</f>
        <v>74.99324999999999</v>
      </c>
      <c r="H453" s="6">
        <f>VLOOKUP($B453,Pivot!$A$53:$Z$64,Pivot!Y$50,FALSE)</f>
        <v>73.56409999999998</v>
      </c>
      <c r="I453" s="6">
        <f>VLOOKUP($B453,Pivot!$A$53:$Z$64,Pivot!Z$50,FALSE)</f>
        <v>73.98225000000001</v>
      </c>
    </row>
    <row r="454" spans="1:9" ht="12.75" customHeight="1">
      <c r="A454" s="2">
        <f t="shared" si="6"/>
        <v>2027</v>
      </c>
      <c r="B454" s="2">
        <f t="shared" si="7"/>
        <v>9</v>
      </c>
      <c r="G454" s="6">
        <f>VLOOKUP($B454,Pivot!$A$53:$Z$64,Pivot!X$50,FALSE)</f>
        <v>68.7169375</v>
      </c>
      <c r="H454" s="6">
        <f>VLOOKUP($B454,Pivot!$A$53:$Z$64,Pivot!Y$50,FALSE)</f>
        <v>68.22900000000001</v>
      </c>
      <c r="I454" s="6">
        <f>VLOOKUP($B454,Pivot!$A$53:$Z$64,Pivot!Z$50,FALSE)</f>
        <v>67.784625</v>
      </c>
    </row>
    <row r="455" spans="1:9" ht="12.75" customHeight="1">
      <c r="A455" s="2">
        <f t="shared" si="6"/>
        <v>2027</v>
      </c>
      <c r="B455" s="2">
        <f t="shared" si="7"/>
        <v>10</v>
      </c>
      <c r="G455" s="6">
        <f>VLOOKUP($B455,Pivot!$A$53:$Z$64,Pivot!X$50,FALSE)</f>
        <v>46.0000625</v>
      </c>
      <c r="H455" s="6">
        <f>VLOOKUP($B455,Pivot!$A$53:$Z$64,Pivot!Y$50,FALSE)</f>
        <v>48.322937499999995</v>
      </c>
      <c r="I455" s="6">
        <f>VLOOKUP($B455,Pivot!$A$53:$Z$64,Pivot!Z$50,FALSE)</f>
        <v>52.62137500000001</v>
      </c>
    </row>
    <row r="456" spans="1:9" ht="12.75" customHeight="1">
      <c r="A456" s="2">
        <f t="shared" si="6"/>
        <v>2027</v>
      </c>
      <c r="B456" s="2">
        <f t="shared" si="7"/>
        <v>11</v>
      </c>
      <c r="G456" s="6">
        <f>VLOOKUP($B456,Pivot!$A$53:$Z$64,Pivot!X$50,FALSE)</f>
        <v>26.151700000000005</v>
      </c>
      <c r="H456" s="6">
        <f>VLOOKUP($B456,Pivot!$A$53:$Z$64,Pivot!Y$50,FALSE)</f>
        <v>28.378749999999997</v>
      </c>
      <c r="I456" s="6">
        <f>VLOOKUP($B456,Pivot!$A$53:$Z$64,Pivot!Z$50,FALSE)</f>
        <v>30.164400000000008</v>
      </c>
    </row>
    <row r="457" spans="1:9" ht="12.75" customHeight="1">
      <c r="A457" s="2">
        <f t="shared" si="6"/>
        <v>2027</v>
      </c>
      <c r="B457" s="2">
        <f t="shared" si="7"/>
        <v>12</v>
      </c>
      <c r="G457" s="6">
        <f>VLOOKUP($B457,Pivot!$A$53:$Z$64,Pivot!X$50,FALSE)</f>
        <v>13.804199999999998</v>
      </c>
      <c r="H457" s="6">
        <f>VLOOKUP($B457,Pivot!$A$53:$Z$64,Pivot!Y$50,FALSE)</f>
        <v>18.543150000000004</v>
      </c>
      <c r="I457" s="6">
        <f>VLOOKUP($B457,Pivot!$A$53:$Z$64,Pivot!Z$50,FALSE)</f>
        <v>22.02295</v>
      </c>
    </row>
    <row r="458" spans="1:9" ht="12.75" customHeight="1">
      <c r="A458" s="2">
        <f t="shared" si="6"/>
        <v>2028</v>
      </c>
      <c r="B458" s="2">
        <f t="shared" si="7"/>
        <v>1</v>
      </c>
      <c r="G458" s="6">
        <f>VLOOKUP($B458,Pivot!$A$53:$Z$64,Pivot!X$50,FALSE)</f>
        <v>6.02945</v>
      </c>
      <c r="H458" s="6">
        <f>VLOOKUP($B458,Pivot!$A$53:$Z$64,Pivot!Y$50,FALSE)</f>
        <v>10.717199999999998</v>
      </c>
      <c r="I458" s="6">
        <f>VLOOKUP($B458,Pivot!$A$53:$Z$64,Pivot!Z$50,FALSE)</f>
        <v>16.466650000000005</v>
      </c>
    </row>
    <row r="459" spans="1:9" ht="12.75" customHeight="1">
      <c r="A459" s="2">
        <f t="shared" si="6"/>
        <v>2028</v>
      </c>
      <c r="B459" s="2">
        <f t="shared" si="7"/>
        <v>2</v>
      </c>
      <c r="G459" s="6">
        <f>VLOOKUP($B459,Pivot!$A$53:$Z$64,Pivot!X$50,FALSE)</f>
        <v>17.25075</v>
      </c>
      <c r="H459" s="6">
        <f>VLOOKUP($B459,Pivot!$A$53:$Z$64,Pivot!Y$50,FALSE)</f>
        <v>18.5074</v>
      </c>
      <c r="I459" s="6">
        <f>VLOOKUP($B459,Pivot!$A$53:$Z$64,Pivot!Z$50,FALSE)</f>
        <v>21.855599999999995</v>
      </c>
    </row>
    <row r="460" spans="1:9" ht="12.75" customHeight="1">
      <c r="A460" s="2">
        <f t="shared" si="6"/>
        <v>2028</v>
      </c>
      <c r="B460" s="2">
        <f t="shared" si="7"/>
        <v>3</v>
      </c>
      <c r="G460" s="6">
        <f>VLOOKUP($B460,Pivot!$A$53:$Z$64,Pivot!X$50,FALSE)</f>
        <v>30.41085</v>
      </c>
      <c r="H460" s="6">
        <f>VLOOKUP($B460,Pivot!$A$53:$Z$64,Pivot!Y$50,FALSE)</f>
        <v>30.29351666666667</v>
      </c>
      <c r="I460" s="6">
        <f>VLOOKUP($B460,Pivot!$A$53:$Z$64,Pivot!Z$50,FALSE)</f>
        <v>31.105116666666667</v>
      </c>
    </row>
    <row r="461" spans="1:9" ht="12.75" customHeight="1">
      <c r="A461" s="2">
        <f t="shared" si="6"/>
        <v>2028</v>
      </c>
      <c r="B461" s="2">
        <f t="shared" si="7"/>
        <v>4</v>
      </c>
      <c r="G461" s="6">
        <f>VLOOKUP($B461,Pivot!$A$53:$Z$64,Pivot!X$50,FALSE)</f>
        <v>43.21394444444445</v>
      </c>
      <c r="H461" s="6">
        <f>VLOOKUP($B461,Pivot!$A$53:$Z$64,Pivot!Y$50,FALSE)</f>
        <v>45.464444444444446</v>
      </c>
      <c r="I461" s="6">
        <f>VLOOKUP($B461,Pivot!$A$53:$Z$64,Pivot!Z$50,FALSE)</f>
        <v>45.6495</v>
      </c>
    </row>
    <row r="462" spans="1:9" ht="12.75" customHeight="1">
      <c r="A462" s="2">
        <f t="shared" si="6"/>
        <v>2028</v>
      </c>
      <c r="B462" s="2">
        <f t="shared" si="7"/>
        <v>5</v>
      </c>
      <c r="G462" s="6">
        <f>VLOOKUP($B462,Pivot!$A$53:$Z$64,Pivot!X$50,FALSE)</f>
        <v>65.55271428571429</v>
      </c>
      <c r="H462" s="6">
        <f>VLOOKUP($B462,Pivot!$A$53:$Z$64,Pivot!Y$50,FALSE)</f>
        <v>65.06564285714288</v>
      </c>
      <c r="I462" s="6">
        <f>VLOOKUP($B462,Pivot!$A$53:$Z$64,Pivot!Z$50,FALSE)</f>
        <v>62.641999999999996</v>
      </c>
    </row>
    <row r="463" spans="1:9" ht="12.75" customHeight="1">
      <c r="A463" s="2">
        <f t="shared" si="6"/>
        <v>2028</v>
      </c>
      <c r="B463" s="2">
        <f t="shared" si="7"/>
        <v>6</v>
      </c>
      <c r="G463" s="6">
        <f>VLOOKUP($B463,Pivot!$A$53:$Z$64,Pivot!X$50,FALSE)</f>
        <v>72.1189</v>
      </c>
      <c r="H463" s="6">
        <f>VLOOKUP($B463,Pivot!$A$53:$Z$64,Pivot!Y$50,FALSE)</f>
        <v>70.6234</v>
      </c>
      <c r="I463" s="6">
        <f>VLOOKUP($B463,Pivot!$A$53:$Z$64,Pivot!Z$50,FALSE)</f>
        <v>67.83315</v>
      </c>
    </row>
    <row r="464" spans="1:9" ht="12.75" customHeight="1">
      <c r="A464" s="2">
        <f t="shared" si="6"/>
        <v>2028</v>
      </c>
      <c r="B464" s="2">
        <f t="shared" si="7"/>
        <v>7</v>
      </c>
      <c r="G464" s="6">
        <f>VLOOKUP($B464,Pivot!$A$53:$Z$64,Pivot!X$50,FALSE)</f>
        <v>77.56585</v>
      </c>
      <c r="H464" s="6">
        <f>VLOOKUP($B464,Pivot!$A$53:$Z$64,Pivot!Y$50,FALSE)</f>
        <v>75.51874999999998</v>
      </c>
      <c r="I464" s="6">
        <f>VLOOKUP($B464,Pivot!$A$53:$Z$64,Pivot!Z$50,FALSE)</f>
        <v>74.45725000000002</v>
      </c>
    </row>
    <row r="465" spans="1:9" ht="12.75" customHeight="1">
      <c r="A465" s="2">
        <f t="shared" si="6"/>
        <v>2028</v>
      </c>
      <c r="B465" s="2">
        <f t="shared" si="7"/>
        <v>8</v>
      </c>
      <c r="G465" s="6">
        <f>VLOOKUP($B465,Pivot!$A$53:$Z$64,Pivot!X$50,FALSE)</f>
        <v>74.99324999999999</v>
      </c>
      <c r="H465" s="6">
        <f>VLOOKUP($B465,Pivot!$A$53:$Z$64,Pivot!Y$50,FALSE)</f>
        <v>73.56409999999998</v>
      </c>
      <c r="I465" s="6">
        <f>VLOOKUP($B465,Pivot!$A$53:$Z$64,Pivot!Z$50,FALSE)</f>
        <v>73.98225000000001</v>
      </c>
    </row>
    <row r="466" spans="1:9" ht="12.75" customHeight="1">
      <c r="A466" s="2">
        <f t="shared" si="6"/>
        <v>2028</v>
      </c>
      <c r="B466" s="2">
        <f t="shared" si="7"/>
        <v>9</v>
      </c>
      <c r="G466" s="6">
        <f>VLOOKUP($B466,Pivot!$A$53:$Z$64,Pivot!X$50,FALSE)</f>
        <v>68.7169375</v>
      </c>
      <c r="H466" s="6">
        <f>VLOOKUP($B466,Pivot!$A$53:$Z$64,Pivot!Y$50,FALSE)</f>
        <v>68.22900000000001</v>
      </c>
      <c r="I466" s="6">
        <f>VLOOKUP($B466,Pivot!$A$53:$Z$64,Pivot!Z$50,FALSE)</f>
        <v>67.784625</v>
      </c>
    </row>
    <row r="467" spans="1:9" ht="12.75" customHeight="1">
      <c r="A467" s="2">
        <f t="shared" si="6"/>
        <v>2028</v>
      </c>
      <c r="B467" s="2">
        <f t="shared" si="7"/>
        <v>10</v>
      </c>
      <c r="G467" s="6">
        <f>VLOOKUP($B467,Pivot!$A$53:$Z$64,Pivot!X$50,FALSE)</f>
        <v>46.0000625</v>
      </c>
      <c r="H467" s="6">
        <f>VLOOKUP($B467,Pivot!$A$53:$Z$64,Pivot!Y$50,FALSE)</f>
        <v>48.322937499999995</v>
      </c>
      <c r="I467" s="6">
        <f>VLOOKUP($B467,Pivot!$A$53:$Z$64,Pivot!Z$50,FALSE)</f>
        <v>52.62137500000001</v>
      </c>
    </row>
    <row r="468" spans="1:9" ht="12.75" customHeight="1">
      <c r="A468" s="2">
        <f t="shared" si="6"/>
        <v>2028</v>
      </c>
      <c r="B468" s="2">
        <f t="shared" si="7"/>
        <v>11</v>
      </c>
      <c r="G468" s="6">
        <f>VLOOKUP($B468,Pivot!$A$53:$Z$64,Pivot!X$50,FALSE)</f>
        <v>26.151700000000005</v>
      </c>
      <c r="H468" s="6">
        <f>VLOOKUP($B468,Pivot!$A$53:$Z$64,Pivot!Y$50,FALSE)</f>
        <v>28.378749999999997</v>
      </c>
      <c r="I468" s="6">
        <f>VLOOKUP($B468,Pivot!$A$53:$Z$64,Pivot!Z$50,FALSE)</f>
        <v>30.164400000000008</v>
      </c>
    </row>
    <row r="469" spans="1:9" ht="12.75" customHeight="1">
      <c r="A469" s="2">
        <f t="shared" si="6"/>
        <v>2028</v>
      </c>
      <c r="B469" s="2">
        <f t="shared" si="7"/>
        <v>12</v>
      </c>
      <c r="G469" s="6">
        <f>VLOOKUP($B469,Pivot!$A$53:$Z$64,Pivot!X$50,FALSE)</f>
        <v>13.804199999999998</v>
      </c>
      <c r="H469" s="6">
        <f>VLOOKUP($B469,Pivot!$A$53:$Z$64,Pivot!Y$50,FALSE)</f>
        <v>18.543150000000004</v>
      </c>
      <c r="I469" s="6">
        <f>VLOOKUP($B469,Pivot!$A$53:$Z$64,Pivot!Z$50,FALSE)</f>
        <v>22.02295</v>
      </c>
    </row>
    <row r="470" spans="1:9" ht="12.75" customHeight="1">
      <c r="A470" s="2">
        <f t="shared" si="6"/>
        <v>2029</v>
      </c>
      <c r="B470" s="2">
        <f t="shared" si="7"/>
        <v>1</v>
      </c>
      <c r="G470" s="6">
        <f>VLOOKUP($B470,Pivot!$A$53:$Z$64,Pivot!X$50,FALSE)</f>
        <v>6.02945</v>
      </c>
      <c r="H470" s="6">
        <f>VLOOKUP($B470,Pivot!$A$53:$Z$64,Pivot!Y$50,FALSE)</f>
        <v>10.717199999999998</v>
      </c>
      <c r="I470" s="6">
        <f>VLOOKUP($B470,Pivot!$A$53:$Z$64,Pivot!Z$50,FALSE)</f>
        <v>16.466650000000005</v>
      </c>
    </row>
    <row r="471" spans="1:9" ht="12.75" customHeight="1">
      <c r="A471" s="2">
        <f t="shared" si="6"/>
        <v>2029</v>
      </c>
      <c r="B471" s="2">
        <f t="shared" si="7"/>
        <v>2</v>
      </c>
      <c r="G471" s="6">
        <f>VLOOKUP($B471,Pivot!$A$53:$Z$64,Pivot!X$50,FALSE)</f>
        <v>17.25075</v>
      </c>
      <c r="H471" s="6">
        <f>VLOOKUP($B471,Pivot!$A$53:$Z$64,Pivot!Y$50,FALSE)</f>
        <v>18.5074</v>
      </c>
      <c r="I471" s="6">
        <f>VLOOKUP($B471,Pivot!$A$53:$Z$64,Pivot!Z$50,FALSE)</f>
        <v>21.855599999999995</v>
      </c>
    </row>
    <row r="472" spans="1:9" ht="12.75" customHeight="1">
      <c r="A472" s="2">
        <f t="shared" si="6"/>
        <v>2029</v>
      </c>
      <c r="B472" s="2">
        <f t="shared" si="7"/>
        <v>3</v>
      </c>
      <c r="G472" s="6">
        <f>VLOOKUP($B472,Pivot!$A$53:$Z$64,Pivot!X$50,FALSE)</f>
        <v>30.41085</v>
      </c>
      <c r="H472" s="6">
        <f>VLOOKUP($B472,Pivot!$A$53:$Z$64,Pivot!Y$50,FALSE)</f>
        <v>30.29351666666667</v>
      </c>
      <c r="I472" s="6">
        <f>VLOOKUP($B472,Pivot!$A$53:$Z$64,Pivot!Z$50,FALSE)</f>
        <v>31.105116666666667</v>
      </c>
    </row>
    <row r="473" spans="1:9" ht="12.75" customHeight="1">
      <c r="A473" s="2">
        <f t="shared" si="6"/>
        <v>2029</v>
      </c>
      <c r="B473" s="2">
        <f t="shared" si="7"/>
        <v>4</v>
      </c>
      <c r="G473" s="6">
        <f>VLOOKUP($B473,Pivot!$A$53:$Z$64,Pivot!X$50,FALSE)</f>
        <v>43.21394444444445</v>
      </c>
      <c r="H473" s="6">
        <f>VLOOKUP($B473,Pivot!$A$53:$Z$64,Pivot!Y$50,FALSE)</f>
        <v>45.464444444444446</v>
      </c>
      <c r="I473" s="6">
        <f>VLOOKUP($B473,Pivot!$A$53:$Z$64,Pivot!Z$50,FALSE)</f>
        <v>45.6495</v>
      </c>
    </row>
    <row r="474" spans="1:9" ht="12.75" customHeight="1">
      <c r="A474" s="2">
        <f t="shared" si="6"/>
        <v>2029</v>
      </c>
      <c r="B474" s="2">
        <f t="shared" si="7"/>
        <v>5</v>
      </c>
      <c r="G474" s="6">
        <f>VLOOKUP($B474,Pivot!$A$53:$Z$64,Pivot!X$50,FALSE)</f>
        <v>65.55271428571429</v>
      </c>
      <c r="H474" s="6">
        <f>VLOOKUP($B474,Pivot!$A$53:$Z$64,Pivot!Y$50,FALSE)</f>
        <v>65.06564285714288</v>
      </c>
      <c r="I474" s="6">
        <f>VLOOKUP($B474,Pivot!$A$53:$Z$64,Pivot!Z$50,FALSE)</f>
        <v>62.641999999999996</v>
      </c>
    </row>
    <row r="475" spans="1:9" ht="12.75" customHeight="1">
      <c r="A475" s="2">
        <f t="shared" si="6"/>
        <v>2029</v>
      </c>
      <c r="B475" s="2">
        <f t="shared" si="7"/>
        <v>6</v>
      </c>
      <c r="G475" s="6">
        <f>VLOOKUP($B475,Pivot!$A$53:$Z$64,Pivot!X$50,FALSE)</f>
        <v>72.1189</v>
      </c>
      <c r="H475" s="6">
        <f>VLOOKUP($B475,Pivot!$A$53:$Z$64,Pivot!Y$50,FALSE)</f>
        <v>70.6234</v>
      </c>
      <c r="I475" s="6">
        <f>VLOOKUP($B475,Pivot!$A$53:$Z$64,Pivot!Z$50,FALSE)</f>
        <v>67.83315</v>
      </c>
    </row>
    <row r="476" spans="1:9" ht="12.75" customHeight="1">
      <c r="A476" s="2">
        <f t="shared" si="6"/>
        <v>2029</v>
      </c>
      <c r="B476" s="2">
        <f t="shared" si="7"/>
        <v>7</v>
      </c>
      <c r="G476" s="6">
        <f>VLOOKUP($B476,Pivot!$A$53:$Z$64,Pivot!X$50,FALSE)</f>
        <v>77.56585</v>
      </c>
      <c r="H476" s="6">
        <f>VLOOKUP($B476,Pivot!$A$53:$Z$64,Pivot!Y$50,FALSE)</f>
        <v>75.51874999999998</v>
      </c>
      <c r="I476" s="6">
        <f>VLOOKUP($B476,Pivot!$A$53:$Z$64,Pivot!Z$50,FALSE)</f>
        <v>74.45725000000002</v>
      </c>
    </row>
    <row r="477" spans="1:9" ht="12.75" customHeight="1">
      <c r="A477" s="2">
        <f t="shared" si="6"/>
        <v>2029</v>
      </c>
      <c r="B477" s="2">
        <f t="shared" si="7"/>
        <v>8</v>
      </c>
      <c r="G477" s="6">
        <f>VLOOKUP($B477,Pivot!$A$53:$Z$64,Pivot!X$50,FALSE)</f>
        <v>74.99324999999999</v>
      </c>
      <c r="H477" s="6">
        <f>VLOOKUP($B477,Pivot!$A$53:$Z$64,Pivot!Y$50,FALSE)</f>
        <v>73.56409999999998</v>
      </c>
      <c r="I477" s="6">
        <f>VLOOKUP($B477,Pivot!$A$53:$Z$64,Pivot!Z$50,FALSE)</f>
        <v>73.98225000000001</v>
      </c>
    </row>
    <row r="478" spans="1:9" ht="12.75" customHeight="1">
      <c r="A478" s="2">
        <f t="shared" si="6"/>
        <v>2029</v>
      </c>
      <c r="B478" s="2">
        <f t="shared" si="7"/>
        <v>9</v>
      </c>
      <c r="G478" s="6">
        <f>VLOOKUP($B478,Pivot!$A$53:$Z$64,Pivot!X$50,FALSE)</f>
        <v>68.7169375</v>
      </c>
      <c r="H478" s="6">
        <f>VLOOKUP($B478,Pivot!$A$53:$Z$64,Pivot!Y$50,FALSE)</f>
        <v>68.22900000000001</v>
      </c>
      <c r="I478" s="6">
        <f>VLOOKUP($B478,Pivot!$A$53:$Z$64,Pivot!Z$50,FALSE)</f>
        <v>67.784625</v>
      </c>
    </row>
    <row r="479" spans="1:9" ht="12.75" customHeight="1">
      <c r="A479" s="2">
        <f t="shared" si="6"/>
        <v>2029</v>
      </c>
      <c r="B479" s="2">
        <f t="shared" si="7"/>
        <v>10</v>
      </c>
      <c r="G479" s="6">
        <f>VLOOKUP($B479,Pivot!$A$53:$Z$64,Pivot!X$50,FALSE)</f>
        <v>46.0000625</v>
      </c>
      <c r="H479" s="6">
        <f>VLOOKUP($B479,Pivot!$A$53:$Z$64,Pivot!Y$50,FALSE)</f>
        <v>48.322937499999995</v>
      </c>
      <c r="I479" s="6">
        <f>VLOOKUP($B479,Pivot!$A$53:$Z$64,Pivot!Z$50,FALSE)</f>
        <v>52.62137500000001</v>
      </c>
    </row>
    <row r="480" spans="1:9" ht="12.75" customHeight="1">
      <c r="A480" s="2">
        <f t="shared" si="6"/>
        <v>2029</v>
      </c>
      <c r="B480" s="2">
        <f t="shared" si="7"/>
        <v>11</v>
      </c>
      <c r="G480" s="6">
        <f>VLOOKUP($B480,Pivot!$A$53:$Z$64,Pivot!X$50,FALSE)</f>
        <v>26.151700000000005</v>
      </c>
      <c r="H480" s="6">
        <f>VLOOKUP($B480,Pivot!$A$53:$Z$64,Pivot!Y$50,FALSE)</f>
        <v>28.378749999999997</v>
      </c>
      <c r="I480" s="6">
        <f>VLOOKUP($B480,Pivot!$A$53:$Z$64,Pivot!Z$50,FALSE)</f>
        <v>30.164400000000008</v>
      </c>
    </row>
    <row r="481" spans="1:9" ht="12.75" customHeight="1">
      <c r="A481" s="2">
        <f t="shared" si="6"/>
        <v>2029</v>
      </c>
      <c r="B481" s="2">
        <f t="shared" si="7"/>
        <v>12</v>
      </c>
      <c r="G481" s="6">
        <f>VLOOKUP($B481,Pivot!$A$53:$Z$64,Pivot!X$50,FALSE)</f>
        <v>13.804199999999998</v>
      </c>
      <c r="H481" s="6">
        <f>VLOOKUP($B481,Pivot!$A$53:$Z$64,Pivot!Y$50,FALSE)</f>
        <v>18.543150000000004</v>
      </c>
      <c r="I481" s="6">
        <f>VLOOKUP($B481,Pivot!$A$53:$Z$64,Pivot!Z$50,FALSE)</f>
        <v>22.02295</v>
      </c>
    </row>
    <row r="482" spans="1:9" ht="12.75" customHeight="1">
      <c r="A482" s="2">
        <f t="shared" si="6"/>
        <v>2030</v>
      </c>
      <c r="B482" s="2">
        <f t="shared" si="7"/>
        <v>1</v>
      </c>
      <c r="G482" s="6">
        <f>VLOOKUP($B482,Pivot!$A$53:$Z$64,Pivot!X$50,FALSE)</f>
        <v>6.02945</v>
      </c>
      <c r="H482" s="6">
        <f>VLOOKUP($B482,Pivot!$A$53:$Z$64,Pivot!Y$50,FALSE)</f>
        <v>10.717199999999998</v>
      </c>
      <c r="I482" s="6">
        <f>VLOOKUP($B482,Pivot!$A$53:$Z$64,Pivot!Z$50,FALSE)</f>
        <v>16.466650000000005</v>
      </c>
    </row>
    <row r="483" spans="1:9" ht="12.75" customHeight="1">
      <c r="A483" s="2">
        <f t="shared" si="6"/>
        <v>2030</v>
      </c>
      <c r="B483" s="2">
        <f t="shared" si="7"/>
        <v>2</v>
      </c>
      <c r="G483" s="6">
        <f>VLOOKUP($B483,Pivot!$A$53:$Z$64,Pivot!X$50,FALSE)</f>
        <v>17.25075</v>
      </c>
      <c r="H483" s="6">
        <f>VLOOKUP($B483,Pivot!$A$53:$Z$64,Pivot!Y$50,FALSE)</f>
        <v>18.5074</v>
      </c>
      <c r="I483" s="6">
        <f>VLOOKUP($B483,Pivot!$A$53:$Z$64,Pivot!Z$50,FALSE)</f>
        <v>21.855599999999995</v>
      </c>
    </row>
    <row r="484" spans="1:9" ht="12.75" customHeight="1">
      <c r="A484" s="2">
        <f t="shared" si="6"/>
        <v>2030</v>
      </c>
      <c r="B484" s="2">
        <f t="shared" si="7"/>
        <v>3</v>
      </c>
      <c r="G484" s="6">
        <f>VLOOKUP($B484,Pivot!$A$53:$Z$64,Pivot!X$50,FALSE)</f>
        <v>30.41085</v>
      </c>
      <c r="H484" s="6">
        <f>VLOOKUP($B484,Pivot!$A$53:$Z$64,Pivot!Y$50,FALSE)</f>
        <v>30.29351666666667</v>
      </c>
      <c r="I484" s="6">
        <f>VLOOKUP($B484,Pivot!$A$53:$Z$64,Pivot!Z$50,FALSE)</f>
        <v>31.105116666666667</v>
      </c>
    </row>
    <row r="485" spans="1:9" ht="12.75" customHeight="1">
      <c r="A485" s="2">
        <f t="shared" si="6"/>
        <v>2030</v>
      </c>
      <c r="B485" s="2">
        <f t="shared" si="7"/>
        <v>4</v>
      </c>
      <c r="G485" s="6">
        <f>VLOOKUP($B485,Pivot!$A$53:$Z$64,Pivot!X$50,FALSE)</f>
        <v>43.21394444444445</v>
      </c>
      <c r="H485" s="6">
        <f>VLOOKUP($B485,Pivot!$A$53:$Z$64,Pivot!Y$50,FALSE)</f>
        <v>45.464444444444446</v>
      </c>
      <c r="I485" s="6">
        <f>VLOOKUP($B485,Pivot!$A$53:$Z$64,Pivot!Z$50,FALSE)</f>
        <v>45.6495</v>
      </c>
    </row>
    <row r="486" spans="1:9" ht="12.75" customHeight="1">
      <c r="A486" s="2">
        <f t="shared" si="6"/>
        <v>2030</v>
      </c>
      <c r="B486" s="2">
        <f t="shared" si="7"/>
        <v>5</v>
      </c>
      <c r="G486" s="6">
        <f>VLOOKUP($B486,Pivot!$A$53:$Z$64,Pivot!X$50,FALSE)</f>
        <v>65.55271428571429</v>
      </c>
      <c r="H486" s="6">
        <f>VLOOKUP($B486,Pivot!$A$53:$Z$64,Pivot!Y$50,FALSE)</f>
        <v>65.06564285714288</v>
      </c>
      <c r="I486" s="6">
        <f>VLOOKUP($B486,Pivot!$A$53:$Z$64,Pivot!Z$50,FALSE)</f>
        <v>62.641999999999996</v>
      </c>
    </row>
    <row r="487" spans="1:9" ht="12.75" customHeight="1">
      <c r="A487" s="2">
        <f t="shared" si="6"/>
        <v>2030</v>
      </c>
      <c r="B487" s="2">
        <f t="shared" si="7"/>
        <v>6</v>
      </c>
      <c r="G487" s="6">
        <f>VLOOKUP($B487,Pivot!$A$53:$Z$64,Pivot!X$50,FALSE)</f>
        <v>72.1189</v>
      </c>
      <c r="H487" s="6">
        <f>VLOOKUP($B487,Pivot!$A$53:$Z$64,Pivot!Y$50,FALSE)</f>
        <v>70.6234</v>
      </c>
      <c r="I487" s="6">
        <f>VLOOKUP($B487,Pivot!$A$53:$Z$64,Pivot!Z$50,FALSE)</f>
        <v>67.83315</v>
      </c>
    </row>
    <row r="488" spans="1:9" ht="12.75" customHeight="1">
      <c r="A488" s="2">
        <f t="shared" si="6"/>
        <v>2030</v>
      </c>
      <c r="B488" s="2">
        <f t="shared" si="7"/>
        <v>7</v>
      </c>
      <c r="G488" s="6">
        <f>VLOOKUP($B488,Pivot!$A$53:$Z$64,Pivot!X$50,FALSE)</f>
        <v>77.56585</v>
      </c>
      <c r="H488" s="6">
        <f>VLOOKUP($B488,Pivot!$A$53:$Z$64,Pivot!Y$50,FALSE)</f>
        <v>75.51874999999998</v>
      </c>
      <c r="I488" s="6">
        <f>VLOOKUP($B488,Pivot!$A$53:$Z$64,Pivot!Z$50,FALSE)</f>
        <v>74.45725000000002</v>
      </c>
    </row>
    <row r="489" spans="1:9" ht="12.75" customHeight="1">
      <c r="A489" s="2">
        <f t="shared" si="6"/>
        <v>2030</v>
      </c>
      <c r="B489" s="2">
        <f t="shared" si="7"/>
        <v>8</v>
      </c>
      <c r="G489" s="6">
        <f>VLOOKUP($B489,Pivot!$A$53:$Z$64,Pivot!X$50,FALSE)</f>
        <v>74.99324999999999</v>
      </c>
      <c r="H489" s="6">
        <f>VLOOKUP($B489,Pivot!$A$53:$Z$64,Pivot!Y$50,FALSE)</f>
        <v>73.56409999999998</v>
      </c>
      <c r="I489" s="6">
        <f>VLOOKUP($B489,Pivot!$A$53:$Z$64,Pivot!Z$50,FALSE)</f>
        <v>73.98225000000001</v>
      </c>
    </row>
    <row r="490" spans="1:9" ht="12.75" customHeight="1">
      <c r="A490" s="2">
        <f t="shared" si="6"/>
        <v>2030</v>
      </c>
      <c r="B490" s="2">
        <f t="shared" si="7"/>
        <v>9</v>
      </c>
      <c r="G490" s="6">
        <f>VLOOKUP($B490,Pivot!$A$53:$Z$64,Pivot!X$50,FALSE)</f>
        <v>68.7169375</v>
      </c>
      <c r="H490" s="6">
        <f>VLOOKUP($B490,Pivot!$A$53:$Z$64,Pivot!Y$50,FALSE)</f>
        <v>68.22900000000001</v>
      </c>
      <c r="I490" s="6">
        <f>VLOOKUP($B490,Pivot!$A$53:$Z$64,Pivot!Z$50,FALSE)</f>
        <v>67.784625</v>
      </c>
    </row>
    <row r="491" spans="1:9" ht="12.75" customHeight="1">
      <c r="A491" s="2">
        <f t="shared" si="6"/>
        <v>2030</v>
      </c>
      <c r="B491" s="2">
        <f t="shared" si="7"/>
        <v>10</v>
      </c>
      <c r="G491" s="6">
        <f>VLOOKUP($B491,Pivot!$A$53:$Z$64,Pivot!X$50,FALSE)</f>
        <v>46.0000625</v>
      </c>
      <c r="H491" s="6">
        <f>VLOOKUP($B491,Pivot!$A$53:$Z$64,Pivot!Y$50,FALSE)</f>
        <v>48.322937499999995</v>
      </c>
      <c r="I491" s="6">
        <f>VLOOKUP($B491,Pivot!$A$53:$Z$64,Pivot!Z$50,FALSE)</f>
        <v>52.62137500000001</v>
      </c>
    </row>
    <row r="492" spans="1:9" ht="12.75" customHeight="1">
      <c r="A492" s="2">
        <f t="shared" si="6"/>
        <v>2030</v>
      </c>
      <c r="B492" s="2">
        <f t="shared" si="7"/>
        <v>11</v>
      </c>
      <c r="G492" s="6">
        <f>VLOOKUP($B492,Pivot!$A$53:$Z$64,Pivot!X$50,FALSE)</f>
        <v>26.151700000000005</v>
      </c>
      <c r="H492" s="6">
        <f>VLOOKUP($B492,Pivot!$A$53:$Z$64,Pivot!Y$50,FALSE)</f>
        <v>28.378749999999997</v>
      </c>
      <c r="I492" s="6">
        <f>VLOOKUP($B492,Pivot!$A$53:$Z$64,Pivot!Z$50,FALSE)</f>
        <v>30.164400000000008</v>
      </c>
    </row>
    <row r="493" spans="1:9" ht="12.75" customHeight="1">
      <c r="A493" s="2">
        <f t="shared" si="6"/>
        <v>2030</v>
      </c>
      <c r="B493" s="2">
        <f t="shared" si="7"/>
        <v>12</v>
      </c>
      <c r="G493" s="6">
        <f>VLOOKUP($B493,Pivot!$A$53:$Z$64,Pivot!X$50,FALSE)</f>
        <v>13.804199999999998</v>
      </c>
      <c r="H493" s="6">
        <f>VLOOKUP($B493,Pivot!$A$53:$Z$64,Pivot!Y$50,FALSE)</f>
        <v>18.543150000000004</v>
      </c>
      <c r="I493" s="6">
        <f>VLOOKUP($B493,Pivot!$A$53:$Z$64,Pivot!Z$50,FALSE)</f>
        <v>22.02295</v>
      </c>
    </row>
    <row r="494" spans="1:9" ht="12.75" customHeight="1">
      <c r="A494" s="2">
        <f t="shared" si="6"/>
        <v>2031</v>
      </c>
      <c r="B494" s="2">
        <f t="shared" si="7"/>
        <v>1</v>
      </c>
      <c r="G494" s="6">
        <f>VLOOKUP($B494,Pivot!$A$53:$Z$64,Pivot!X$50,FALSE)</f>
        <v>6.02945</v>
      </c>
      <c r="H494" s="6">
        <f>VLOOKUP($B494,Pivot!$A$53:$Z$64,Pivot!Y$50,FALSE)</f>
        <v>10.717199999999998</v>
      </c>
      <c r="I494" s="6">
        <f>VLOOKUP($B494,Pivot!$A$53:$Z$64,Pivot!Z$50,FALSE)</f>
        <v>16.466650000000005</v>
      </c>
    </row>
    <row r="495" spans="1:9" ht="12.75" customHeight="1">
      <c r="A495" s="2">
        <f t="shared" si="6"/>
        <v>2031</v>
      </c>
      <c r="B495" s="2">
        <f t="shared" si="7"/>
        <v>2</v>
      </c>
      <c r="G495" s="6">
        <f>VLOOKUP($B495,Pivot!$A$53:$Z$64,Pivot!X$50,FALSE)</f>
        <v>17.25075</v>
      </c>
      <c r="H495" s="6">
        <f>VLOOKUP($B495,Pivot!$A$53:$Z$64,Pivot!Y$50,FALSE)</f>
        <v>18.5074</v>
      </c>
      <c r="I495" s="6">
        <f>VLOOKUP($B495,Pivot!$A$53:$Z$64,Pivot!Z$50,FALSE)</f>
        <v>21.855599999999995</v>
      </c>
    </row>
    <row r="496" spans="1:9" ht="12.75" customHeight="1">
      <c r="A496" s="2">
        <f t="shared" si="6"/>
        <v>2031</v>
      </c>
      <c r="B496" s="2">
        <f t="shared" si="7"/>
        <v>3</v>
      </c>
      <c r="G496" s="6">
        <f>VLOOKUP($B496,Pivot!$A$53:$Z$64,Pivot!X$50,FALSE)</f>
        <v>30.41085</v>
      </c>
      <c r="H496" s="6">
        <f>VLOOKUP($B496,Pivot!$A$53:$Z$64,Pivot!Y$50,FALSE)</f>
        <v>30.29351666666667</v>
      </c>
      <c r="I496" s="6">
        <f>VLOOKUP($B496,Pivot!$A$53:$Z$64,Pivot!Z$50,FALSE)</f>
        <v>31.105116666666667</v>
      </c>
    </row>
    <row r="497" spans="1:9" ht="12.75" customHeight="1">
      <c r="A497" s="2">
        <f t="shared" si="6"/>
        <v>2031</v>
      </c>
      <c r="B497" s="2">
        <f t="shared" si="7"/>
        <v>4</v>
      </c>
      <c r="G497" s="6">
        <f>VLOOKUP($B497,Pivot!$A$53:$Z$64,Pivot!X$50,FALSE)</f>
        <v>43.21394444444445</v>
      </c>
      <c r="H497" s="6">
        <f>VLOOKUP($B497,Pivot!$A$53:$Z$64,Pivot!Y$50,FALSE)</f>
        <v>45.464444444444446</v>
      </c>
      <c r="I497" s="6">
        <f>VLOOKUP($B497,Pivot!$A$53:$Z$64,Pivot!Z$50,FALSE)</f>
        <v>45.6495</v>
      </c>
    </row>
    <row r="498" spans="1:9" ht="12.75" customHeight="1">
      <c r="A498" s="2">
        <f t="shared" si="6"/>
        <v>2031</v>
      </c>
      <c r="B498" s="2">
        <f t="shared" si="7"/>
        <v>5</v>
      </c>
      <c r="G498" s="6">
        <f>VLOOKUP($B498,Pivot!$A$53:$Z$64,Pivot!X$50,FALSE)</f>
        <v>65.55271428571429</v>
      </c>
      <c r="H498" s="6">
        <f>VLOOKUP($B498,Pivot!$A$53:$Z$64,Pivot!Y$50,FALSE)</f>
        <v>65.06564285714288</v>
      </c>
      <c r="I498" s="6">
        <f>VLOOKUP($B498,Pivot!$A$53:$Z$64,Pivot!Z$50,FALSE)</f>
        <v>62.641999999999996</v>
      </c>
    </row>
    <row r="499" spans="1:9" ht="12.75" customHeight="1">
      <c r="A499" s="2">
        <f t="shared" si="6"/>
        <v>2031</v>
      </c>
      <c r="B499" s="2">
        <f t="shared" si="7"/>
        <v>6</v>
      </c>
      <c r="G499" s="6">
        <f>VLOOKUP($B499,Pivot!$A$53:$Z$64,Pivot!X$50,FALSE)</f>
        <v>72.1189</v>
      </c>
      <c r="H499" s="6">
        <f>VLOOKUP($B499,Pivot!$A$53:$Z$64,Pivot!Y$50,FALSE)</f>
        <v>70.6234</v>
      </c>
      <c r="I499" s="6">
        <f>VLOOKUP($B499,Pivot!$A$53:$Z$64,Pivot!Z$50,FALSE)</f>
        <v>67.83315</v>
      </c>
    </row>
    <row r="500" spans="1:9" ht="12.75" customHeight="1">
      <c r="A500" s="2">
        <f t="shared" si="6"/>
        <v>2031</v>
      </c>
      <c r="B500" s="2">
        <f t="shared" si="7"/>
        <v>7</v>
      </c>
      <c r="G500" s="6">
        <f>VLOOKUP($B500,Pivot!$A$53:$Z$64,Pivot!X$50,FALSE)</f>
        <v>77.56585</v>
      </c>
      <c r="H500" s="6">
        <f>VLOOKUP($B500,Pivot!$A$53:$Z$64,Pivot!Y$50,FALSE)</f>
        <v>75.51874999999998</v>
      </c>
      <c r="I500" s="6">
        <f>VLOOKUP($B500,Pivot!$A$53:$Z$64,Pivot!Z$50,FALSE)</f>
        <v>74.45725000000002</v>
      </c>
    </row>
    <row r="501" spans="1:9" ht="12.75" customHeight="1">
      <c r="A501" s="2">
        <f t="shared" si="6"/>
        <v>2031</v>
      </c>
      <c r="B501" s="2">
        <f t="shared" si="7"/>
        <v>8</v>
      </c>
      <c r="G501" s="6">
        <f>VLOOKUP($B501,Pivot!$A$53:$Z$64,Pivot!X$50,FALSE)</f>
        <v>74.99324999999999</v>
      </c>
      <c r="H501" s="6">
        <f>VLOOKUP($B501,Pivot!$A$53:$Z$64,Pivot!Y$50,FALSE)</f>
        <v>73.56409999999998</v>
      </c>
      <c r="I501" s="6">
        <f>VLOOKUP($B501,Pivot!$A$53:$Z$64,Pivot!Z$50,FALSE)</f>
        <v>73.98225000000001</v>
      </c>
    </row>
    <row r="502" spans="1:9" ht="12.75" customHeight="1">
      <c r="A502" s="2">
        <f t="shared" si="6"/>
        <v>2031</v>
      </c>
      <c r="B502" s="2">
        <f t="shared" si="7"/>
        <v>9</v>
      </c>
      <c r="G502" s="6">
        <f>VLOOKUP($B502,Pivot!$A$53:$Z$64,Pivot!X$50,FALSE)</f>
        <v>68.7169375</v>
      </c>
      <c r="H502" s="6">
        <f>VLOOKUP($B502,Pivot!$A$53:$Z$64,Pivot!Y$50,FALSE)</f>
        <v>68.22900000000001</v>
      </c>
      <c r="I502" s="6">
        <f>VLOOKUP($B502,Pivot!$A$53:$Z$64,Pivot!Z$50,FALSE)</f>
        <v>67.784625</v>
      </c>
    </row>
    <row r="503" spans="1:9" ht="12.75" customHeight="1">
      <c r="A503" s="2">
        <f t="shared" si="6"/>
        <v>2031</v>
      </c>
      <c r="B503" s="2">
        <f t="shared" si="7"/>
        <v>10</v>
      </c>
      <c r="G503" s="6">
        <f>VLOOKUP($B503,Pivot!$A$53:$Z$64,Pivot!X$50,FALSE)</f>
        <v>46.0000625</v>
      </c>
      <c r="H503" s="6">
        <f>VLOOKUP($B503,Pivot!$A$53:$Z$64,Pivot!Y$50,FALSE)</f>
        <v>48.322937499999995</v>
      </c>
      <c r="I503" s="6">
        <f>VLOOKUP($B503,Pivot!$A$53:$Z$64,Pivot!Z$50,FALSE)</f>
        <v>52.62137500000001</v>
      </c>
    </row>
    <row r="504" spans="1:9" ht="12.75" customHeight="1">
      <c r="A504" s="2">
        <f t="shared" si="6"/>
        <v>2031</v>
      </c>
      <c r="B504" s="2">
        <f t="shared" si="7"/>
        <v>11</v>
      </c>
      <c r="G504" s="6">
        <f>VLOOKUP($B504,Pivot!$A$53:$Z$64,Pivot!X$50,FALSE)</f>
        <v>26.151700000000005</v>
      </c>
      <c r="H504" s="6">
        <f>VLOOKUP($B504,Pivot!$A$53:$Z$64,Pivot!Y$50,FALSE)</f>
        <v>28.378749999999997</v>
      </c>
      <c r="I504" s="6">
        <f>VLOOKUP($B504,Pivot!$A$53:$Z$64,Pivot!Z$50,FALSE)</f>
        <v>30.164400000000008</v>
      </c>
    </row>
    <row r="505" spans="1:9" ht="12.75" customHeight="1">
      <c r="A505" s="2">
        <f t="shared" si="6"/>
        <v>2031</v>
      </c>
      <c r="B505" s="2">
        <f t="shared" si="7"/>
        <v>12</v>
      </c>
      <c r="G505" s="6">
        <f>VLOOKUP($B505,Pivot!$A$53:$Z$64,Pivot!X$50,FALSE)</f>
        <v>13.804199999999998</v>
      </c>
      <c r="H505" s="6">
        <f>VLOOKUP($B505,Pivot!$A$53:$Z$64,Pivot!Y$50,FALSE)</f>
        <v>18.543150000000004</v>
      </c>
      <c r="I505" s="6">
        <f>VLOOKUP($B505,Pivot!$A$53:$Z$64,Pivot!Z$50,FALSE)</f>
        <v>22.02295</v>
      </c>
    </row>
    <row r="506" spans="1:9" ht="12.75" customHeight="1">
      <c r="A506" s="2">
        <f t="shared" si="6"/>
        <v>2032</v>
      </c>
      <c r="B506" s="2">
        <f t="shared" si="7"/>
        <v>1</v>
      </c>
      <c r="G506" s="6">
        <f>VLOOKUP($B506,Pivot!$A$53:$Z$64,Pivot!X$50,FALSE)</f>
        <v>6.02945</v>
      </c>
      <c r="H506" s="6">
        <f>VLOOKUP($B506,Pivot!$A$53:$Z$64,Pivot!Y$50,FALSE)</f>
        <v>10.717199999999998</v>
      </c>
      <c r="I506" s="6">
        <f>VLOOKUP($B506,Pivot!$A$53:$Z$64,Pivot!Z$50,FALSE)</f>
        <v>16.466650000000005</v>
      </c>
    </row>
    <row r="507" spans="1:9" ht="12.75" customHeight="1">
      <c r="A507" s="2">
        <f t="shared" si="6"/>
        <v>2032</v>
      </c>
      <c r="B507" s="2">
        <f t="shared" si="7"/>
        <v>2</v>
      </c>
      <c r="G507" s="6">
        <f>VLOOKUP($B507,Pivot!$A$53:$Z$64,Pivot!X$50,FALSE)</f>
        <v>17.25075</v>
      </c>
      <c r="H507" s="6">
        <f>VLOOKUP($B507,Pivot!$A$53:$Z$64,Pivot!Y$50,FALSE)</f>
        <v>18.5074</v>
      </c>
      <c r="I507" s="6">
        <f>VLOOKUP($B507,Pivot!$A$53:$Z$64,Pivot!Z$50,FALSE)</f>
        <v>21.855599999999995</v>
      </c>
    </row>
    <row r="508" spans="1:9" ht="12.75" customHeight="1">
      <c r="A508" s="2">
        <f t="shared" si="6"/>
        <v>2032</v>
      </c>
      <c r="B508" s="2">
        <f t="shared" si="7"/>
        <v>3</v>
      </c>
      <c r="G508" s="6">
        <f>VLOOKUP($B508,Pivot!$A$53:$Z$64,Pivot!X$50,FALSE)</f>
        <v>30.41085</v>
      </c>
      <c r="H508" s="6">
        <f>VLOOKUP($B508,Pivot!$A$53:$Z$64,Pivot!Y$50,FALSE)</f>
        <v>30.29351666666667</v>
      </c>
      <c r="I508" s="6">
        <f>VLOOKUP($B508,Pivot!$A$53:$Z$64,Pivot!Z$50,FALSE)</f>
        <v>31.105116666666667</v>
      </c>
    </row>
    <row r="509" spans="1:9" ht="12.75" customHeight="1">
      <c r="A509" s="2">
        <f t="shared" si="6"/>
        <v>2032</v>
      </c>
      <c r="B509" s="2">
        <f t="shared" si="7"/>
        <v>4</v>
      </c>
      <c r="G509" s="6">
        <f>VLOOKUP($B509,Pivot!$A$53:$Z$64,Pivot!X$50,FALSE)</f>
        <v>43.21394444444445</v>
      </c>
      <c r="H509" s="6">
        <f>VLOOKUP($B509,Pivot!$A$53:$Z$64,Pivot!Y$50,FALSE)</f>
        <v>45.464444444444446</v>
      </c>
      <c r="I509" s="6">
        <f>VLOOKUP($B509,Pivot!$A$53:$Z$64,Pivot!Z$50,FALSE)</f>
        <v>45.6495</v>
      </c>
    </row>
    <row r="510" spans="1:9" ht="12.75" customHeight="1">
      <c r="A510" s="2">
        <f t="shared" si="6"/>
        <v>2032</v>
      </c>
      <c r="B510" s="2">
        <f t="shared" si="7"/>
        <v>5</v>
      </c>
      <c r="G510" s="6">
        <f>VLOOKUP($B510,Pivot!$A$53:$Z$64,Pivot!X$50,FALSE)</f>
        <v>65.55271428571429</v>
      </c>
      <c r="H510" s="6">
        <f>VLOOKUP($B510,Pivot!$A$53:$Z$64,Pivot!Y$50,FALSE)</f>
        <v>65.06564285714288</v>
      </c>
      <c r="I510" s="6">
        <f>VLOOKUP($B510,Pivot!$A$53:$Z$64,Pivot!Z$50,FALSE)</f>
        <v>62.641999999999996</v>
      </c>
    </row>
    <row r="511" spans="1:9" ht="12.75" customHeight="1">
      <c r="A511" s="2">
        <f aca="true" t="shared" si="8" ref="A511:A574">A499+1</f>
        <v>2032</v>
      </c>
      <c r="B511" s="2">
        <f aca="true" t="shared" si="9" ref="B511:B574">B499</f>
        <v>6</v>
      </c>
      <c r="G511" s="6">
        <f>VLOOKUP($B511,Pivot!$A$53:$Z$64,Pivot!X$50,FALSE)</f>
        <v>72.1189</v>
      </c>
      <c r="H511" s="6">
        <f>VLOOKUP($B511,Pivot!$A$53:$Z$64,Pivot!Y$50,FALSE)</f>
        <v>70.6234</v>
      </c>
      <c r="I511" s="6">
        <f>VLOOKUP($B511,Pivot!$A$53:$Z$64,Pivot!Z$50,FALSE)</f>
        <v>67.83315</v>
      </c>
    </row>
    <row r="512" spans="1:9" ht="12.75" customHeight="1">
      <c r="A512" s="2">
        <f t="shared" si="8"/>
        <v>2032</v>
      </c>
      <c r="B512" s="2">
        <f t="shared" si="9"/>
        <v>7</v>
      </c>
      <c r="G512" s="6">
        <f>VLOOKUP($B512,Pivot!$A$53:$Z$64,Pivot!X$50,FALSE)</f>
        <v>77.56585</v>
      </c>
      <c r="H512" s="6">
        <f>VLOOKUP($B512,Pivot!$A$53:$Z$64,Pivot!Y$50,FALSE)</f>
        <v>75.51874999999998</v>
      </c>
      <c r="I512" s="6">
        <f>VLOOKUP($B512,Pivot!$A$53:$Z$64,Pivot!Z$50,FALSE)</f>
        <v>74.45725000000002</v>
      </c>
    </row>
    <row r="513" spans="1:9" ht="12.75" customHeight="1">
      <c r="A513" s="2">
        <f t="shared" si="8"/>
        <v>2032</v>
      </c>
      <c r="B513" s="2">
        <f t="shared" si="9"/>
        <v>8</v>
      </c>
      <c r="G513" s="6">
        <f>VLOOKUP($B513,Pivot!$A$53:$Z$64,Pivot!X$50,FALSE)</f>
        <v>74.99324999999999</v>
      </c>
      <c r="H513" s="6">
        <f>VLOOKUP($B513,Pivot!$A$53:$Z$64,Pivot!Y$50,FALSE)</f>
        <v>73.56409999999998</v>
      </c>
      <c r="I513" s="6">
        <f>VLOOKUP($B513,Pivot!$A$53:$Z$64,Pivot!Z$50,FALSE)</f>
        <v>73.98225000000001</v>
      </c>
    </row>
    <row r="514" spans="1:9" ht="12.75" customHeight="1">
      <c r="A514" s="2">
        <f t="shared" si="8"/>
        <v>2032</v>
      </c>
      <c r="B514" s="2">
        <f t="shared" si="9"/>
        <v>9</v>
      </c>
      <c r="G514" s="6">
        <f>VLOOKUP($B514,Pivot!$A$53:$Z$64,Pivot!X$50,FALSE)</f>
        <v>68.7169375</v>
      </c>
      <c r="H514" s="6">
        <f>VLOOKUP($B514,Pivot!$A$53:$Z$64,Pivot!Y$50,FALSE)</f>
        <v>68.22900000000001</v>
      </c>
      <c r="I514" s="6">
        <f>VLOOKUP($B514,Pivot!$A$53:$Z$64,Pivot!Z$50,FALSE)</f>
        <v>67.784625</v>
      </c>
    </row>
    <row r="515" spans="1:9" ht="12.75" customHeight="1">
      <c r="A515" s="2">
        <f t="shared" si="8"/>
        <v>2032</v>
      </c>
      <c r="B515" s="2">
        <f t="shared" si="9"/>
        <v>10</v>
      </c>
      <c r="G515" s="6">
        <f>VLOOKUP($B515,Pivot!$A$53:$Z$64,Pivot!X$50,FALSE)</f>
        <v>46.0000625</v>
      </c>
      <c r="H515" s="6">
        <f>VLOOKUP($B515,Pivot!$A$53:$Z$64,Pivot!Y$50,FALSE)</f>
        <v>48.322937499999995</v>
      </c>
      <c r="I515" s="6">
        <f>VLOOKUP($B515,Pivot!$A$53:$Z$64,Pivot!Z$50,FALSE)</f>
        <v>52.62137500000001</v>
      </c>
    </row>
    <row r="516" spans="1:9" ht="12.75" customHeight="1">
      <c r="A516" s="2">
        <f t="shared" si="8"/>
        <v>2032</v>
      </c>
      <c r="B516" s="2">
        <f t="shared" si="9"/>
        <v>11</v>
      </c>
      <c r="G516" s="6">
        <f>VLOOKUP($B516,Pivot!$A$53:$Z$64,Pivot!X$50,FALSE)</f>
        <v>26.151700000000005</v>
      </c>
      <c r="H516" s="6">
        <f>VLOOKUP($B516,Pivot!$A$53:$Z$64,Pivot!Y$50,FALSE)</f>
        <v>28.378749999999997</v>
      </c>
      <c r="I516" s="6">
        <f>VLOOKUP($B516,Pivot!$A$53:$Z$64,Pivot!Z$50,FALSE)</f>
        <v>30.164400000000008</v>
      </c>
    </row>
    <row r="517" spans="1:9" ht="12.75" customHeight="1">
      <c r="A517" s="2">
        <f t="shared" si="8"/>
        <v>2032</v>
      </c>
      <c r="B517" s="2">
        <f t="shared" si="9"/>
        <v>12</v>
      </c>
      <c r="G517" s="6">
        <f>VLOOKUP($B517,Pivot!$A$53:$Z$64,Pivot!X$50,FALSE)</f>
        <v>13.804199999999998</v>
      </c>
      <c r="H517" s="6">
        <f>VLOOKUP($B517,Pivot!$A$53:$Z$64,Pivot!Y$50,FALSE)</f>
        <v>18.543150000000004</v>
      </c>
      <c r="I517" s="6">
        <f>VLOOKUP($B517,Pivot!$A$53:$Z$64,Pivot!Z$50,FALSE)</f>
        <v>22.02295</v>
      </c>
    </row>
    <row r="518" spans="1:9" ht="12.75" customHeight="1">
      <c r="A518" s="2">
        <f t="shared" si="8"/>
        <v>2033</v>
      </c>
      <c r="B518" s="2">
        <f t="shared" si="9"/>
        <v>1</v>
      </c>
      <c r="G518" s="6">
        <f>VLOOKUP($B518,Pivot!$A$53:$Z$64,Pivot!X$50,FALSE)</f>
        <v>6.02945</v>
      </c>
      <c r="H518" s="6">
        <f>VLOOKUP($B518,Pivot!$A$53:$Z$64,Pivot!Y$50,FALSE)</f>
        <v>10.717199999999998</v>
      </c>
      <c r="I518" s="6">
        <f>VLOOKUP($B518,Pivot!$A$53:$Z$64,Pivot!Z$50,FALSE)</f>
        <v>16.466650000000005</v>
      </c>
    </row>
    <row r="519" spans="1:9" ht="12.75" customHeight="1">
      <c r="A519" s="2">
        <f t="shared" si="8"/>
        <v>2033</v>
      </c>
      <c r="B519" s="2">
        <f t="shared" si="9"/>
        <v>2</v>
      </c>
      <c r="G519" s="6">
        <f>VLOOKUP($B519,Pivot!$A$53:$Z$64,Pivot!X$50,FALSE)</f>
        <v>17.25075</v>
      </c>
      <c r="H519" s="6">
        <f>VLOOKUP($B519,Pivot!$A$53:$Z$64,Pivot!Y$50,FALSE)</f>
        <v>18.5074</v>
      </c>
      <c r="I519" s="6">
        <f>VLOOKUP($B519,Pivot!$A$53:$Z$64,Pivot!Z$50,FALSE)</f>
        <v>21.855599999999995</v>
      </c>
    </row>
    <row r="520" spans="1:9" ht="12.75" customHeight="1">
      <c r="A520" s="2">
        <f t="shared" si="8"/>
        <v>2033</v>
      </c>
      <c r="B520" s="2">
        <f t="shared" si="9"/>
        <v>3</v>
      </c>
      <c r="G520" s="6">
        <f>VLOOKUP($B520,Pivot!$A$53:$Z$64,Pivot!X$50,FALSE)</f>
        <v>30.41085</v>
      </c>
      <c r="H520" s="6">
        <f>VLOOKUP($B520,Pivot!$A$53:$Z$64,Pivot!Y$50,FALSE)</f>
        <v>30.29351666666667</v>
      </c>
      <c r="I520" s="6">
        <f>VLOOKUP($B520,Pivot!$A$53:$Z$64,Pivot!Z$50,FALSE)</f>
        <v>31.105116666666667</v>
      </c>
    </row>
    <row r="521" spans="1:9" ht="12.75" customHeight="1">
      <c r="A521" s="2">
        <f t="shared" si="8"/>
        <v>2033</v>
      </c>
      <c r="B521" s="2">
        <f t="shared" si="9"/>
        <v>4</v>
      </c>
      <c r="G521" s="6">
        <f>VLOOKUP($B521,Pivot!$A$53:$Z$64,Pivot!X$50,FALSE)</f>
        <v>43.21394444444445</v>
      </c>
      <c r="H521" s="6">
        <f>VLOOKUP($B521,Pivot!$A$53:$Z$64,Pivot!Y$50,FALSE)</f>
        <v>45.464444444444446</v>
      </c>
      <c r="I521" s="6">
        <f>VLOOKUP($B521,Pivot!$A$53:$Z$64,Pivot!Z$50,FALSE)</f>
        <v>45.6495</v>
      </c>
    </row>
    <row r="522" spans="1:9" ht="12.75" customHeight="1">
      <c r="A522" s="2">
        <f t="shared" si="8"/>
        <v>2033</v>
      </c>
      <c r="B522" s="2">
        <f t="shared" si="9"/>
        <v>5</v>
      </c>
      <c r="G522" s="6">
        <f>VLOOKUP($B522,Pivot!$A$53:$Z$64,Pivot!X$50,FALSE)</f>
        <v>65.55271428571429</v>
      </c>
      <c r="H522" s="6">
        <f>VLOOKUP($B522,Pivot!$A$53:$Z$64,Pivot!Y$50,FALSE)</f>
        <v>65.06564285714288</v>
      </c>
      <c r="I522" s="6">
        <f>VLOOKUP($B522,Pivot!$A$53:$Z$64,Pivot!Z$50,FALSE)</f>
        <v>62.641999999999996</v>
      </c>
    </row>
    <row r="523" spans="1:9" ht="12.75" customHeight="1">
      <c r="A523" s="2">
        <f t="shared" si="8"/>
        <v>2033</v>
      </c>
      <c r="B523" s="2">
        <f t="shared" si="9"/>
        <v>6</v>
      </c>
      <c r="G523" s="6">
        <f>VLOOKUP($B523,Pivot!$A$53:$Z$64,Pivot!X$50,FALSE)</f>
        <v>72.1189</v>
      </c>
      <c r="H523" s="6">
        <f>VLOOKUP($B523,Pivot!$A$53:$Z$64,Pivot!Y$50,FALSE)</f>
        <v>70.6234</v>
      </c>
      <c r="I523" s="6">
        <f>VLOOKUP($B523,Pivot!$A$53:$Z$64,Pivot!Z$50,FALSE)</f>
        <v>67.83315</v>
      </c>
    </row>
    <row r="524" spans="1:9" ht="12.75" customHeight="1">
      <c r="A524" s="2">
        <f t="shared" si="8"/>
        <v>2033</v>
      </c>
      <c r="B524" s="2">
        <f t="shared" si="9"/>
        <v>7</v>
      </c>
      <c r="G524" s="6">
        <f>VLOOKUP($B524,Pivot!$A$53:$Z$64,Pivot!X$50,FALSE)</f>
        <v>77.56585</v>
      </c>
      <c r="H524" s="6">
        <f>VLOOKUP($B524,Pivot!$A$53:$Z$64,Pivot!Y$50,FALSE)</f>
        <v>75.51874999999998</v>
      </c>
      <c r="I524" s="6">
        <f>VLOOKUP($B524,Pivot!$A$53:$Z$64,Pivot!Z$50,FALSE)</f>
        <v>74.45725000000002</v>
      </c>
    </row>
    <row r="525" spans="1:9" ht="12.75" customHeight="1">
      <c r="A525" s="2">
        <f t="shared" si="8"/>
        <v>2033</v>
      </c>
      <c r="B525" s="2">
        <f t="shared" si="9"/>
        <v>8</v>
      </c>
      <c r="G525" s="6">
        <f>VLOOKUP($B525,Pivot!$A$53:$Z$64,Pivot!X$50,FALSE)</f>
        <v>74.99324999999999</v>
      </c>
      <c r="H525" s="6">
        <f>VLOOKUP($B525,Pivot!$A$53:$Z$64,Pivot!Y$50,FALSE)</f>
        <v>73.56409999999998</v>
      </c>
      <c r="I525" s="6">
        <f>VLOOKUP($B525,Pivot!$A$53:$Z$64,Pivot!Z$50,FALSE)</f>
        <v>73.98225000000001</v>
      </c>
    </row>
    <row r="526" spans="1:9" ht="12.75" customHeight="1">
      <c r="A526" s="2">
        <f t="shared" si="8"/>
        <v>2033</v>
      </c>
      <c r="B526" s="2">
        <f t="shared" si="9"/>
        <v>9</v>
      </c>
      <c r="G526" s="6">
        <f>VLOOKUP($B526,Pivot!$A$53:$Z$64,Pivot!X$50,FALSE)</f>
        <v>68.7169375</v>
      </c>
      <c r="H526" s="6">
        <f>VLOOKUP($B526,Pivot!$A$53:$Z$64,Pivot!Y$50,FALSE)</f>
        <v>68.22900000000001</v>
      </c>
      <c r="I526" s="6">
        <f>VLOOKUP($B526,Pivot!$A$53:$Z$64,Pivot!Z$50,FALSE)</f>
        <v>67.784625</v>
      </c>
    </row>
    <row r="527" spans="1:9" ht="12.75" customHeight="1">
      <c r="A527" s="2">
        <f t="shared" si="8"/>
        <v>2033</v>
      </c>
      <c r="B527" s="2">
        <f t="shared" si="9"/>
        <v>10</v>
      </c>
      <c r="G527" s="6">
        <f>VLOOKUP($B527,Pivot!$A$53:$Z$64,Pivot!X$50,FALSE)</f>
        <v>46.0000625</v>
      </c>
      <c r="H527" s="6">
        <f>VLOOKUP($B527,Pivot!$A$53:$Z$64,Pivot!Y$50,FALSE)</f>
        <v>48.322937499999995</v>
      </c>
      <c r="I527" s="6">
        <f>VLOOKUP($B527,Pivot!$A$53:$Z$64,Pivot!Z$50,FALSE)</f>
        <v>52.62137500000001</v>
      </c>
    </row>
    <row r="528" spans="1:9" ht="12.75" customHeight="1">
      <c r="A528" s="2">
        <f t="shared" si="8"/>
        <v>2033</v>
      </c>
      <c r="B528" s="2">
        <f t="shared" si="9"/>
        <v>11</v>
      </c>
      <c r="G528" s="6">
        <f>VLOOKUP($B528,Pivot!$A$53:$Z$64,Pivot!X$50,FALSE)</f>
        <v>26.151700000000005</v>
      </c>
      <c r="H528" s="6">
        <f>VLOOKUP($B528,Pivot!$A$53:$Z$64,Pivot!Y$50,FALSE)</f>
        <v>28.378749999999997</v>
      </c>
      <c r="I528" s="6">
        <f>VLOOKUP($B528,Pivot!$A$53:$Z$64,Pivot!Z$50,FALSE)</f>
        <v>30.164400000000008</v>
      </c>
    </row>
    <row r="529" spans="1:9" ht="12.75" customHeight="1">
      <c r="A529" s="2">
        <f t="shared" si="8"/>
        <v>2033</v>
      </c>
      <c r="B529" s="2">
        <f t="shared" si="9"/>
        <v>12</v>
      </c>
      <c r="G529" s="6">
        <f>VLOOKUP($B529,Pivot!$A$53:$Z$64,Pivot!X$50,FALSE)</f>
        <v>13.804199999999998</v>
      </c>
      <c r="H529" s="6">
        <f>VLOOKUP($B529,Pivot!$A$53:$Z$64,Pivot!Y$50,FALSE)</f>
        <v>18.543150000000004</v>
      </c>
      <c r="I529" s="6">
        <f>VLOOKUP($B529,Pivot!$A$53:$Z$64,Pivot!Z$50,FALSE)</f>
        <v>22.02295</v>
      </c>
    </row>
    <row r="530" spans="1:9" ht="12.75" customHeight="1">
      <c r="A530" s="2">
        <f t="shared" si="8"/>
        <v>2034</v>
      </c>
      <c r="B530" s="2">
        <f t="shared" si="9"/>
        <v>1</v>
      </c>
      <c r="G530" s="6">
        <f>VLOOKUP($B530,Pivot!$A$53:$Z$64,Pivot!X$50,FALSE)</f>
        <v>6.02945</v>
      </c>
      <c r="H530" s="6">
        <f>VLOOKUP($B530,Pivot!$A$53:$Z$64,Pivot!Y$50,FALSE)</f>
        <v>10.717199999999998</v>
      </c>
      <c r="I530" s="6">
        <f>VLOOKUP($B530,Pivot!$A$53:$Z$64,Pivot!Z$50,FALSE)</f>
        <v>16.466650000000005</v>
      </c>
    </row>
    <row r="531" spans="1:9" ht="12.75" customHeight="1">
      <c r="A531" s="2">
        <f t="shared" si="8"/>
        <v>2034</v>
      </c>
      <c r="B531" s="2">
        <f t="shared" si="9"/>
        <v>2</v>
      </c>
      <c r="G531" s="6">
        <f>VLOOKUP($B531,Pivot!$A$53:$Z$64,Pivot!X$50,FALSE)</f>
        <v>17.25075</v>
      </c>
      <c r="H531" s="6">
        <f>VLOOKUP($B531,Pivot!$A$53:$Z$64,Pivot!Y$50,FALSE)</f>
        <v>18.5074</v>
      </c>
      <c r="I531" s="6">
        <f>VLOOKUP($B531,Pivot!$A$53:$Z$64,Pivot!Z$50,FALSE)</f>
        <v>21.855599999999995</v>
      </c>
    </row>
    <row r="532" spans="1:9" ht="12.75" customHeight="1">
      <c r="A532" s="2">
        <f t="shared" si="8"/>
        <v>2034</v>
      </c>
      <c r="B532" s="2">
        <f t="shared" si="9"/>
        <v>3</v>
      </c>
      <c r="G532" s="6">
        <f>VLOOKUP($B532,Pivot!$A$53:$Z$64,Pivot!X$50,FALSE)</f>
        <v>30.41085</v>
      </c>
      <c r="H532" s="6">
        <f>VLOOKUP($B532,Pivot!$A$53:$Z$64,Pivot!Y$50,FALSE)</f>
        <v>30.29351666666667</v>
      </c>
      <c r="I532" s="6">
        <f>VLOOKUP($B532,Pivot!$A$53:$Z$64,Pivot!Z$50,FALSE)</f>
        <v>31.105116666666667</v>
      </c>
    </row>
    <row r="533" spans="1:9" ht="12.75" customHeight="1">
      <c r="A533" s="2">
        <f t="shared" si="8"/>
        <v>2034</v>
      </c>
      <c r="B533" s="2">
        <f t="shared" si="9"/>
        <v>4</v>
      </c>
      <c r="G533" s="6">
        <f>VLOOKUP($B533,Pivot!$A$53:$Z$64,Pivot!X$50,FALSE)</f>
        <v>43.21394444444445</v>
      </c>
      <c r="H533" s="6">
        <f>VLOOKUP($B533,Pivot!$A$53:$Z$64,Pivot!Y$50,FALSE)</f>
        <v>45.464444444444446</v>
      </c>
      <c r="I533" s="6">
        <f>VLOOKUP($B533,Pivot!$A$53:$Z$64,Pivot!Z$50,FALSE)</f>
        <v>45.6495</v>
      </c>
    </row>
    <row r="534" spans="1:9" ht="12.75" customHeight="1">
      <c r="A534" s="2">
        <f t="shared" si="8"/>
        <v>2034</v>
      </c>
      <c r="B534" s="2">
        <f t="shared" si="9"/>
        <v>5</v>
      </c>
      <c r="G534" s="6">
        <f>VLOOKUP($B534,Pivot!$A$53:$Z$64,Pivot!X$50,FALSE)</f>
        <v>65.55271428571429</v>
      </c>
      <c r="H534" s="6">
        <f>VLOOKUP($B534,Pivot!$A$53:$Z$64,Pivot!Y$50,FALSE)</f>
        <v>65.06564285714288</v>
      </c>
      <c r="I534" s="6">
        <f>VLOOKUP($B534,Pivot!$A$53:$Z$64,Pivot!Z$50,FALSE)</f>
        <v>62.641999999999996</v>
      </c>
    </row>
    <row r="535" spans="1:9" ht="12.75" customHeight="1">
      <c r="A535" s="2">
        <f t="shared" si="8"/>
        <v>2034</v>
      </c>
      <c r="B535" s="2">
        <f t="shared" si="9"/>
        <v>6</v>
      </c>
      <c r="G535" s="6">
        <f>VLOOKUP($B535,Pivot!$A$53:$Z$64,Pivot!X$50,FALSE)</f>
        <v>72.1189</v>
      </c>
      <c r="H535" s="6">
        <f>VLOOKUP($B535,Pivot!$A$53:$Z$64,Pivot!Y$50,FALSE)</f>
        <v>70.6234</v>
      </c>
      <c r="I535" s="6">
        <f>VLOOKUP($B535,Pivot!$A$53:$Z$64,Pivot!Z$50,FALSE)</f>
        <v>67.83315</v>
      </c>
    </row>
    <row r="536" spans="1:9" ht="12.75" customHeight="1">
      <c r="A536" s="2">
        <f t="shared" si="8"/>
        <v>2034</v>
      </c>
      <c r="B536" s="2">
        <f t="shared" si="9"/>
        <v>7</v>
      </c>
      <c r="G536" s="6">
        <f>VLOOKUP($B536,Pivot!$A$53:$Z$64,Pivot!X$50,FALSE)</f>
        <v>77.56585</v>
      </c>
      <c r="H536" s="6">
        <f>VLOOKUP($B536,Pivot!$A$53:$Z$64,Pivot!Y$50,FALSE)</f>
        <v>75.51874999999998</v>
      </c>
      <c r="I536" s="6">
        <f>VLOOKUP($B536,Pivot!$A$53:$Z$64,Pivot!Z$50,FALSE)</f>
        <v>74.45725000000002</v>
      </c>
    </row>
    <row r="537" spans="1:9" ht="12.75" customHeight="1">
      <c r="A537" s="2">
        <f t="shared" si="8"/>
        <v>2034</v>
      </c>
      <c r="B537" s="2">
        <f t="shared" si="9"/>
        <v>8</v>
      </c>
      <c r="G537" s="6">
        <f>VLOOKUP($B537,Pivot!$A$53:$Z$64,Pivot!X$50,FALSE)</f>
        <v>74.99324999999999</v>
      </c>
      <c r="H537" s="6">
        <f>VLOOKUP($B537,Pivot!$A$53:$Z$64,Pivot!Y$50,FALSE)</f>
        <v>73.56409999999998</v>
      </c>
      <c r="I537" s="6">
        <f>VLOOKUP($B537,Pivot!$A$53:$Z$64,Pivot!Z$50,FALSE)</f>
        <v>73.98225000000001</v>
      </c>
    </row>
    <row r="538" spans="1:9" ht="12.75" customHeight="1">
      <c r="A538" s="2">
        <f t="shared" si="8"/>
        <v>2034</v>
      </c>
      <c r="B538" s="2">
        <f t="shared" si="9"/>
        <v>9</v>
      </c>
      <c r="G538" s="6">
        <f>VLOOKUP($B538,Pivot!$A$53:$Z$64,Pivot!X$50,FALSE)</f>
        <v>68.7169375</v>
      </c>
      <c r="H538" s="6">
        <f>VLOOKUP($B538,Pivot!$A$53:$Z$64,Pivot!Y$50,FALSE)</f>
        <v>68.22900000000001</v>
      </c>
      <c r="I538" s="6">
        <f>VLOOKUP($B538,Pivot!$A$53:$Z$64,Pivot!Z$50,FALSE)</f>
        <v>67.784625</v>
      </c>
    </row>
    <row r="539" spans="1:9" ht="12.75" customHeight="1">
      <c r="A539" s="2">
        <f t="shared" si="8"/>
        <v>2034</v>
      </c>
      <c r="B539" s="2">
        <f t="shared" si="9"/>
        <v>10</v>
      </c>
      <c r="G539" s="6">
        <f>VLOOKUP($B539,Pivot!$A$53:$Z$64,Pivot!X$50,FALSE)</f>
        <v>46.0000625</v>
      </c>
      <c r="H539" s="6">
        <f>VLOOKUP($B539,Pivot!$A$53:$Z$64,Pivot!Y$50,FALSE)</f>
        <v>48.322937499999995</v>
      </c>
      <c r="I539" s="6">
        <f>VLOOKUP($B539,Pivot!$A$53:$Z$64,Pivot!Z$50,FALSE)</f>
        <v>52.62137500000001</v>
      </c>
    </row>
    <row r="540" spans="1:9" ht="12.75" customHeight="1">
      <c r="A540" s="2">
        <f t="shared" si="8"/>
        <v>2034</v>
      </c>
      <c r="B540" s="2">
        <f t="shared" si="9"/>
        <v>11</v>
      </c>
      <c r="G540" s="6">
        <f>VLOOKUP($B540,Pivot!$A$53:$Z$64,Pivot!X$50,FALSE)</f>
        <v>26.151700000000005</v>
      </c>
      <c r="H540" s="6">
        <f>VLOOKUP($B540,Pivot!$A$53:$Z$64,Pivot!Y$50,FALSE)</f>
        <v>28.378749999999997</v>
      </c>
      <c r="I540" s="6">
        <f>VLOOKUP($B540,Pivot!$A$53:$Z$64,Pivot!Z$50,FALSE)</f>
        <v>30.164400000000008</v>
      </c>
    </row>
    <row r="541" spans="1:9" ht="12.75" customHeight="1">
      <c r="A541" s="2">
        <f t="shared" si="8"/>
        <v>2034</v>
      </c>
      <c r="B541" s="2">
        <f t="shared" si="9"/>
        <v>12</v>
      </c>
      <c r="G541" s="6">
        <f>VLOOKUP($B541,Pivot!$A$53:$Z$64,Pivot!X$50,FALSE)</f>
        <v>13.804199999999998</v>
      </c>
      <c r="H541" s="6">
        <f>VLOOKUP($B541,Pivot!$A$53:$Z$64,Pivot!Y$50,FALSE)</f>
        <v>18.543150000000004</v>
      </c>
      <c r="I541" s="6">
        <f>VLOOKUP($B541,Pivot!$A$53:$Z$64,Pivot!Z$50,FALSE)</f>
        <v>22.02295</v>
      </c>
    </row>
    <row r="542" spans="1:9" ht="12.75" customHeight="1">
      <c r="A542" s="2">
        <f t="shared" si="8"/>
        <v>2035</v>
      </c>
      <c r="B542" s="2">
        <f t="shared" si="9"/>
        <v>1</v>
      </c>
      <c r="G542" s="6">
        <f>VLOOKUP($B542,Pivot!$A$53:$Z$64,Pivot!X$50,FALSE)</f>
        <v>6.02945</v>
      </c>
      <c r="H542" s="6">
        <f>VLOOKUP($B542,Pivot!$A$53:$Z$64,Pivot!Y$50,FALSE)</f>
        <v>10.717199999999998</v>
      </c>
      <c r="I542" s="6">
        <f>VLOOKUP($B542,Pivot!$A$53:$Z$64,Pivot!Z$50,FALSE)</f>
        <v>16.466650000000005</v>
      </c>
    </row>
    <row r="543" spans="1:9" ht="12.75" customHeight="1">
      <c r="A543" s="2">
        <f t="shared" si="8"/>
        <v>2035</v>
      </c>
      <c r="B543" s="2">
        <f t="shared" si="9"/>
        <v>2</v>
      </c>
      <c r="G543" s="6">
        <f>VLOOKUP($B543,Pivot!$A$53:$Z$64,Pivot!X$50,FALSE)</f>
        <v>17.25075</v>
      </c>
      <c r="H543" s="6">
        <f>VLOOKUP($B543,Pivot!$A$53:$Z$64,Pivot!Y$50,FALSE)</f>
        <v>18.5074</v>
      </c>
      <c r="I543" s="6">
        <f>VLOOKUP($B543,Pivot!$A$53:$Z$64,Pivot!Z$50,FALSE)</f>
        <v>21.855599999999995</v>
      </c>
    </row>
    <row r="544" spans="1:9" ht="12.75" customHeight="1">
      <c r="A544" s="2">
        <f t="shared" si="8"/>
        <v>2035</v>
      </c>
      <c r="B544" s="2">
        <f t="shared" si="9"/>
        <v>3</v>
      </c>
      <c r="G544" s="6">
        <f>VLOOKUP($B544,Pivot!$A$53:$Z$64,Pivot!X$50,FALSE)</f>
        <v>30.41085</v>
      </c>
      <c r="H544" s="6">
        <f>VLOOKUP($B544,Pivot!$A$53:$Z$64,Pivot!Y$50,FALSE)</f>
        <v>30.29351666666667</v>
      </c>
      <c r="I544" s="6">
        <f>VLOOKUP($B544,Pivot!$A$53:$Z$64,Pivot!Z$50,FALSE)</f>
        <v>31.105116666666667</v>
      </c>
    </row>
    <row r="545" spans="1:9" ht="12.75" customHeight="1">
      <c r="A545" s="2">
        <f t="shared" si="8"/>
        <v>2035</v>
      </c>
      <c r="B545" s="2">
        <f t="shared" si="9"/>
        <v>4</v>
      </c>
      <c r="G545" s="6">
        <f>VLOOKUP($B545,Pivot!$A$53:$Z$64,Pivot!X$50,FALSE)</f>
        <v>43.21394444444445</v>
      </c>
      <c r="H545" s="6">
        <f>VLOOKUP($B545,Pivot!$A$53:$Z$64,Pivot!Y$50,FALSE)</f>
        <v>45.464444444444446</v>
      </c>
      <c r="I545" s="6">
        <f>VLOOKUP($B545,Pivot!$A$53:$Z$64,Pivot!Z$50,FALSE)</f>
        <v>45.6495</v>
      </c>
    </row>
    <row r="546" spans="1:9" ht="12.75" customHeight="1">
      <c r="A546" s="2">
        <f t="shared" si="8"/>
        <v>2035</v>
      </c>
      <c r="B546" s="2">
        <f t="shared" si="9"/>
        <v>5</v>
      </c>
      <c r="G546" s="6">
        <f>VLOOKUP($B546,Pivot!$A$53:$Z$64,Pivot!X$50,FALSE)</f>
        <v>65.55271428571429</v>
      </c>
      <c r="H546" s="6">
        <f>VLOOKUP($B546,Pivot!$A$53:$Z$64,Pivot!Y$50,FALSE)</f>
        <v>65.06564285714288</v>
      </c>
      <c r="I546" s="6">
        <f>VLOOKUP($B546,Pivot!$A$53:$Z$64,Pivot!Z$50,FALSE)</f>
        <v>62.641999999999996</v>
      </c>
    </row>
    <row r="547" spans="1:9" ht="12.75" customHeight="1">
      <c r="A547" s="2">
        <f t="shared" si="8"/>
        <v>2035</v>
      </c>
      <c r="B547" s="2">
        <f t="shared" si="9"/>
        <v>6</v>
      </c>
      <c r="G547" s="6">
        <f>VLOOKUP($B547,Pivot!$A$53:$Z$64,Pivot!X$50,FALSE)</f>
        <v>72.1189</v>
      </c>
      <c r="H547" s="6">
        <f>VLOOKUP($B547,Pivot!$A$53:$Z$64,Pivot!Y$50,FALSE)</f>
        <v>70.6234</v>
      </c>
      <c r="I547" s="6">
        <f>VLOOKUP($B547,Pivot!$A$53:$Z$64,Pivot!Z$50,FALSE)</f>
        <v>67.83315</v>
      </c>
    </row>
    <row r="548" spans="1:9" ht="12.75" customHeight="1">
      <c r="A548" s="2">
        <f t="shared" si="8"/>
        <v>2035</v>
      </c>
      <c r="B548" s="2">
        <f t="shared" si="9"/>
        <v>7</v>
      </c>
      <c r="G548" s="6">
        <f>VLOOKUP($B548,Pivot!$A$53:$Z$64,Pivot!X$50,FALSE)</f>
        <v>77.56585</v>
      </c>
      <c r="H548" s="6">
        <f>VLOOKUP($B548,Pivot!$A$53:$Z$64,Pivot!Y$50,FALSE)</f>
        <v>75.51874999999998</v>
      </c>
      <c r="I548" s="6">
        <f>VLOOKUP($B548,Pivot!$A$53:$Z$64,Pivot!Z$50,FALSE)</f>
        <v>74.45725000000002</v>
      </c>
    </row>
    <row r="549" spans="1:9" ht="12.75" customHeight="1">
      <c r="A549" s="2">
        <f t="shared" si="8"/>
        <v>2035</v>
      </c>
      <c r="B549" s="2">
        <f t="shared" si="9"/>
        <v>8</v>
      </c>
      <c r="G549" s="6">
        <f>VLOOKUP($B549,Pivot!$A$53:$Z$64,Pivot!X$50,FALSE)</f>
        <v>74.99324999999999</v>
      </c>
      <c r="H549" s="6">
        <f>VLOOKUP($B549,Pivot!$A$53:$Z$64,Pivot!Y$50,FALSE)</f>
        <v>73.56409999999998</v>
      </c>
      <c r="I549" s="6">
        <f>VLOOKUP($B549,Pivot!$A$53:$Z$64,Pivot!Z$50,FALSE)</f>
        <v>73.98225000000001</v>
      </c>
    </row>
    <row r="550" spans="1:9" ht="12.75" customHeight="1">
      <c r="A550" s="2">
        <f t="shared" si="8"/>
        <v>2035</v>
      </c>
      <c r="B550" s="2">
        <f t="shared" si="9"/>
        <v>9</v>
      </c>
      <c r="G550" s="6">
        <f>VLOOKUP($B550,Pivot!$A$53:$Z$64,Pivot!X$50,FALSE)</f>
        <v>68.7169375</v>
      </c>
      <c r="H550" s="6">
        <f>VLOOKUP($B550,Pivot!$A$53:$Z$64,Pivot!Y$50,FALSE)</f>
        <v>68.22900000000001</v>
      </c>
      <c r="I550" s="6">
        <f>VLOOKUP($B550,Pivot!$A$53:$Z$64,Pivot!Z$50,FALSE)</f>
        <v>67.784625</v>
      </c>
    </row>
    <row r="551" spans="1:9" ht="12.75" customHeight="1">
      <c r="A551" s="2">
        <f t="shared" si="8"/>
        <v>2035</v>
      </c>
      <c r="B551" s="2">
        <f t="shared" si="9"/>
        <v>10</v>
      </c>
      <c r="G551" s="6">
        <f>VLOOKUP($B551,Pivot!$A$53:$Z$64,Pivot!X$50,FALSE)</f>
        <v>46.0000625</v>
      </c>
      <c r="H551" s="6">
        <f>VLOOKUP($B551,Pivot!$A$53:$Z$64,Pivot!Y$50,FALSE)</f>
        <v>48.322937499999995</v>
      </c>
      <c r="I551" s="6">
        <f>VLOOKUP($B551,Pivot!$A$53:$Z$64,Pivot!Z$50,FALSE)</f>
        <v>52.62137500000001</v>
      </c>
    </row>
    <row r="552" spans="1:9" ht="12.75" customHeight="1">
      <c r="A552" s="2">
        <f t="shared" si="8"/>
        <v>2035</v>
      </c>
      <c r="B552" s="2">
        <f t="shared" si="9"/>
        <v>11</v>
      </c>
      <c r="G552" s="6">
        <f>VLOOKUP($B552,Pivot!$A$53:$Z$64,Pivot!X$50,FALSE)</f>
        <v>26.151700000000005</v>
      </c>
      <c r="H552" s="6">
        <f>VLOOKUP($B552,Pivot!$A$53:$Z$64,Pivot!Y$50,FALSE)</f>
        <v>28.378749999999997</v>
      </c>
      <c r="I552" s="6">
        <f>VLOOKUP($B552,Pivot!$A$53:$Z$64,Pivot!Z$50,FALSE)</f>
        <v>30.164400000000008</v>
      </c>
    </row>
    <row r="553" spans="1:9" ht="12.75" customHeight="1">
      <c r="A553" s="2">
        <f t="shared" si="8"/>
        <v>2035</v>
      </c>
      <c r="B553" s="2">
        <f t="shared" si="9"/>
        <v>12</v>
      </c>
      <c r="G553" s="6">
        <f>VLOOKUP($B553,Pivot!$A$53:$Z$64,Pivot!X$50,FALSE)</f>
        <v>13.804199999999998</v>
      </c>
      <c r="H553" s="6">
        <f>VLOOKUP($B553,Pivot!$A$53:$Z$64,Pivot!Y$50,FALSE)</f>
        <v>18.543150000000004</v>
      </c>
      <c r="I553" s="6">
        <f>VLOOKUP($B553,Pivot!$A$53:$Z$64,Pivot!Z$50,FALSE)</f>
        <v>22.02295</v>
      </c>
    </row>
    <row r="554" spans="1:9" ht="12.75" customHeight="1">
      <c r="A554" s="2">
        <f t="shared" si="8"/>
        <v>2036</v>
      </c>
      <c r="B554" s="2">
        <f t="shared" si="9"/>
        <v>1</v>
      </c>
      <c r="G554" s="6">
        <f>VLOOKUP($B554,Pivot!$A$53:$Z$64,Pivot!X$50,FALSE)</f>
        <v>6.02945</v>
      </c>
      <c r="H554" s="6">
        <f>VLOOKUP($B554,Pivot!$A$53:$Z$64,Pivot!Y$50,FALSE)</f>
        <v>10.717199999999998</v>
      </c>
      <c r="I554" s="6">
        <f>VLOOKUP($B554,Pivot!$A$53:$Z$64,Pivot!Z$50,FALSE)</f>
        <v>16.466650000000005</v>
      </c>
    </row>
    <row r="555" spans="1:9" ht="12.75" customHeight="1">
      <c r="A555" s="2">
        <f t="shared" si="8"/>
        <v>2036</v>
      </c>
      <c r="B555" s="2">
        <f t="shared" si="9"/>
        <v>2</v>
      </c>
      <c r="G555" s="6">
        <f>VLOOKUP($B555,Pivot!$A$53:$Z$64,Pivot!X$50,FALSE)</f>
        <v>17.25075</v>
      </c>
      <c r="H555" s="6">
        <f>VLOOKUP($B555,Pivot!$A$53:$Z$64,Pivot!Y$50,FALSE)</f>
        <v>18.5074</v>
      </c>
      <c r="I555" s="6">
        <f>VLOOKUP($B555,Pivot!$A$53:$Z$64,Pivot!Z$50,FALSE)</f>
        <v>21.855599999999995</v>
      </c>
    </row>
    <row r="556" spans="1:9" ht="12.75" customHeight="1">
      <c r="A556" s="2">
        <f t="shared" si="8"/>
        <v>2036</v>
      </c>
      <c r="B556" s="2">
        <f t="shared" si="9"/>
        <v>3</v>
      </c>
      <c r="G556" s="6">
        <f>VLOOKUP($B556,Pivot!$A$53:$Z$64,Pivot!X$50,FALSE)</f>
        <v>30.41085</v>
      </c>
      <c r="H556" s="6">
        <f>VLOOKUP($B556,Pivot!$A$53:$Z$64,Pivot!Y$50,FALSE)</f>
        <v>30.29351666666667</v>
      </c>
      <c r="I556" s="6">
        <f>VLOOKUP($B556,Pivot!$A$53:$Z$64,Pivot!Z$50,FALSE)</f>
        <v>31.105116666666667</v>
      </c>
    </row>
    <row r="557" spans="1:9" ht="12.75" customHeight="1">
      <c r="A557" s="2">
        <f t="shared" si="8"/>
        <v>2036</v>
      </c>
      <c r="B557" s="2">
        <f t="shared" si="9"/>
        <v>4</v>
      </c>
      <c r="G557" s="6">
        <f>VLOOKUP($B557,Pivot!$A$53:$Z$64,Pivot!X$50,FALSE)</f>
        <v>43.21394444444445</v>
      </c>
      <c r="H557" s="6">
        <f>VLOOKUP($B557,Pivot!$A$53:$Z$64,Pivot!Y$50,FALSE)</f>
        <v>45.464444444444446</v>
      </c>
      <c r="I557" s="6">
        <f>VLOOKUP($B557,Pivot!$A$53:$Z$64,Pivot!Z$50,FALSE)</f>
        <v>45.6495</v>
      </c>
    </row>
    <row r="558" spans="1:9" ht="12.75" customHeight="1">
      <c r="A558" s="2">
        <f t="shared" si="8"/>
        <v>2036</v>
      </c>
      <c r="B558" s="2">
        <f t="shared" si="9"/>
        <v>5</v>
      </c>
      <c r="G558" s="6">
        <f>VLOOKUP($B558,Pivot!$A$53:$Z$64,Pivot!X$50,FALSE)</f>
        <v>65.55271428571429</v>
      </c>
      <c r="H558" s="6">
        <f>VLOOKUP($B558,Pivot!$A$53:$Z$64,Pivot!Y$50,FALSE)</f>
        <v>65.06564285714288</v>
      </c>
      <c r="I558" s="6">
        <f>VLOOKUP($B558,Pivot!$A$53:$Z$64,Pivot!Z$50,FALSE)</f>
        <v>62.641999999999996</v>
      </c>
    </row>
    <row r="559" spans="1:9" ht="12.75" customHeight="1">
      <c r="A559" s="2">
        <f t="shared" si="8"/>
        <v>2036</v>
      </c>
      <c r="B559" s="2">
        <f t="shared" si="9"/>
        <v>6</v>
      </c>
      <c r="G559" s="6">
        <f>VLOOKUP($B559,Pivot!$A$53:$Z$64,Pivot!X$50,FALSE)</f>
        <v>72.1189</v>
      </c>
      <c r="H559" s="6">
        <f>VLOOKUP($B559,Pivot!$A$53:$Z$64,Pivot!Y$50,FALSE)</f>
        <v>70.6234</v>
      </c>
      <c r="I559" s="6">
        <f>VLOOKUP($B559,Pivot!$A$53:$Z$64,Pivot!Z$50,FALSE)</f>
        <v>67.83315</v>
      </c>
    </row>
    <row r="560" spans="1:9" ht="12.75" customHeight="1">
      <c r="A560" s="2">
        <f t="shared" si="8"/>
        <v>2036</v>
      </c>
      <c r="B560" s="2">
        <f t="shared" si="9"/>
        <v>7</v>
      </c>
      <c r="G560" s="6">
        <f>VLOOKUP($B560,Pivot!$A$53:$Z$64,Pivot!X$50,FALSE)</f>
        <v>77.56585</v>
      </c>
      <c r="H560" s="6">
        <f>VLOOKUP($B560,Pivot!$A$53:$Z$64,Pivot!Y$50,FALSE)</f>
        <v>75.51874999999998</v>
      </c>
      <c r="I560" s="6">
        <f>VLOOKUP($B560,Pivot!$A$53:$Z$64,Pivot!Z$50,FALSE)</f>
        <v>74.45725000000002</v>
      </c>
    </row>
    <row r="561" spans="1:9" ht="12.75" customHeight="1">
      <c r="A561" s="2">
        <f t="shared" si="8"/>
        <v>2036</v>
      </c>
      <c r="B561" s="2">
        <f t="shared" si="9"/>
        <v>8</v>
      </c>
      <c r="G561" s="6">
        <f>VLOOKUP($B561,Pivot!$A$53:$Z$64,Pivot!X$50,FALSE)</f>
        <v>74.99324999999999</v>
      </c>
      <c r="H561" s="6">
        <f>VLOOKUP($B561,Pivot!$A$53:$Z$64,Pivot!Y$50,FALSE)</f>
        <v>73.56409999999998</v>
      </c>
      <c r="I561" s="6">
        <f>VLOOKUP($B561,Pivot!$A$53:$Z$64,Pivot!Z$50,FALSE)</f>
        <v>73.98225000000001</v>
      </c>
    </row>
    <row r="562" spans="1:9" ht="12.75" customHeight="1">
      <c r="A562" s="2">
        <f t="shared" si="8"/>
        <v>2036</v>
      </c>
      <c r="B562" s="2">
        <f t="shared" si="9"/>
        <v>9</v>
      </c>
      <c r="G562" s="6">
        <f>VLOOKUP($B562,Pivot!$A$53:$Z$64,Pivot!X$50,FALSE)</f>
        <v>68.7169375</v>
      </c>
      <c r="H562" s="6">
        <f>VLOOKUP($B562,Pivot!$A$53:$Z$64,Pivot!Y$50,FALSE)</f>
        <v>68.22900000000001</v>
      </c>
      <c r="I562" s="6">
        <f>VLOOKUP($B562,Pivot!$A$53:$Z$64,Pivot!Z$50,FALSE)</f>
        <v>67.784625</v>
      </c>
    </row>
    <row r="563" spans="1:9" ht="12.75" customHeight="1">
      <c r="A563" s="2">
        <f t="shared" si="8"/>
        <v>2036</v>
      </c>
      <c r="B563" s="2">
        <f t="shared" si="9"/>
        <v>10</v>
      </c>
      <c r="G563" s="6">
        <f>VLOOKUP($B563,Pivot!$A$53:$Z$64,Pivot!X$50,FALSE)</f>
        <v>46.0000625</v>
      </c>
      <c r="H563" s="6">
        <f>VLOOKUP($B563,Pivot!$A$53:$Z$64,Pivot!Y$50,FALSE)</f>
        <v>48.322937499999995</v>
      </c>
      <c r="I563" s="6">
        <f>VLOOKUP($B563,Pivot!$A$53:$Z$64,Pivot!Z$50,FALSE)</f>
        <v>52.62137500000001</v>
      </c>
    </row>
    <row r="564" spans="1:9" ht="12.75" customHeight="1">
      <c r="A564" s="2">
        <f t="shared" si="8"/>
        <v>2036</v>
      </c>
      <c r="B564" s="2">
        <f t="shared" si="9"/>
        <v>11</v>
      </c>
      <c r="G564" s="6">
        <f>VLOOKUP($B564,Pivot!$A$53:$Z$64,Pivot!X$50,FALSE)</f>
        <v>26.151700000000005</v>
      </c>
      <c r="H564" s="6">
        <f>VLOOKUP($B564,Pivot!$A$53:$Z$64,Pivot!Y$50,FALSE)</f>
        <v>28.378749999999997</v>
      </c>
      <c r="I564" s="6">
        <f>VLOOKUP($B564,Pivot!$A$53:$Z$64,Pivot!Z$50,FALSE)</f>
        <v>30.164400000000008</v>
      </c>
    </row>
    <row r="565" spans="1:9" ht="12.75" customHeight="1">
      <c r="A565" s="2">
        <f t="shared" si="8"/>
        <v>2036</v>
      </c>
      <c r="B565" s="2">
        <f t="shared" si="9"/>
        <v>12</v>
      </c>
      <c r="G565" s="6">
        <f>VLOOKUP($B565,Pivot!$A$53:$Z$64,Pivot!X$50,FALSE)</f>
        <v>13.804199999999998</v>
      </c>
      <c r="H565" s="6">
        <f>VLOOKUP($B565,Pivot!$A$53:$Z$64,Pivot!Y$50,FALSE)</f>
        <v>18.543150000000004</v>
      </c>
      <c r="I565" s="6">
        <f>VLOOKUP($B565,Pivot!$A$53:$Z$64,Pivot!Z$50,FALSE)</f>
        <v>22.02295</v>
      </c>
    </row>
    <row r="566" spans="1:9" ht="12.75" customHeight="1">
      <c r="A566" s="2">
        <f t="shared" si="8"/>
        <v>2037</v>
      </c>
      <c r="B566" s="2">
        <f t="shared" si="9"/>
        <v>1</v>
      </c>
      <c r="G566" s="6">
        <f>VLOOKUP($B566,Pivot!$A$53:$Z$64,Pivot!X$50,FALSE)</f>
        <v>6.02945</v>
      </c>
      <c r="H566" s="6">
        <f>VLOOKUP($B566,Pivot!$A$53:$Z$64,Pivot!Y$50,FALSE)</f>
        <v>10.717199999999998</v>
      </c>
      <c r="I566" s="6">
        <f>VLOOKUP($B566,Pivot!$A$53:$Z$64,Pivot!Z$50,FALSE)</f>
        <v>16.466650000000005</v>
      </c>
    </row>
    <row r="567" spans="1:9" ht="12.75" customHeight="1">
      <c r="A567" s="2">
        <f t="shared" si="8"/>
        <v>2037</v>
      </c>
      <c r="B567" s="2">
        <f t="shared" si="9"/>
        <v>2</v>
      </c>
      <c r="G567" s="6">
        <f>VLOOKUP($B567,Pivot!$A$53:$Z$64,Pivot!X$50,FALSE)</f>
        <v>17.25075</v>
      </c>
      <c r="H567" s="6">
        <f>VLOOKUP($B567,Pivot!$A$53:$Z$64,Pivot!Y$50,FALSE)</f>
        <v>18.5074</v>
      </c>
      <c r="I567" s="6">
        <f>VLOOKUP($B567,Pivot!$A$53:$Z$64,Pivot!Z$50,FALSE)</f>
        <v>21.855599999999995</v>
      </c>
    </row>
    <row r="568" spans="1:9" ht="12.75" customHeight="1">
      <c r="A568" s="2">
        <f t="shared" si="8"/>
        <v>2037</v>
      </c>
      <c r="B568" s="2">
        <f t="shared" si="9"/>
        <v>3</v>
      </c>
      <c r="G568" s="6">
        <f>VLOOKUP($B568,Pivot!$A$53:$Z$64,Pivot!X$50,FALSE)</f>
        <v>30.41085</v>
      </c>
      <c r="H568" s="6">
        <f>VLOOKUP($B568,Pivot!$A$53:$Z$64,Pivot!Y$50,FALSE)</f>
        <v>30.29351666666667</v>
      </c>
      <c r="I568" s="6">
        <f>VLOOKUP($B568,Pivot!$A$53:$Z$64,Pivot!Z$50,FALSE)</f>
        <v>31.105116666666667</v>
      </c>
    </row>
    <row r="569" spans="1:9" ht="12.75" customHeight="1">
      <c r="A569" s="2">
        <f t="shared" si="8"/>
        <v>2037</v>
      </c>
      <c r="B569" s="2">
        <f t="shared" si="9"/>
        <v>4</v>
      </c>
      <c r="G569" s="6">
        <f>VLOOKUP($B569,Pivot!$A$53:$Z$64,Pivot!X$50,FALSE)</f>
        <v>43.21394444444445</v>
      </c>
      <c r="H569" s="6">
        <f>VLOOKUP($B569,Pivot!$A$53:$Z$64,Pivot!Y$50,FALSE)</f>
        <v>45.464444444444446</v>
      </c>
      <c r="I569" s="6">
        <f>VLOOKUP($B569,Pivot!$A$53:$Z$64,Pivot!Z$50,FALSE)</f>
        <v>45.6495</v>
      </c>
    </row>
    <row r="570" spans="1:9" ht="12.75" customHeight="1">
      <c r="A570" s="2">
        <f t="shared" si="8"/>
        <v>2037</v>
      </c>
      <c r="B570" s="2">
        <f t="shared" si="9"/>
        <v>5</v>
      </c>
      <c r="G570" s="6">
        <f>VLOOKUP($B570,Pivot!$A$53:$Z$64,Pivot!X$50,FALSE)</f>
        <v>65.55271428571429</v>
      </c>
      <c r="H570" s="6">
        <f>VLOOKUP($B570,Pivot!$A$53:$Z$64,Pivot!Y$50,FALSE)</f>
        <v>65.06564285714288</v>
      </c>
      <c r="I570" s="6">
        <f>VLOOKUP($B570,Pivot!$A$53:$Z$64,Pivot!Z$50,FALSE)</f>
        <v>62.641999999999996</v>
      </c>
    </row>
    <row r="571" spans="1:9" ht="12.75" customHeight="1">
      <c r="A571" s="2">
        <f t="shared" si="8"/>
        <v>2037</v>
      </c>
      <c r="B571" s="2">
        <f t="shared" si="9"/>
        <v>6</v>
      </c>
      <c r="G571" s="6">
        <f>VLOOKUP($B571,Pivot!$A$53:$Z$64,Pivot!X$50,FALSE)</f>
        <v>72.1189</v>
      </c>
      <c r="H571" s="6">
        <f>VLOOKUP($B571,Pivot!$A$53:$Z$64,Pivot!Y$50,FALSE)</f>
        <v>70.6234</v>
      </c>
      <c r="I571" s="6">
        <f>VLOOKUP($B571,Pivot!$A$53:$Z$64,Pivot!Z$50,FALSE)</f>
        <v>67.83315</v>
      </c>
    </row>
    <row r="572" spans="1:9" ht="12.75" customHeight="1">
      <c r="A572" s="2">
        <f t="shared" si="8"/>
        <v>2037</v>
      </c>
      <c r="B572" s="2">
        <f t="shared" si="9"/>
        <v>7</v>
      </c>
      <c r="G572" s="6">
        <f>VLOOKUP($B572,Pivot!$A$53:$Z$64,Pivot!X$50,FALSE)</f>
        <v>77.56585</v>
      </c>
      <c r="H572" s="6">
        <f>VLOOKUP($B572,Pivot!$A$53:$Z$64,Pivot!Y$50,FALSE)</f>
        <v>75.51874999999998</v>
      </c>
      <c r="I572" s="6">
        <f>VLOOKUP($B572,Pivot!$A$53:$Z$64,Pivot!Z$50,FALSE)</f>
        <v>74.45725000000002</v>
      </c>
    </row>
    <row r="573" spans="1:9" ht="12.75" customHeight="1">
      <c r="A573" s="2">
        <f t="shared" si="8"/>
        <v>2037</v>
      </c>
      <c r="B573" s="2">
        <f t="shared" si="9"/>
        <v>8</v>
      </c>
      <c r="G573" s="6">
        <f>VLOOKUP($B573,Pivot!$A$53:$Z$64,Pivot!X$50,FALSE)</f>
        <v>74.99324999999999</v>
      </c>
      <c r="H573" s="6">
        <f>VLOOKUP($B573,Pivot!$A$53:$Z$64,Pivot!Y$50,FALSE)</f>
        <v>73.56409999999998</v>
      </c>
      <c r="I573" s="6">
        <f>VLOOKUP($B573,Pivot!$A$53:$Z$64,Pivot!Z$50,FALSE)</f>
        <v>73.98225000000001</v>
      </c>
    </row>
    <row r="574" spans="1:9" ht="12.75" customHeight="1">
      <c r="A574" s="2">
        <f t="shared" si="8"/>
        <v>2037</v>
      </c>
      <c r="B574" s="2">
        <f t="shared" si="9"/>
        <v>9</v>
      </c>
      <c r="G574" s="6">
        <f>VLOOKUP($B574,Pivot!$A$53:$Z$64,Pivot!X$50,FALSE)</f>
        <v>68.7169375</v>
      </c>
      <c r="H574" s="6">
        <f>VLOOKUP($B574,Pivot!$A$53:$Z$64,Pivot!Y$50,FALSE)</f>
        <v>68.22900000000001</v>
      </c>
      <c r="I574" s="6">
        <f>VLOOKUP($B574,Pivot!$A$53:$Z$64,Pivot!Z$50,FALSE)</f>
        <v>67.784625</v>
      </c>
    </row>
    <row r="575" spans="1:9" ht="12.75" customHeight="1">
      <c r="A575" s="2">
        <f aca="true" t="shared" si="10" ref="A575:A589">A563+1</f>
        <v>2037</v>
      </c>
      <c r="B575" s="2">
        <f aca="true" t="shared" si="11" ref="B575:B589">B563</f>
        <v>10</v>
      </c>
      <c r="G575" s="6">
        <f>VLOOKUP($B575,Pivot!$A$53:$Z$64,Pivot!X$50,FALSE)</f>
        <v>46.0000625</v>
      </c>
      <c r="H575" s="6">
        <f>VLOOKUP($B575,Pivot!$A$53:$Z$64,Pivot!Y$50,FALSE)</f>
        <v>48.322937499999995</v>
      </c>
      <c r="I575" s="6">
        <f>VLOOKUP($B575,Pivot!$A$53:$Z$64,Pivot!Z$50,FALSE)</f>
        <v>52.62137500000001</v>
      </c>
    </row>
    <row r="576" spans="1:9" ht="12.75" customHeight="1">
      <c r="A576" s="2">
        <f t="shared" si="10"/>
        <v>2037</v>
      </c>
      <c r="B576" s="2">
        <f t="shared" si="11"/>
        <v>11</v>
      </c>
      <c r="G576" s="6">
        <f>VLOOKUP($B576,Pivot!$A$53:$Z$64,Pivot!X$50,FALSE)</f>
        <v>26.151700000000005</v>
      </c>
      <c r="H576" s="6">
        <f>VLOOKUP($B576,Pivot!$A$53:$Z$64,Pivot!Y$50,FALSE)</f>
        <v>28.378749999999997</v>
      </c>
      <c r="I576" s="6">
        <f>VLOOKUP($B576,Pivot!$A$53:$Z$64,Pivot!Z$50,FALSE)</f>
        <v>30.164400000000008</v>
      </c>
    </row>
    <row r="577" spans="1:9" ht="12.75" customHeight="1">
      <c r="A577" s="2">
        <f t="shared" si="10"/>
        <v>2037</v>
      </c>
      <c r="B577" s="2">
        <f t="shared" si="11"/>
        <v>12</v>
      </c>
      <c r="G577" s="6">
        <f>VLOOKUP($B577,Pivot!$A$53:$Z$64,Pivot!X$50,FALSE)</f>
        <v>13.804199999999998</v>
      </c>
      <c r="H577" s="6">
        <f>VLOOKUP($B577,Pivot!$A$53:$Z$64,Pivot!Y$50,FALSE)</f>
        <v>18.543150000000004</v>
      </c>
      <c r="I577" s="6">
        <f>VLOOKUP($B577,Pivot!$A$53:$Z$64,Pivot!Z$50,FALSE)</f>
        <v>22.02295</v>
      </c>
    </row>
    <row r="578" spans="1:9" ht="12.75" customHeight="1">
      <c r="A578" s="2">
        <f t="shared" si="10"/>
        <v>2038</v>
      </c>
      <c r="B578" s="2">
        <f t="shared" si="11"/>
        <v>1</v>
      </c>
      <c r="G578" s="6">
        <f>VLOOKUP($B578,Pivot!$A$53:$Z$64,Pivot!X$50,FALSE)</f>
        <v>6.02945</v>
      </c>
      <c r="H578" s="6">
        <f>VLOOKUP($B578,Pivot!$A$53:$Z$64,Pivot!Y$50,FALSE)</f>
        <v>10.717199999999998</v>
      </c>
      <c r="I578" s="6">
        <f>VLOOKUP($B578,Pivot!$A$53:$Z$64,Pivot!Z$50,FALSE)</f>
        <v>16.466650000000005</v>
      </c>
    </row>
    <row r="579" spans="1:9" ht="12.75" customHeight="1">
      <c r="A579" s="2">
        <f t="shared" si="10"/>
        <v>2038</v>
      </c>
      <c r="B579" s="2">
        <f t="shared" si="11"/>
        <v>2</v>
      </c>
      <c r="G579" s="6">
        <f>VLOOKUP($B579,Pivot!$A$53:$Z$64,Pivot!X$50,FALSE)</f>
        <v>17.25075</v>
      </c>
      <c r="H579" s="6">
        <f>VLOOKUP($B579,Pivot!$A$53:$Z$64,Pivot!Y$50,FALSE)</f>
        <v>18.5074</v>
      </c>
      <c r="I579" s="6">
        <f>VLOOKUP($B579,Pivot!$A$53:$Z$64,Pivot!Z$50,FALSE)</f>
        <v>21.855599999999995</v>
      </c>
    </row>
    <row r="580" spans="1:9" ht="12.75" customHeight="1">
      <c r="A580" s="2">
        <f t="shared" si="10"/>
        <v>2038</v>
      </c>
      <c r="B580" s="2">
        <f t="shared" si="11"/>
        <v>3</v>
      </c>
      <c r="G580" s="6">
        <f>VLOOKUP($B580,Pivot!$A$53:$Z$64,Pivot!X$50,FALSE)</f>
        <v>30.41085</v>
      </c>
      <c r="H580" s="6">
        <f>VLOOKUP($B580,Pivot!$A$53:$Z$64,Pivot!Y$50,FALSE)</f>
        <v>30.29351666666667</v>
      </c>
      <c r="I580" s="6">
        <f>VLOOKUP($B580,Pivot!$A$53:$Z$64,Pivot!Z$50,FALSE)</f>
        <v>31.105116666666667</v>
      </c>
    </row>
    <row r="581" spans="1:9" ht="12.75" customHeight="1">
      <c r="A581" s="2">
        <f t="shared" si="10"/>
        <v>2038</v>
      </c>
      <c r="B581" s="2">
        <f t="shared" si="11"/>
        <v>4</v>
      </c>
      <c r="G581" s="6">
        <f>VLOOKUP($B581,Pivot!$A$53:$Z$64,Pivot!X$50,FALSE)</f>
        <v>43.21394444444445</v>
      </c>
      <c r="H581" s="6">
        <f>VLOOKUP($B581,Pivot!$A$53:$Z$64,Pivot!Y$50,FALSE)</f>
        <v>45.464444444444446</v>
      </c>
      <c r="I581" s="6">
        <f>VLOOKUP($B581,Pivot!$A$53:$Z$64,Pivot!Z$50,FALSE)</f>
        <v>45.6495</v>
      </c>
    </row>
    <row r="582" spans="1:9" ht="12.75" customHeight="1">
      <c r="A582" s="2">
        <f t="shared" si="10"/>
        <v>2038</v>
      </c>
      <c r="B582" s="2">
        <f t="shared" si="11"/>
        <v>5</v>
      </c>
      <c r="G582" s="6">
        <f>VLOOKUP($B582,Pivot!$A$53:$Z$64,Pivot!X$50,FALSE)</f>
        <v>65.55271428571429</v>
      </c>
      <c r="H582" s="6">
        <f>VLOOKUP($B582,Pivot!$A$53:$Z$64,Pivot!Y$50,FALSE)</f>
        <v>65.06564285714288</v>
      </c>
      <c r="I582" s="6">
        <f>VLOOKUP($B582,Pivot!$A$53:$Z$64,Pivot!Z$50,FALSE)</f>
        <v>62.641999999999996</v>
      </c>
    </row>
    <row r="583" spans="1:9" ht="12.75" customHeight="1">
      <c r="A583" s="2">
        <f t="shared" si="10"/>
        <v>2038</v>
      </c>
      <c r="B583" s="2">
        <f t="shared" si="11"/>
        <v>6</v>
      </c>
      <c r="G583" s="6">
        <f>VLOOKUP($B583,Pivot!$A$53:$Z$64,Pivot!X$50,FALSE)</f>
        <v>72.1189</v>
      </c>
      <c r="H583" s="6">
        <f>VLOOKUP($B583,Pivot!$A$53:$Z$64,Pivot!Y$50,FALSE)</f>
        <v>70.6234</v>
      </c>
      <c r="I583" s="6">
        <f>VLOOKUP($B583,Pivot!$A$53:$Z$64,Pivot!Z$50,FALSE)</f>
        <v>67.83315</v>
      </c>
    </row>
    <row r="584" spans="1:9" ht="12.75" customHeight="1">
      <c r="A584" s="2">
        <f t="shared" si="10"/>
        <v>2038</v>
      </c>
      <c r="B584" s="2">
        <f t="shared" si="11"/>
        <v>7</v>
      </c>
      <c r="G584" s="6">
        <f>VLOOKUP($B584,Pivot!$A$53:$Z$64,Pivot!X$50,FALSE)</f>
        <v>77.56585</v>
      </c>
      <c r="H584" s="6">
        <f>VLOOKUP($B584,Pivot!$A$53:$Z$64,Pivot!Y$50,FALSE)</f>
        <v>75.51874999999998</v>
      </c>
      <c r="I584" s="6">
        <f>VLOOKUP($B584,Pivot!$A$53:$Z$64,Pivot!Z$50,FALSE)</f>
        <v>74.45725000000002</v>
      </c>
    </row>
    <row r="585" spans="1:9" ht="12.75" customHeight="1">
      <c r="A585" s="2">
        <f t="shared" si="10"/>
        <v>2038</v>
      </c>
      <c r="B585" s="2">
        <f t="shared" si="11"/>
        <v>8</v>
      </c>
      <c r="G585" s="6">
        <f>VLOOKUP($B585,Pivot!$A$53:$Z$64,Pivot!X$50,FALSE)</f>
        <v>74.99324999999999</v>
      </c>
      <c r="H585" s="6">
        <f>VLOOKUP($B585,Pivot!$A$53:$Z$64,Pivot!Y$50,FALSE)</f>
        <v>73.56409999999998</v>
      </c>
      <c r="I585" s="6">
        <f>VLOOKUP($B585,Pivot!$A$53:$Z$64,Pivot!Z$50,FALSE)</f>
        <v>73.98225000000001</v>
      </c>
    </row>
    <row r="586" spans="1:9" ht="12.75" customHeight="1">
      <c r="A586" s="2">
        <f t="shared" si="10"/>
        <v>2038</v>
      </c>
      <c r="B586" s="2">
        <f t="shared" si="11"/>
        <v>9</v>
      </c>
      <c r="G586" s="6">
        <f>VLOOKUP($B586,Pivot!$A$53:$Z$64,Pivot!X$50,FALSE)</f>
        <v>68.7169375</v>
      </c>
      <c r="H586" s="6">
        <f>VLOOKUP($B586,Pivot!$A$53:$Z$64,Pivot!Y$50,FALSE)</f>
        <v>68.22900000000001</v>
      </c>
      <c r="I586" s="6">
        <f>VLOOKUP($B586,Pivot!$A$53:$Z$64,Pivot!Z$50,FALSE)</f>
        <v>67.784625</v>
      </c>
    </row>
    <row r="587" spans="1:9" ht="12.75" customHeight="1">
      <c r="A587" s="2">
        <f t="shared" si="10"/>
        <v>2038</v>
      </c>
      <c r="B587" s="2">
        <f t="shared" si="11"/>
        <v>10</v>
      </c>
      <c r="G587" s="6">
        <f>VLOOKUP($B587,Pivot!$A$53:$Z$64,Pivot!X$50,FALSE)</f>
        <v>46.0000625</v>
      </c>
      <c r="H587" s="6">
        <f>VLOOKUP($B587,Pivot!$A$53:$Z$64,Pivot!Y$50,FALSE)</f>
        <v>48.322937499999995</v>
      </c>
      <c r="I587" s="6">
        <f>VLOOKUP($B587,Pivot!$A$53:$Z$64,Pivot!Z$50,FALSE)</f>
        <v>52.62137500000001</v>
      </c>
    </row>
    <row r="588" spans="1:9" ht="12.75" customHeight="1">
      <c r="A588" s="2">
        <f t="shared" si="10"/>
        <v>2038</v>
      </c>
      <c r="B588" s="2">
        <f t="shared" si="11"/>
        <v>11</v>
      </c>
      <c r="G588" s="6">
        <f>VLOOKUP($B588,Pivot!$A$53:$Z$64,Pivot!X$50,FALSE)</f>
        <v>26.151700000000005</v>
      </c>
      <c r="H588" s="6">
        <f>VLOOKUP($B588,Pivot!$A$53:$Z$64,Pivot!Y$50,FALSE)</f>
        <v>28.378749999999997</v>
      </c>
      <c r="I588" s="6">
        <f>VLOOKUP($B588,Pivot!$A$53:$Z$64,Pivot!Z$50,FALSE)</f>
        <v>30.164400000000008</v>
      </c>
    </row>
    <row r="589" spans="1:9" ht="12.75" customHeight="1">
      <c r="A589" s="2">
        <f t="shared" si="10"/>
        <v>2038</v>
      </c>
      <c r="B589" s="2">
        <f t="shared" si="11"/>
        <v>12</v>
      </c>
      <c r="G589" s="6">
        <f>VLOOKUP($B589,Pivot!$A$53:$Z$64,Pivot!X$50,FALSE)</f>
        <v>13.804199999999998</v>
      </c>
      <c r="H589" s="6">
        <f>VLOOKUP($B589,Pivot!$A$53:$Z$64,Pivot!Y$50,FALSE)</f>
        <v>18.543150000000004</v>
      </c>
      <c r="I589" s="6">
        <f>VLOOKUP($B589,Pivot!$A$53:$Z$64,Pivot!Z$50,FALSE)</f>
        <v>22.02295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Baise, Raymond</dc:creator>
  <cp:keywords/>
  <dc:description/>
  <cp:lastModifiedBy>Fred Nass</cp:lastModifiedBy>
  <dcterms:created xsi:type="dcterms:W3CDTF">2008-04-21T21:43:51Z</dcterms:created>
  <dcterms:modified xsi:type="dcterms:W3CDTF">2019-10-25T22:07:16Z</dcterms:modified>
  <cp:category/>
  <cp:version/>
  <cp:contentType/>
  <cp:contentStatus/>
</cp:coreProperties>
</file>