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624"/>
  <workbookPr codeName="ThisWorkbook" defaultThemeVersion="124226"/>
  <mc:AlternateContent xmlns:mc="http://schemas.openxmlformats.org/markup-compatibility/2006">
    <mc:Choice Requires="x15">
      <x15ac:absPath xmlns:x15ac="http://schemas.microsoft.com/office/spreadsheetml/2010/11/ac" url="https://neiengineering-my.sharepoint.com/personal/jnelson_neieng_com/Documents/Documents/8061.001 - Midway 138 kV Line/8161.001 Gordon Law Firm/Cost Estimates/"/>
    </mc:Choice>
  </mc:AlternateContent>
  <xr:revisionPtr revIDLastSave="2" documentId="13_ncr:1_{37F68439-13BA-40BA-9050-0FEEA4565CB4}" xr6:coauthVersionLast="45" xr6:coauthVersionMax="45" xr10:uidLastSave="{13A1C6F3-4A12-4D3B-82AE-301B2A354012}"/>
  <bookViews>
    <workbookView xWindow="-120" yWindow="-120" windowWidth="20730" windowHeight="11160" tabRatio="887" xr2:uid="{00000000-000D-0000-FFFF-FFFF00000000}"/>
  </bookViews>
  <sheets>
    <sheet name="Option 1" sheetId="11" r:id="rId1"/>
  </sheets>
  <definedNames>
    <definedName name="_xlnm.Print_Area" localSheetId="0">'Option 1'!$B:$K</definedName>
    <definedName name="_xlnm.Print_Titles" localSheetId="0">'Option 1'!$1:$7</definedName>
    <definedName name="rngElement" localSheetId="0">'Option 1'!#REF!</definedName>
    <definedName name="rngName" localSheetId="0">'Option 1'!$E$2</definedName>
    <definedName name="rngNotes" localSheetId="0">'Option 1'!$D$77</definedName>
    <definedName name="rngOrderNo" localSheetId="0">'Option 1'!$E$4</definedName>
    <definedName name="rngRowKey" localSheetId="0">'Option 1'!$A:$A</definedName>
    <definedName name="rngSubProjectCosts" localSheetId="0">'Option 1'!$8:$64</definedName>
    <definedName name="rngSubProjectCosts_Detail" localSheetId="0">'Option 1'!#REF!</definedName>
    <definedName name="rngSubProjectCosts_Footer1" localSheetId="0">'Option 1'!#REF!</definedName>
    <definedName name="rngSubProjectCosts_Header1" localSheetId="0">'Option 1'!#REF!</definedName>
    <definedName name="rngSubtotals" localSheetId="0">'Option 1'!$K:$K</definedName>
    <definedName name="rngTitle" localSheetId="0">'Option 1'!$E$3</definedName>
    <definedName name="rngTotal" localSheetId="0">'Option 1'!$K$69</definedName>
    <definedName name="rngTota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65" i="11" l="1"/>
  <c r="S65" i="11"/>
  <c r="S64" i="11"/>
  <c r="Q64" i="11"/>
  <c r="S61" i="11"/>
  <c r="S60" i="11"/>
  <c r="S59" i="11"/>
  <c r="S58" i="11"/>
  <c r="Q58" i="11"/>
  <c r="S56" i="11"/>
  <c r="S55" i="11"/>
  <c r="S54" i="11"/>
  <c r="S53" i="11" s="1"/>
  <c r="Q53" i="11"/>
  <c r="S51" i="11"/>
  <c r="S50" i="11"/>
  <c r="S49" i="11"/>
  <c r="S48" i="11"/>
  <c r="S47" i="11"/>
  <c r="S46" i="11"/>
  <c r="S45" i="11"/>
  <c r="S44" i="11"/>
  <c r="S43" i="11"/>
  <c r="S42" i="11"/>
  <c r="S41" i="11"/>
  <c r="S40" i="11"/>
  <c r="S39" i="11"/>
  <c r="S38" i="11"/>
  <c r="S36" i="11" s="1"/>
  <c r="S37" i="11"/>
  <c r="Q36" i="11"/>
  <c r="S34" i="11"/>
  <c r="S33" i="11" s="1"/>
  <c r="Q33" i="11"/>
  <c r="S31" i="11"/>
  <c r="S30" i="11"/>
  <c r="Q30" i="11"/>
  <c r="S28" i="11"/>
  <c r="S27" i="11"/>
  <c r="S26" i="11"/>
  <c r="Q26" i="11"/>
  <c r="S24" i="11"/>
  <c r="S23" i="11" s="1"/>
  <c r="Q23" i="11"/>
  <c r="S21" i="11"/>
  <c r="S20" i="11"/>
  <c r="S19" i="11"/>
  <c r="S18" i="11"/>
  <c r="S17" i="11"/>
  <c r="S16" i="11"/>
  <c r="S15" i="11"/>
  <c r="S14" i="11"/>
  <c r="Q14" i="11"/>
  <c r="S12" i="11"/>
  <c r="S11" i="11" s="1"/>
  <c r="Q11" i="11"/>
  <c r="S9" i="11"/>
  <c r="S8" i="11" s="1"/>
  <c r="S69" i="11" s="1"/>
  <c r="Q8" i="11"/>
  <c r="O65" i="11" l="1"/>
  <c r="O64" i="11"/>
  <c r="M64" i="11"/>
  <c r="O61" i="11"/>
  <c r="O60" i="11"/>
  <c r="O59" i="11"/>
  <c r="O58" i="11"/>
  <c r="M58" i="11"/>
  <c r="O56" i="11"/>
  <c r="O55" i="11"/>
  <c r="O54" i="11"/>
  <c r="O53" i="11" s="1"/>
  <c r="M53" i="11"/>
  <c r="O51" i="11"/>
  <c r="O50" i="11"/>
  <c r="O49" i="11"/>
  <c r="O48" i="11"/>
  <c r="O47" i="11"/>
  <c r="O46" i="11"/>
  <c r="O45" i="11"/>
  <c r="O44" i="11"/>
  <c r="O43" i="11"/>
  <c r="O42" i="11"/>
  <c r="O41" i="11"/>
  <c r="O40" i="11"/>
  <c r="O39" i="11"/>
  <c r="O38" i="11"/>
  <c r="O37" i="11"/>
  <c r="O36" i="11" s="1"/>
  <c r="M36" i="11"/>
  <c r="O34" i="11"/>
  <c r="O33" i="11" s="1"/>
  <c r="M33" i="11"/>
  <c r="O31" i="11"/>
  <c r="O30" i="11"/>
  <c r="M30" i="11"/>
  <c r="O28" i="11"/>
  <c r="O27" i="11"/>
  <c r="O26" i="11"/>
  <c r="M26" i="11"/>
  <c r="O24" i="11"/>
  <c r="O23" i="11"/>
  <c r="M23" i="11"/>
  <c r="O21" i="11"/>
  <c r="O20" i="11"/>
  <c r="O19" i="11"/>
  <c r="O18" i="11"/>
  <c r="O17" i="11"/>
  <c r="O16" i="11"/>
  <c r="O15" i="11"/>
  <c r="O14" i="11"/>
  <c r="M14" i="11"/>
  <c r="O12" i="11"/>
  <c r="O11" i="11"/>
  <c r="M11" i="11"/>
  <c r="O9" i="11"/>
  <c r="O8" i="11" s="1"/>
  <c r="O69" i="11" s="1"/>
  <c r="M8" i="11"/>
  <c r="W65" i="11" l="1"/>
  <c r="W64" i="11"/>
  <c r="U64" i="11"/>
  <c r="W61" i="11"/>
  <c r="W60" i="11"/>
  <c r="W59" i="11"/>
  <c r="W58" i="11"/>
  <c r="U58" i="11"/>
  <c r="W56" i="11"/>
  <c r="W55" i="11"/>
  <c r="W54" i="11"/>
  <c r="W53" i="11" s="1"/>
  <c r="U53" i="11"/>
  <c r="W51" i="11"/>
  <c r="W50" i="11"/>
  <c r="W49" i="11"/>
  <c r="W48" i="11"/>
  <c r="W47" i="11"/>
  <c r="W46" i="11"/>
  <c r="W45" i="11"/>
  <c r="W44" i="11"/>
  <c r="W43" i="11"/>
  <c r="W42" i="11"/>
  <c r="W41" i="11"/>
  <c r="W40" i="11"/>
  <c r="W39" i="11"/>
  <c r="W38" i="11"/>
  <c r="W37" i="11"/>
  <c r="U36" i="11"/>
  <c r="W34" i="11"/>
  <c r="W33" i="11" s="1"/>
  <c r="U33" i="11"/>
  <c r="W31" i="11"/>
  <c r="W30" i="11"/>
  <c r="U30" i="11"/>
  <c r="W28" i="11"/>
  <c r="W27" i="11"/>
  <c r="W26" i="11"/>
  <c r="U26" i="11"/>
  <c r="W24" i="11"/>
  <c r="W23" i="11" s="1"/>
  <c r="U23" i="11"/>
  <c r="W21" i="11"/>
  <c r="W20" i="11"/>
  <c r="W19" i="11"/>
  <c r="W18" i="11"/>
  <c r="W17" i="11"/>
  <c r="W16" i="11"/>
  <c r="W15" i="11"/>
  <c r="W14" i="11" s="1"/>
  <c r="U14" i="11"/>
  <c r="W12" i="11"/>
  <c r="W11" i="11" s="1"/>
  <c r="U11" i="11"/>
  <c r="W9" i="11"/>
  <c r="W8" i="11" s="1"/>
  <c r="U8" i="11"/>
  <c r="W36" i="11" l="1"/>
  <c r="W69" i="11"/>
  <c r="K27" i="11"/>
  <c r="K24" i="11"/>
  <c r="K34" i="11" l="1"/>
  <c r="K33" i="11" s="1"/>
  <c r="I33" i="11"/>
  <c r="K50" i="11"/>
  <c r="K49" i="11"/>
  <c r="K48" i="11"/>
  <c r="K18" i="11"/>
  <c r="K28" i="11"/>
  <c r="K26" i="11" s="1"/>
  <c r="K44" i="11"/>
  <c r="K45" i="11"/>
  <c r="K46" i="11"/>
  <c r="K47" i="11"/>
  <c r="K17" i="11"/>
  <c r="K51" i="11"/>
  <c r="K43" i="11"/>
  <c r="K42" i="11"/>
  <c r="K41" i="11"/>
  <c r="K40" i="11"/>
  <c r="K23" i="11"/>
  <c r="I23" i="11"/>
  <c r="K21" i="11"/>
  <c r="K20" i="11"/>
  <c r="K19" i="11"/>
  <c r="K39" i="11"/>
  <c r="K38" i="11"/>
  <c r="K16" i="11"/>
  <c r="K61" i="11" l="1"/>
  <c r="K60" i="11"/>
  <c r="K59" i="11"/>
  <c r="I58" i="11"/>
  <c r="I64" i="11"/>
  <c r="K65" i="11"/>
  <c r="K64" i="11" s="1"/>
  <c r="K58" i="11" l="1"/>
  <c r="K56" i="11"/>
  <c r="K15" i="11"/>
  <c r="K14" i="11" s="1"/>
  <c r="I14" i="11"/>
  <c r="K55" i="11" l="1"/>
  <c r="K54" i="11"/>
  <c r="I53" i="11"/>
  <c r="K37" i="11"/>
  <c r="K36" i="11" s="1"/>
  <c r="I36" i="11"/>
  <c r="K31" i="11"/>
  <c r="K30" i="11" s="1"/>
  <c r="I30" i="11"/>
  <c r="I26" i="11"/>
  <c r="K12" i="11"/>
  <c r="K11" i="11" s="1"/>
  <c r="I11" i="11"/>
  <c r="K9" i="11"/>
  <c r="K8" i="11" s="1"/>
  <c r="I8" i="11"/>
  <c r="K53" i="11" l="1"/>
  <c r="K69" i="11" s="1"/>
</calcChain>
</file>

<file path=xl/sharedStrings.xml><?xml version="1.0" encoding="utf-8"?>
<sst xmlns="http://schemas.openxmlformats.org/spreadsheetml/2006/main" count="314" uniqueCount="83">
  <si>
    <t>Quantity</t>
  </si>
  <si>
    <t>Item</t>
  </si>
  <si>
    <t>Unit</t>
  </si>
  <si>
    <t>BIDDERS PRICING SCHEDULE</t>
  </si>
  <si>
    <t>Superior Project Name:</t>
  </si>
  <si>
    <t>Description</t>
  </si>
  <si>
    <t>Specification Reference</t>
  </si>
  <si>
    <t>Major Mat'l By</t>
  </si>
  <si>
    <t>Minor Mat'l By</t>
  </si>
  <si>
    <t>Unit Price</t>
  </si>
  <si>
    <t>Extension</t>
  </si>
  <si>
    <t>P</t>
  </si>
  <si>
    <t>-</t>
  </si>
  <si>
    <t>Provided By PacifiCorp</t>
  </si>
  <si>
    <t>C</t>
  </si>
  <si>
    <t>Provided By Contractor</t>
  </si>
  <si>
    <t>.</t>
  </si>
  <si>
    <t>NOTES:</t>
  </si>
  <si>
    <t>LS</t>
  </si>
  <si>
    <t>Project Management</t>
  </si>
  <si>
    <t>Quantities listed are for information only, and are an approximation to give the general magnitude of the scope of work.  Quantities generally reflect measurements shown on the plan and do not include waste, nor do they represent ordering quantities.</t>
  </si>
  <si>
    <t>Contractor is solely responsible for determining the price and quantities required for construction.</t>
  </si>
  <si>
    <t xml:space="preserve">Items not listed are incidental to the other line items listed therein.  </t>
  </si>
  <si>
    <t>Quantities will not be measured in the field, nor adjusted for actual quantities installed.</t>
  </si>
  <si>
    <t>In the event of scope changes from "Plans for Pricing" to "Plans for Construction", if the scope of work is changed affecting the quantity of work to be performed, the unit price listed will not necessarily be the basis for a legitimate change order.</t>
  </si>
  <si>
    <t xml:space="preserve">The contract will be awarded to the Contractor who submits the proposal that best fits PacifiCorp’s needs, based on a private pre-determined matrix.  For the cost component of this, the evaluation criteria will be based on the total lump sum. </t>
  </si>
  <si>
    <t>The Contractor is required to fill in the pricing schedule.  Failure to complete the entire schedule may cause PacifiCorp to deem the Contractor’s proposal non-responsive.</t>
  </si>
  <si>
    <t>Scope of material supply designations: "C" is Contractor Furnished Material and "P" is PacifiCorp Furnished Material.  "S" indicates that the material is split between Contractor Furnished and PacifiCorp Furnished.</t>
  </si>
  <si>
    <t>Mob &amp; De-Mob</t>
  </si>
  <si>
    <t>Mobilization &amp; De-Mobilization</t>
  </si>
  <si>
    <t>CY</t>
  </si>
  <si>
    <t>EA</t>
  </si>
  <si>
    <t>Sales Tax</t>
  </si>
  <si>
    <t>B</t>
  </si>
  <si>
    <t>Both</t>
  </si>
  <si>
    <t>Civil construction work</t>
  </si>
  <si>
    <t>138 kV Cable Installation</t>
  </si>
  <si>
    <t>138 kV Cable testing</t>
  </si>
  <si>
    <t>Cable testing</t>
  </si>
  <si>
    <t>Cable/hardware assemblies</t>
  </si>
  <si>
    <t>Security/Traffic Control</t>
  </si>
  <si>
    <t>Special / Miscellaneous</t>
  </si>
  <si>
    <t>Cable Warranty - 3 yrs</t>
  </si>
  <si>
    <t>Cable Warranty - 5 yrs</t>
  </si>
  <si>
    <t xml:space="preserve">Total - Base Bid </t>
  </si>
  <si>
    <t>The bidder shall submit, with each copy of his proposal, a list of spare parts and other special fixtures and devices which he recommends for the installation and which Company shall have the option to purchase at any time until shipment of the equipment in quantity of each item it so desires. This recommendation shall include all the spare parts that the Proposer recommends be carried in stock to enable prompt repair after any outage of this equipment that may reasonably be expected, and taking into account the length of time required to obtain replacement parts from the Proposer.</t>
  </si>
  <si>
    <t>Each of the items shall be fully identified and separately priced for Company.  The spare parts which Company decides to purchase shall be tested according to the functional test as described in the Specifications</t>
  </si>
  <si>
    <t>Jordanelle - Midway 138kV Underground Line</t>
  </si>
  <si>
    <t xml:space="preserve"> </t>
  </si>
  <si>
    <t>FT</t>
  </si>
  <si>
    <t>Trenching</t>
  </si>
  <si>
    <t>Boring</t>
  </si>
  <si>
    <t>Thermal Backfill (Concrete)</t>
  </si>
  <si>
    <t>CDF Backfill (Concrete in Separation Space)</t>
  </si>
  <si>
    <t>Vault Installation (Price per vault)</t>
  </si>
  <si>
    <t>Vault</t>
  </si>
  <si>
    <t>Vaults</t>
  </si>
  <si>
    <t>Terminators</t>
  </si>
  <si>
    <t>Arrestors</t>
  </si>
  <si>
    <t>4/0 AWG copper neutral</t>
  </si>
  <si>
    <t>Link boxes</t>
  </si>
  <si>
    <t>Sheath Voltage Limitors (SVLs)</t>
  </si>
  <si>
    <t>Cable clamps</t>
  </si>
  <si>
    <t>Support arms for manholes</t>
  </si>
  <si>
    <t>Pavement Cutting</t>
  </si>
  <si>
    <t>Cable Lubricant</t>
  </si>
  <si>
    <t>Splices</t>
  </si>
  <si>
    <t>Cable Pulling</t>
  </si>
  <si>
    <t>Cable Splicing (price per splice)</t>
  </si>
  <si>
    <t>Expanding Conduit Plugs</t>
  </si>
  <si>
    <t>Ductbank</t>
  </si>
  <si>
    <t>Grounding Cable</t>
  </si>
  <si>
    <t>Ground Rods</t>
  </si>
  <si>
    <t>Ground Clamps</t>
  </si>
  <si>
    <t>Cable (CU or Aluminum)</t>
  </si>
  <si>
    <t>Cable (GIL)</t>
  </si>
  <si>
    <t>Environmental Monitoring System</t>
  </si>
  <si>
    <t>The spare part recommendation shall be divided into two groups. One group shall specifically include all gaskets and other expendable items that may reasonably be required during the preliminary operating and testing period.  The other group shall include all spare parts required in normal maintenance service</t>
  </si>
  <si>
    <t>Bidder 15</t>
  </si>
  <si>
    <t xml:space="preserve">JPN Est </t>
  </si>
  <si>
    <t>Bidder 13</t>
  </si>
  <si>
    <t>Bidder 17</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</si>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</sst>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1" formatCode="_(* #,##0_);_(* \(#,##0\);_(* &quot;-&quot;_);_(@_)"/>
    <numFmt numFmtId="43" formatCode="_(* #,##0.00_);_(* \(#,##0.00\);_(* &quot;-&quot;??_);_(@_)"/>
    <numFmt numFmtId="164" formatCode="&quot;$&quot;#,##0"/>
    <numFmt numFmtId="165" formatCode="_(* #,##0_);_(* \(#,##0\);_(* &quot;-&quot;??_);_(@_)"/>
    <numFmt numFmtId="166" formatCode="0.0000"/>
  </numFmts>
  <fonts count="11" x14ac:knownFonts="1">
    <font>
      <sz val="11"/>
      <color theme="1"/>
      <name val="Calibri"/>
      <family val="2"/>
      <scheme val="minor"/>
    </font>
    <font>
      <sz val="11"/>
      <color theme="1"/>
      <name val="Calibri"/>
      <family val="2"/>
      <scheme val="minor"/>
    </font>
    <font>
      <sz val="12"/>
      <color theme="1"/>
      <name val="Arial"/>
      <family val="2"/>
    </font>
    <font>
      <b/>
      <sz val="14"/>
      <color theme="1"/>
      <name val="Arial"/>
      <family val="2"/>
    </font>
    <font>
      <sz val="9"/>
      <color theme="1"/>
      <name val="Arial"/>
      <family val="2"/>
    </font>
    <font>
      <sz val="10"/>
      <color theme="1"/>
      <name val="Arial"/>
      <family val="2"/>
    </font>
    <font>
      <b/>
      <sz val="12"/>
      <color theme="1"/>
      <name val="Arial"/>
      <family val="2"/>
    </font>
    <font>
      <b/>
      <sz val="16"/>
      <color theme="1"/>
      <name val="Arial"/>
      <family val="2"/>
    </font>
    <font>
      <b/>
      <u/>
      <sz val="12"/>
      <color theme="1"/>
      <name val="Arial"/>
      <family val="2"/>
    </font>
    <font>
      <b/>
      <sz val="11"/>
      <color theme="1"/>
      <name val="Arial"/>
      <family val="2"/>
    </font>
    <font>
      <sz val="10"/>
      <name val="Arial"/>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14996795556505021"/>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medium">
        <color auto="1"/>
      </top>
      <bottom style="medium">
        <color auto="1"/>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uble">
        <color indexed="64"/>
      </top>
      <bottom/>
      <diagonal/>
    </border>
  </borders>
  <cellStyleXfs count="3">
    <xf numFmtId="0" fontId="0" fillId="0" borderId="0"/>
    <xf numFmtId="43" fontId="1" fillId="0" borderId="0" applyFont="0" applyFill="0" applyBorder="0" applyAlignment="0" applyProtection="0"/>
    <xf numFmtId="0" fontId="10" fillId="0" borderId="0"/>
  </cellStyleXfs>
  <cellXfs count="68">
    <xf numFmtId="0" fontId="0" fillId="0" borderId="0" xfId="0"/>
    <xf numFmtId="0" fontId="5" fillId="0" borderId="0" xfId="0" applyFont="1"/>
    <xf numFmtId="0" fontId="5" fillId="0" borderId="2" xfId="0" applyFont="1" applyBorder="1" applyAlignment="1">
      <alignment horizontal="centerContinuous"/>
    </xf>
    <xf numFmtId="0" fontId="5" fillId="0" borderId="0" xfId="0" applyFont="1" applyAlignment="1"/>
    <xf numFmtId="0" fontId="5" fillId="0" borderId="5" xfId="0" applyFont="1" applyBorder="1" applyAlignment="1"/>
    <xf numFmtId="0" fontId="6" fillId="0" borderId="0" xfId="0" applyFont="1"/>
    <xf numFmtId="164" fontId="5" fillId="3" borderId="0" xfId="0" applyNumberFormat="1" applyFont="1" applyFill="1" applyBorder="1" applyAlignment="1">
      <alignment horizontal="right"/>
    </xf>
    <xf numFmtId="0" fontId="5" fillId="0" borderId="0" xfId="0" applyFont="1" applyAlignment="1">
      <alignment wrapText="1"/>
    </xf>
    <xf numFmtId="0" fontId="5" fillId="0" borderId="3" xfId="0" applyFont="1" applyBorder="1" applyAlignment="1"/>
    <xf numFmtId="0" fontId="5" fillId="0" borderId="0" xfId="0" applyFont="1" applyBorder="1" applyAlignment="1"/>
    <xf numFmtId="0" fontId="5" fillId="0" borderId="10" xfId="0" applyFont="1" applyBorder="1" applyAlignment="1"/>
    <xf numFmtId="0" fontId="5" fillId="0" borderId="6" xfId="0" applyFont="1" applyBorder="1" applyAlignment="1"/>
    <xf numFmtId="0" fontId="5" fillId="0" borderId="8" xfId="0" applyFont="1" applyBorder="1" applyAlignment="1"/>
    <xf numFmtId="0" fontId="7" fillId="0" borderId="1" xfId="0" applyFont="1" applyBorder="1" applyAlignment="1">
      <alignment horizontal="centerContinuous"/>
    </xf>
    <xf numFmtId="0" fontId="5" fillId="0" borderId="7" xfId="0" applyFont="1" applyBorder="1" applyAlignment="1">
      <alignment horizontal="centerContinuous"/>
    </xf>
    <xf numFmtId="0" fontId="5" fillId="0" borderId="12" xfId="0" applyFont="1" applyBorder="1" applyAlignment="1">
      <alignment horizontal="centerContinuous" wrapText="1"/>
    </xf>
    <xf numFmtId="0" fontId="5" fillId="0" borderId="13" xfId="0" applyFont="1" applyBorder="1" applyAlignment="1">
      <alignment horizontal="centerContinuous" wrapText="1"/>
    </xf>
    <xf numFmtId="0" fontId="5" fillId="0" borderId="11" xfId="0" applyFont="1" applyBorder="1" applyAlignment="1">
      <alignment horizontal="center" wrapText="1"/>
    </xf>
    <xf numFmtId="0" fontId="4" fillId="0" borderId="11" xfId="0" applyFont="1" applyBorder="1" applyAlignment="1">
      <alignment horizontal="center" wrapText="1"/>
    </xf>
    <xf numFmtId="0" fontId="6" fillId="0" borderId="0" xfId="0" applyFont="1" applyAlignment="1">
      <alignment horizontal="center"/>
    </xf>
    <xf numFmtId="0" fontId="6" fillId="0" borderId="0" xfId="0" applyFont="1" applyAlignment="1">
      <alignment horizontal="right"/>
    </xf>
    <xf numFmtId="0" fontId="8" fillId="0" borderId="0" xfId="0" applyFont="1"/>
    <xf numFmtId="0" fontId="6" fillId="0" borderId="0" xfId="0" applyFont="1" applyBorder="1" applyAlignment="1">
      <alignment horizontal="left"/>
    </xf>
    <xf numFmtId="0" fontId="5" fillId="0" borderId="0" xfId="0" applyFont="1" applyAlignment="1">
      <alignment vertical="center"/>
    </xf>
    <xf numFmtId="0" fontId="6" fillId="0" borderId="0" xfId="0" applyFont="1" applyAlignment="1">
      <alignment horizontal="center" vertical="center"/>
    </xf>
    <xf numFmtId="0" fontId="6" fillId="0" borderId="0" xfId="0" applyFont="1" applyAlignment="1">
      <alignment vertical="center"/>
    </xf>
    <xf numFmtId="0" fontId="6" fillId="0" borderId="14" xfId="0" applyFont="1" applyBorder="1" applyAlignment="1">
      <alignment vertical="center"/>
    </xf>
    <xf numFmtId="0" fontId="6" fillId="0" borderId="9" xfId="0" applyFont="1" applyBorder="1" applyAlignment="1">
      <alignment vertical="center"/>
    </xf>
    <xf numFmtId="42" fontId="6" fillId="0" borderId="15" xfId="1" applyNumberFormat="1" applyFont="1" applyBorder="1" applyAlignment="1">
      <alignment vertical="center"/>
    </xf>
    <xf numFmtId="0" fontId="5" fillId="0" borderId="4" xfId="0" applyFont="1" applyBorder="1" applyAlignment="1">
      <alignment horizontal="center" vertical="center"/>
    </xf>
    <xf numFmtId="49" fontId="5" fillId="0" borderId="4" xfId="0" applyNumberFormat="1" applyFont="1" applyBorder="1" applyAlignment="1">
      <alignment vertical="center" wrapText="1"/>
    </xf>
    <xf numFmtId="165" fontId="5" fillId="0" borderId="4" xfId="1" applyNumberFormat="1"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wrapText="1"/>
    </xf>
    <xf numFmtId="165" fontId="5" fillId="0" borderId="0" xfId="1" applyNumberFormat="1" applyFont="1" applyBorder="1" applyAlignment="1">
      <alignment vertical="center"/>
    </xf>
    <xf numFmtId="43" fontId="5" fillId="0" borderId="0" xfId="1" applyFont="1" applyBorder="1" applyAlignment="1">
      <alignment vertical="center"/>
    </xf>
    <xf numFmtId="43" fontId="5" fillId="0" borderId="4" xfId="1" applyFont="1" applyBorder="1" applyAlignment="1">
      <alignment vertical="center"/>
    </xf>
    <xf numFmtId="41" fontId="5" fillId="2" borderId="4" xfId="1" applyNumberFormat="1" applyFont="1" applyFill="1" applyBorder="1" applyAlignment="1">
      <alignment vertical="center"/>
    </xf>
    <xf numFmtId="0" fontId="3" fillId="0" borderId="0" xfId="0" applyFont="1" applyAlignment="1">
      <alignment vertical="center"/>
    </xf>
    <xf numFmtId="0" fontId="2" fillId="0" borderId="0" xfId="0" applyFont="1" applyAlignment="1">
      <alignment vertical="top"/>
    </xf>
    <xf numFmtId="49" fontId="5" fillId="0" borderId="0" xfId="0" applyNumberFormat="1" applyFont="1" applyAlignment="1">
      <alignment vertical="center"/>
    </xf>
    <xf numFmtId="49" fontId="5" fillId="0" borderId="0" xfId="0" applyNumberFormat="1" applyFont="1" applyAlignment="1"/>
    <xf numFmtId="49" fontId="5" fillId="0" borderId="0" xfId="0" applyNumberFormat="1" applyFont="1" applyAlignment="1">
      <alignment wrapText="1"/>
    </xf>
    <xf numFmtId="49" fontId="6" fillId="0" borderId="0" xfId="0" applyNumberFormat="1" applyFont="1" applyAlignment="1">
      <alignment vertical="center"/>
    </xf>
    <xf numFmtId="49" fontId="5" fillId="0" borderId="0" xfId="0" applyNumberFormat="1" applyFont="1"/>
    <xf numFmtId="0" fontId="5" fillId="0" borderId="16" xfId="0" applyFont="1" applyBorder="1" applyAlignment="1">
      <alignment vertical="center"/>
    </xf>
    <xf numFmtId="0" fontId="6" fillId="4" borderId="0" xfId="0" applyFont="1" applyFill="1" applyBorder="1" applyAlignment="1">
      <alignment vertical="center"/>
    </xf>
    <xf numFmtId="42" fontId="6" fillId="4" borderId="0" xfId="1" applyNumberFormat="1" applyFont="1" applyFill="1" applyBorder="1" applyAlignment="1">
      <alignment vertical="center"/>
    </xf>
    <xf numFmtId="0" fontId="9" fillId="0" borderId="0" xfId="0" applyFont="1" applyBorder="1" applyAlignment="1">
      <alignment horizontal="left"/>
    </xf>
    <xf numFmtId="1" fontId="6" fillId="0" borderId="0" xfId="0" applyNumberFormat="1" applyFont="1" applyAlignment="1">
      <alignment horizontal="center" vertical="center"/>
    </xf>
    <xf numFmtId="166" fontId="5" fillId="0" borderId="4" xfId="0" applyNumberFormat="1" applyFont="1" applyBorder="1" applyAlignment="1">
      <alignment horizontal="center" vertical="center"/>
    </xf>
    <xf numFmtId="0" fontId="6" fillId="4" borderId="0" xfId="0" applyNumberFormat="1" applyFont="1" applyFill="1" applyBorder="1" applyAlignment="1">
      <alignment vertical="center"/>
    </xf>
    <xf numFmtId="166" fontId="5" fillId="0" borderId="0" xfId="0" applyNumberFormat="1" applyFont="1" applyBorder="1" applyAlignment="1">
      <alignment horizontal="center" vertical="center"/>
    </xf>
    <xf numFmtId="49" fontId="5" fillId="0" borderId="0" xfId="0" applyNumberFormat="1" applyFont="1" applyBorder="1" applyAlignment="1">
      <alignment vertical="center" wrapText="1"/>
    </xf>
    <xf numFmtId="41" fontId="5" fillId="2" borderId="0" xfId="1" applyNumberFormat="1" applyFont="1" applyFill="1" applyBorder="1" applyAlignment="1">
      <alignment vertical="center"/>
    </xf>
    <xf numFmtId="41" fontId="5" fillId="0" borderId="0" xfId="1" applyNumberFormat="1" applyFont="1" applyFill="1" applyBorder="1" applyAlignment="1">
      <alignment vertical="center"/>
    </xf>
    <xf numFmtId="0" fontId="6" fillId="4" borderId="0" xfId="0" applyFont="1" applyFill="1" applyAlignment="1">
      <alignment vertical="center"/>
    </xf>
    <xf numFmtId="0" fontId="5" fillId="0" borderId="0" xfId="0" applyFont="1" applyAlignment="1">
      <alignment horizontal="center" vertical="center"/>
    </xf>
    <xf numFmtId="0" fontId="3" fillId="0" borderId="0" xfId="0" applyFont="1" applyAlignment="1">
      <alignment horizontal="center"/>
    </xf>
    <xf numFmtId="0" fontId="5" fillId="0" borderId="0" xfId="0" applyFont="1" applyAlignment="1">
      <alignment horizontal="center"/>
    </xf>
    <xf numFmtId="164" fontId="3" fillId="3" borderId="3" xfId="0" applyNumberFormat="1" applyFont="1" applyFill="1" applyBorder="1" applyAlignment="1">
      <alignment horizontal="center"/>
    </xf>
    <xf numFmtId="164" fontId="5" fillId="3" borderId="0" xfId="0" applyNumberFormat="1" applyFont="1" applyFill="1" applyBorder="1" applyAlignment="1">
      <alignment horizontal="center"/>
    </xf>
    <xf numFmtId="164" fontId="5" fillId="3" borderId="3" xfId="0" applyNumberFormat="1" applyFont="1" applyFill="1" applyBorder="1" applyAlignment="1">
      <alignment horizontal="center"/>
    </xf>
    <xf numFmtId="0" fontId="3" fillId="0" borderId="0" xfId="0" applyFont="1" applyBorder="1" applyAlignment="1">
      <alignment horizontal="center"/>
    </xf>
    <xf numFmtId="0" fontId="5" fillId="0" borderId="0" xfId="0" applyFont="1" applyBorder="1" applyAlignment="1">
      <alignment horizontal="center"/>
    </xf>
    <xf numFmtId="0" fontId="5" fillId="0" borderId="10" xfId="0" applyFont="1" applyBorder="1" applyAlignment="1">
      <alignment horizontal="center"/>
    </xf>
    <xf numFmtId="0" fontId="2" fillId="0" borderId="0" xfId="0" applyFont="1" applyAlignment="1">
      <alignment horizontal="left" vertical="top" wrapText="1"/>
    </xf>
    <xf numFmtId="0" fontId="0" fillId="0" borderId="0" xfId="0" applyAlignment="1">
      <alignment horizontal="left" vertical="top" wrapText="1"/>
    </xf>
  </cellXfs>
  <cellStyles count="3">
    <cellStyle name="Comma" xfId="1" builtinId="3"/>
    <cellStyle name="Normal" xfId="0" builtinId="0"/>
    <cellStyle name="Normal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84"/>
  <sheetViews>
    <sheetView showGridLines="0" tabSelected="1" topLeftCell="F1" zoomScale="75" zoomScaleNormal="75" workbookViewId="0">
      <selection activeCell="A63" sqref="A63"/>
    </sheetView>
  </sheetViews>
  <sheetFormatPr defaultColWidth="9.140625" defaultRowHeight="12.75" x14ac:dyDescent="0.2"/>
  <cols>
    <col min="1" max="1" width="4.7109375" style="44" customWidth="1"/>
    <col min="2" max="2" width="10.7109375" style="1" customWidth="1"/>
    <col min="3" max="3" width="4.7109375" style="1" customWidth="1"/>
    <col min="4" max="4" width="40.7109375" style="1" customWidth="1"/>
    <col min="5" max="5" width="11" style="1" customWidth="1"/>
    <col min="6" max="7" width="6.7109375" style="1" customWidth="1"/>
    <col min="8" max="8" width="10.7109375" style="1" customWidth="1"/>
    <col min="9" max="9" width="8.5703125" style="1" customWidth="1"/>
    <col min="10" max="10" width="15" style="1" customWidth="1"/>
    <col min="11" max="11" width="17.140625" style="1" customWidth="1"/>
    <col min="12" max="13" width="13.42578125" style="1" customWidth="1"/>
    <col min="14" max="15" width="18.7109375" style="1" customWidth="1"/>
    <col min="16" max="16" width="9.140625" style="1"/>
    <col min="17" max="17" width="9.140625" style="1" customWidth="1"/>
    <col min="18" max="18" width="16" style="1" customWidth="1"/>
    <col min="19" max="19" width="17.42578125" style="1" customWidth="1"/>
    <col min="20" max="21" width="9.140625" style="1"/>
    <col min="22" max="22" width="14.42578125" style="1" customWidth="1"/>
    <col min="23" max="23" width="15.28515625" style="1" customWidth="1"/>
    <col min="24" max="16384" width="9.140625" style="1"/>
  </cols>
  <sheetData>
    <row r="1" spans="1:23" s="3" customFormat="1" ht="30" customHeight="1" x14ac:dyDescent="0.3">
      <c r="A1" s="41"/>
      <c r="B1" s="13" t="s">
        <v>3</v>
      </c>
      <c r="C1" s="2"/>
      <c r="D1" s="2"/>
      <c r="E1" s="2"/>
      <c r="F1" s="2"/>
      <c r="G1" s="2"/>
      <c r="H1" s="2"/>
      <c r="I1" s="2"/>
      <c r="J1" s="2"/>
      <c r="K1" s="14"/>
      <c r="L1" s="6"/>
      <c r="M1" s="6"/>
      <c r="N1" s="6"/>
      <c r="O1" s="6"/>
      <c r="P1" s="58" t="s">
        <v>81</v>
      </c>
      <c r="Q1" s="59"/>
      <c r="R1" s="59"/>
      <c r="S1" s="59"/>
    </row>
    <row r="2" spans="1:23" s="3" customFormat="1" ht="20.100000000000001" customHeight="1" x14ac:dyDescent="0.25">
      <c r="A2" s="41"/>
      <c r="B2" s="8"/>
      <c r="C2" s="9"/>
      <c r="D2" s="9" t="s">
        <v>4</v>
      </c>
      <c r="E2" s="22" t="s">
        <v>47</v>
      </c>
      <c r="F2" s="9"/>
      <c r="G2" s="9"/>
      <c r="H2" s="9"/>
      <c r="I2" s="9"/>
      <c r="J2" s="9"/>
      <c r="K2" s="10"/>
      <c r="L2" s="60" t="s">
        <v>78</v>
      </c>
      <c r="M2" s="61"/>
      <c r="N2" s="61"/>
      <c r="O2" s="61"/>
      <c r="P2" s="59"/>
      <c r="Q2" s="59"/>
      <c r="R2" s="59"/>
      <c r="S2" s="59"/>
    </row>
    <row r="3" spans="1:23" s="3" customFormat="1" ht="20.100000000000001" customHeight="1" x14ac:dyDescent="0.25">
      <c r="A3" s="41"/>
      <c r="B3" s="8"/>
      <c r="C3" s="9"/>
      <c r="D3" s="9" t="s">
        <v>48</v>
      </c>
      <c r="E3" s="22" t="s">
        <v>48</v>
      </c>
      <c r="F3" s="9"/>
      <c r="G3" s="9"/>
      <c r="H3" s="63" t="s">
        <v>80</v>
      </c>
      <c r="I3" s="64"/>
      <c r="J3" s="64"/>
      <c r="K3" s="65"/>
      <c r="L3" s="62"/>
      <c r="M3" s="61"/>
      <c r="N3" s="61"/>
      <c r="O3" s="61"/>
      <c r="P3" s="59"/>
      <c r="Q3" s="59"/>
      <c r="R3" s="59"/>
      <c r="S3" s="59"/>
      <c r="T3" s="58" t="s">
        <v>79</v>
      </c>
      <c r="U3" s="59"/>
      <c r="V3" s="59"/>
      <c r="W3" s="59"/>
    </row>
    <row r="4" spans="1:23" s="3" customFormat="1" ht="20.100000000000001" customHeight="1" x14ac:dyDescent="0.25">
      <c r="A4" s="41"/>
      <c r="B4" s="8"/>
      <c r="C4" s="9"/>
      <c r="D4" s="9"/>
      <c r="E4" s="48"/>
      <c r="F4" s="9"/>
      <c r="G4" s="9"/>
      <c r="H4" s="64"/>
      <c r="I4" s="64"/>
      <c r="J4" s="64"/>
      <c r="K4" s="65"/>
      <c r="L4" s="62"/>
      <c r="M4" s="61"/>
      <c r="N4" s="61"/>
      <c r="O4" s="61"/>
      <c r="P4" s="59"/>
      <c r="Q4" s="59"/>
      <c r="R4" s="59"/>
      <c r="S4" s="59"/>
      <c r="T4" s="59"/>
      <c r="U4" s="59"/>
      <c r="V4" s="59"/>
      <c r="W4" s="59"/>
    </row>
    <row r="5" spans="1:23" s="3" customFormat="1" ht="6" customHeight="1" x14ac:dyDescent="0.2">
      <c r="A5" s="41"/>
      <c r="B5" s="11"/>
      <c r="C5" s="4"/>
      <c r="D5" s="4"/>
      <c r="E5" s="4"/>
      <c r="F5" s="4"/>
      <c r="G5" s="4"/>
      <c r="H5" s="4"/>
      <c r="I5" s="4"/>
      <c r="J5" s="4"/>
      <c r="K5" s="12"/>
      <c r="L5" s="6"/>
      <c r="M5" s="6"/>
      <c r="N5" s="6"/>
      <c r="O5" s="6"/>
    </row>
    <row r="6" spans="1:23" s="7" customFormat="1" ht="26.25" customHeight="1" thickBot="1" x14ac:dyDescent="0.25">
      <c r="A6" s="42"/>
      <c r="B6" s="15" t="s">
        <v>1</v>
      </c>
      <c r="C6" s="16"/>
      <c r="D6" s="17" t="s">
        <v>5</v>
      </c>
      <c r="E6" s="18" t="s">
        <v>6</v>
      </c>
      <c r="F6" s="18" t="s">
        <v>7</v>
      </c>
      <c r="G6" s="18" t="s">
        <v>8</v>
      </c>
      <c r="H6" s="17" t="s">
        <v>0</v>
      </c>
      <c r="I6" s="17" t="s">
        <v>2</v>
      </c>
      <c r="J6" s="17" t="s">
        <v>9</v>
      </c>
      <c r="K6" s="17" t="s">
        <v>10</v>
      </c>
      <c r="L6" s="17" t="s">
        <v>0</v>
      </c>
      <c r="M6" s="17" t="s">
        <v>2</v>
      </c>
      <c r="N6" s="17" t="s">
        <v>9</v>
      </c>
      <c r="O6" s="17" t="s">
        <v>10</v>
      </c>
      <c r="P6" s="17" t="s">
        <v>0</v>
      </c>
      <c r="Q6" s="17" t="s">
        <v>2</v>
      </c>
      <c r="R6" s="17" t="s">
        <v>9</v>
      </c>
      <c r="S6" s="17" t="s">
        <v>10</v>
      </c>
      <c r="T6" s="17" t="s">
        <v>0</v>
      </c>
      <c r="U6" s="17" t="s">
        <v>2</v>
      </c>
      <c r="V6" s="17" t="s">
        <v>9</v>
      </c>
      <c r="W6" s="17" t="s">
        <v>10</v>
      </c>
    </row>
    <row r="7" spans="1:23" s="23" customFormat="1" ht="30" customHeight="1" thickTop="1" x14ac:dyDescent="0.25">
      <c r="A7" s="40"/>
      <c r="I7" s="45"/>
      <c r="J7" s="45"/>
      <c r="K7" s="45"/>
      <c r="M7" s="45"/>
      <c r="N7" s="45"/>
      <c r="O7" s="45"/>
      <c r="Q7" s="45"/>
      <c r="R7" s="45"/>
      <c r="S7" s="45"/>
      <c r="U7" s="45"/>
      <c r="V7" s="45"/>
      <c r="W7" s="45"/>
    </row>
    <row r="8" spans="1:23" s="25" customFormat="1" ht="30" customHeight="1" x14ac:dyDescent="0.25">
      <c r="A8" s="43"/>
      <c r="B8" s="49">
        <v>200</v>
      </c>
      <c r="C8" s="24"/>
      <c r="D8" s="25" t="s">
        <v>19</v>
      </c>
      <c r="I8" s="51" t="str">
        <f>"Subtotal " &amp; TEXT(B8, "@")</f>
        <v>Subtotal 200</v>
      </c>
      <c r="J8" s="46"/>
      <c r="K8" s="47">
        <f>SUBTOTAL(9, K9:K9)</f>
        <v>1184279.2882221616</v>
      </c>
      <c r="M8" s="56" t="str">
        <f>"Subtotal " &amp; TEXT(F8, "@")</f>
        <v>Subtotal 0</v>
      </c>
      <c r="N8" s="56"/>
      <c r="O8" s="47">
        <f>SUBTOTAL(9, O9:O9)</f>
        <v>15352</v>
      </c>
      <c r="Q8" s="56" t="str">
        <f>"Subtotal " &amp; TEXT(J8, "@")</f>
        <v>Subtotal 0</v>
      </c>
      <c r="R8" s="56"/>
      <c r="S8" s="47">
        <f>SUBTOTAL(9, S9:S9)</f>
        <v>150620</v>
      </c>
      <c r="U8" s="51" t="str">
        <f>"Subtotal " &amp; TEXT(N8, "@")</f>
        <v>Subtotal 0</v>
      </c>
      <c r="V8" s="46"/>
      <c r="W8" s="47">
        <f>SUBTOTAL(9, W9:W9)</f>
        <v>250000</v>
      </c>
    </row>
    <row r="9" spans="1:23" s="23" customFormat="1" ht="30" customHeight="1" x14ac:dyDescent="0.25">
      <c r="A9" s="40"/>
      <c r="B9" s="50">
        <v>3040.0010000000002</v>
      </c>
      <c r="C9" s="29">
        <v>1</v>
      </c>
      <c r="D9" s="30" t="s">
        <v>19</v>
      </c>
      <c r="E9" s="29"/>
      <c r="F9" s="29" t="s">
        <v>14</v>
      </c>
      <c r="G9" s="29" t="s">
        <v>14</v>
      </c>
      <c r="H9" s="31">
        <v>1</v>
      </c>
      <c r="I9" s="29" t="s">
        <v>18</v>
      </c>
      <c r="J9" s="36">
        <v>1184279.2882221616</v>
      </c>
      <c r="K9" s="37">
        <f>H9*J9</f>
        <v>1184279.2882221616</v>
      </c>
      <c r="L9" s="31">
        <v>1</v>
      </c>
      <c r="M9" s="29" t="s">
        <v>18</v>
      </c>
      <c r="N9" s="36">
        <v>15352</v>
      </c>
      <c r="O9" s="37">
        <f>L9*N9</f>
        <v>15352</v>
      </c>
      <c r="P9" s="31">
        <v>1</v>
      </c>
      <c r="Q9" s="29" t="s">
        <v>18</v>
      </c>
      <c r="R9" s="36">
        <v>150620</v>
      </c>
      <c r="S9" s="37">
        <f>P9*R9</f>
        <v>150620</v>
      </c>
      <c r="T9" s="31">
        <v>1</v>
      </c>
      <c r="U9" s="29" t="s">
        <v>18</v>
      </c>
      <c r="V9" s="36">
        <v>250000</v>
      </c>
      <c r="W9" s="37">
        <f>T9*V9</f>
        <v>250000</v>
      </c>
    </row>
    <row r="10" spans="1:23" s="23" customFormat="1" ht="30" customHeight="1" x14ac:dyDescent="0.25">
      <c r="A10" s="40"/>
      <c r="B10" s="32"/>
      <c r="C10" s="32"/>
      <c r="D10" s="33"/>
      <c r="E10" s="32"/>
      <c r="F10" s="32"/>
      <c r="G10" s="32"/>
      <c r="H10" s="34"/>
      <c r="I10" s="32"/>
      <c r="J10" s="35"/>
      <c r="K10" s="35"/>
      <c r="L10" s="34"/>
      <c r="M10" s="57"/>
      <c r="N10" s="35"/>
      <c r="O10" s="35"/>
      <c r="P10" s="34"/>
      <c r="Q10" s="57"/>
      <c r="R10" s="35"/>
      <c r="S10" s="35"/>
      <c r="T10" s="34"/>
      <c r="U10" s="32"/>
      <c r="V10" s="35"/>
      <c r="W10" s="35"/>
    </row>
    <row r="11" spans="1:23" s="25" customFormat="1" ht="30" customHeight="1" x14ac:dyDescent="0.25">
      <c r="A11" s="43"/>
      <c r="B11" s="49">
        <v>300</v>
      </c>
      <c r="C11" s="24"/>
      <c r="D11" s="25" t="s">
        <v>28</v>
      </c>
      <c r="H11" s="25">
        <v>1</v>
      </c>
      <c r="I11" s="51" t="str">
        <f>"Subtotal " &amp; TEXT(B11, "@")</f>
        <v>Subtotal 300</v>
      </c>
      <c r="J11" s="46">
        <v>0</v>
      </c>
      <c r="K11" s="47">
        <f>SUBTOTAL(9, K12:K12)</f>
        <v>355330.64078048297</v>
      </c>
      <c r="M11" s="56" t="str">
        <f>"Subtotal " &amp; TEXT(F11, "@")</f>
        <v>Subtotal 0</v>
      </c>
      <c r="N11" s="56"/>
      <c r="O11" s="47">
        <f>SUBTOTAL(9, O12:O12)</f>
        <v>189566</v>
      </c>
      <c r="Q11" s="56" t="str">
        <f>"Subtotal " &amp; TEXT(J11, "@")</f>
        <v>Subtotal 0</v>
      </c>
      <c r="R11" s="56"/>
      <c r="S11" s="47">
        <f>SUBTOTAL(9, S12:S12)</f>
        <v>494871</v>
      </c>
      <c r="T11" s="25">
        <v>1</v>
      </c>
      <c r="U11" s="51" t="str">
        <f>"Subtotal " &amp; TEXT(N11, "@")</f>
        <v>Subtotal 0</v>
      </c>
      <c r="V11" s="46">
        <v>0</v>
      </c>
      <c r="W11" s="47">
        <f>SUBTOTAL(9, W12:W12)</f>
        <v>75000</v>
      </c>
    </row>
    <row r="12" spans="1:23" s="23" customFormat="1" ht="30" customHeight="1" x14ac:dyDescent="0.25">
      <c r="A12" s="40"/>
      <c r="B12" s="50">
        <v>3070</v>
      </c>
      <c r="C12" s="29">
        <v>1</v>
      </c>
      <c r="D12" s="30" t="s">
        <v>29</v>
      </c>
      <c r="E12" s="29"/>
      <c r="F12" s="29" t="s">
        <v>14</v>
      </c>
      <c r="G12" s="29" t="s">
        <v>14</v>
      </c>
      <c r="H12" s="31">
        <v>1</v>
      </c>
      <c r="I12" s="29" t="s">
        <v>18</v>
      </c>
      <c r="J12" s="36">
        <v>355330.64078048297</v>
      </c>
      <c r="K12" s="37">
        <f>H12*J12</f>
        <v>355330.64078048297</v>
      </c>
      <c r="L12" s="31">
        <v>1</v>
      </c>
      <c r="M12" s="29" t="s">
        <v>18</v>
      </c>
      <c r="N12" s="36">
        <v>189566</v>
      </c>
      <c r="O12" s="37">
        <f>L12*N12</f>
        <v>189566</v>
      </c>
      <c r="P12" s="31">
        <v>1</v>
      </c>
      <c r="Q12" s="29" t="s">
        <v>18</v>
      </c>
      <c r="R12" s="36">
        <v>494871</v>
      </c>
      <c r="S12" s="37">
        <f>P12*R12</f>
        <v>494871</v>
      </c>
      <c r="T12" s="31">
        <v>1</v>
      </c>
      <c r="U12" s="29" t="s">
        <v>18</v>
      </c>
      <c r="V12" s="36">
        <v>75000</v>
      </c>
      <c r="W12" s="37">
        <f>T12*V12</f>
        <v>75000</v>
      </c>
    </row>
    <row r="13" spans="1:23" s="23" customFormat="1" ht="30" customHeight="1" x14ac:dyDescent="0.25">
      <c r="A13" s="40"/>
      <c r="B13" s="32"/>
      <c r="C13" s="32"/>
      <c r="D13" s="33"/>
      <c r="E13" s="32"/>
      <c r="F13" s="32"/>
      <c r="G13" s="32"/>
      <c r="H13" s="34"/>
      <c r="I13" s="32"/>
      <c r="J13" s="35"/>
      <c r="K13" s="35"/>
      <c r="L13" s="34"/>
      <c r="M13" s="57"/>
      <c r="N13" s="35"/>
      <c r="O13" s="35"/>
      <c r="P13" s="34"/>
      <c r="Q13" s="57"/>
      <c r="R13" s="35"/>
      <c r="S13" s="35"/>
      <c r="T13" s="34"/>
      <c r="U13" s="32"/>
      <c r="V13" s="35"/>
      <c r="W13" s="35"/>
    </row>
    <row r="14" spans="1:23" s="25" customFormat="1" ht="30" customHeight="1" x14ac:dyDescent="0.25">
      <c r="A14" s="43"/>
      <c r="B14" s="49">
        <v>400</v>
      </c>
      <c r="C14" s="24"/>
      <c r="D14" s="25" t="s">
        <v>35</v>
      </c>
      <c r="I14" s="51" t="str">
        <f>"Subtotal " &amp; TEXT(B14, "@")</f>
        <v>Subtotal 400</v>
      </c>
      <c r="J14" s="46"/>
      <c r="K14" s="47">
        <f>SUBTOTAL(9, K15:K21)</f>
        <v>4810120.3764257785</v>
      </c>
      <c r="M14" s="56" t="str">
        <f>"Subtotal " &amp; TEXT(F14, "@")</f>
        <v>Subtotal 0</v>
      </c>
      <c r="N14" s="56"/>
      <c r="O14" s="47">
        <f>SUBTOTAL(9, O15:O21)</f>
        <v>8128246</v>
      </c>
      <c r="Q14" s="56" t="str">
        <f>"Subtotal " &amp; TEXT(J14, "@")</f>
        <v>Subtotal 0</v>
      </c>
      <c r="R14" s="56"/>
      <c r="S14" s="47">
        <f>SUBTOTAL(9, S15:S21)</f>
        <v>6597803.875</v>
      </c>
      <c r="U14" s="51" t="str">
        <f>"Subtotal " &amp; TEXT(N14, "@")</f>
        <v>Subtotal 0</v>
      </c>
      <c r="V14" s="46"/>
      <c r="W14" s="47">
        <f>SUBTOTAL(9, W15:W21)</f>
        <v>2314000</v>
      </c>
    </row>
    <row r="15" spans="1:23" s="23" customFormat="1" ht="30" customHeight="1" x14ac:dyDescent="0.25">
      <c r="A15" s="40"/>
      <c r="B15" s="50">
        <v>3070</v>
      </c>
      <c r="C15" s="29">
        <v>1</v>
      </c>
      <c r="D15" s="30" t="s">
        <v>50</v>
      </c>
      <c r="E15" s="29"/>
      <c r="F15" s="29" t="s">
        <v>14</v>
      </c>
      <c r="G15" s="29" t="s">
        <v>14</v>
      </c>
      <c r="H15" s="31">
        <v>5329</v>
      </c>
      <c r="I15" s="29" t="s">
        <v>49</v>
      </c>
      <c r="J15" s="36">
        <v>241.75988752876393</v>
      </c>
      <c r="K15" s="37">
        <f t="shared" ref="K15:K21" si="0">H15*J15</f>
        <v>1288338.4406407829</v>
      </c>
      <c r="L15" s="31">
        <v>6990</v>
      </c>
      <c r="M15" s="29" t="s">
        <v>49</v>
      </c>
      <c r="N15" s="36">
        <v>63</v>
      </c>
      <c r="O15" s="37">
        <f t="shared" ref="O15:O21" si="1">L15*N15</f>
        <v>440370</v>
      </c>
      <c r="P15" s="31">
        <v>17900</v>
      </c>
      <c r="Q15" s="29" t="s">
        <v>49</v>
      </c>
      <c r="R15" s="36">
        <v>101.065</v>
      </c>
      <c r="S15" s="37">
        <f t="shared" ref="S15:S21" si="2">P15*R15</f>
        <v>1809063.5</v>
      </c>
      <c r="T15" s="31">
        <v>5400</v>
      </c>
      <c r="U15" s="29" t="s">
        <v>49</v>
      </c>
      <c r="V15" s="36">
        <v>50</v>
      </c>
      <c r="W15" s="37">
        <f t="shared" ref="W15:W21" si="3">T15*V15</f>
        <v>270000</v>
      </c>
    </row>
    <row r="16" spans="1:23" s="23" customFormat="1" ht="30" customHeight="1" x14ac:dyDescent="0.25">
      <c r="A16" s="40"/>
      <c r="B16" s="50">
        <v>3070</v>
      </c>
      <c r="C16" s="29">
        <v>2</v>
      </c>
      <c r="D16" s="30" t="s">
        <v>51</v>
      </c>
      <c r="E16" s="29"/>
      <c r="F16" s="29" t="s">
        <v>14</v>
      </c>
      <c r="G16" s="29" t="s">
        <v>14</v>
      </c>
      <c r="H16" s="31">
        <v>0</v>
      </c>
      <c r="I16" s="29" t="s">
        <v>49</v>
      </c>
      <c r="J16" s="36">
        <v>0</v>
      </c>
      <c r="K16" s="37">
        <f t="shared" si="0"/>
        <v>0</v>
      </c>
      <c r="L16" s="31"/>
      <c r="M16" s="29" t="s">
        <v>49</v>
      </c>
      <c r="N16" s="36"/>
      <c r="O16" s="37">
        <f t="shared" si="1"/>
        <v>0</v>
      </c>
      <c r="P16" s="31">
        <v>0</v>
      </c>
      <c r="Q16" s="29" t="s">
        <v>49</v>
      </c>
      <c r="R16" s="36">
        <v>0</v>
      </c>
      <c r="S16" s="37">
        <f t="shared" si="2"/>
        <v>0</v>
      </c>
      <c r="T16" s="31">
        <v>0</v>
      </c>
      <c r="U16" s="29" t="s">
        <v>49</v>
      </c>
      <c r="V16" s="36">
        <v>0</v>
      </c>
      <c r="W16" s="37">
        <f t="shared" si="3"/>
        <v>0</v>
      </c>
    </row>
    <row r="17" spans="1:23" s="23" customFormat="1" ht="30" customHeight="1" x14ac:dyDescent="0.25">
      <c r="A17" s="40"/>
      <c r="B17" s="50">
        <v>3070</v>
      </c>
      <c r="C17" s="29">
        <v>3</v>
      </c>
      <c r="D17" s="30" t="s">
        <v>64</v>
      </c>
      <c r="E17" s="29"/>
      <c r="F17" s="29" t="s">
        <v>14</v>
      </c>
      <c r="G17" s="29" t="s">
        <v>14</v>
      </c>
      <c r="H17" s="31">
        <v>628.5</v>
      </c>
      <c r="I17" s="29" t="s">
        <v>49</v>
      </c>
      <c r="J17" s="36">
        <v>346.84998925965533</v>
      </c>
      <c r="K17" s="37">
        <f t="shared" si="0"/>
        <v>217995.21824969337</v>
      </c>
      <c r="L17" s="31"/>
      <c r="M17" s="29" t="s">
        <v>49</v>
      </c>
      <c r="N17" s="36"/>
      <c r="O17" s="37">
        <f t="shared" si="1"/>
        <v>0</v>
      </c>
      <c r="P17" s="31">
        <v>19470</v>
      </c>
      <c r="Q17" s="29" t="s">
        <v>49</v>
      </c>
      <c r="R17" s="36">
        <v>10.622</v>
      </c>
      <c r="S17" s="37">
        <f t="shared" si="2"/>
        <v>206810.34</v>
      </c>
      <c r="T17" s="31">
        <v>10800</v>
      </c>
      <c r="U17" s="29" t="s">
        <v>49</v>
      </c>
      <c r="V17" s="36">
        <v>15</v>
      </c>
      <c r="W17" s="37">
        <f t="shared" si="3"/>
        <v>162000</v>
      </c>
    </row>
    <row r="18" spans="1:23" s="23" customFormat="1" ht="30" customHeight="1" x14ac:dyDescent="0.25">
      <c r="A18" s="40"/>
      <c r="B18" s="50">
        <v>3070</v>
      </c>
      <c r="C18" s="29">
        <v>4</v>
      </c>
      <c r="D18" s="30" t="s">
        <v>70</v>
      </c>
      <c r="E18" s="29"/>
      <c r="F18" s="29" t="s">
        <v>14</v>
      </c>
      <c r="G18" s="29" t="s">
        <v>14</v>
      </c>
      <c r="H18" s="31">
        <v>42632</v>
      </c>
      <c r="I18" s="29" t="s">
        <v>49</v>
      </c>
      <c r="J18" s="36">
        <v>25.447201860077186</v>
      </c>
      <c r="K18" s="37">
        <f t="shared" si="0"/>
        <v>1084865.1096988106</v>
      </c>
      <c r="L18" s="31">
        <v>6990</v>
      </c>
      <c r="M18" s="29" t="s">
        <v>49</v>
      </c>
      <c r="N18" s="36">
        <v>668</v>
      </c>
      <c r="O18" s="37">
        <f t="shared" si="1"/>
        <v>4669320</v>
      </c>
      <c r="P18" s="31">
        <v>17900</v>
      </c>
      <c r="Q18" s="29" t="s">
        <v>49</v>
      </c>
      <c r="R18" s="36">
        <v>64.540999999999997</v>
      </c>
      <c r="S18" s="37">
        <f t="shared" si="2"/>
        <v>1155283.8999999999</v>
      </c>
      <c r="T18" s="31">
        <v>43200</v>
      </c>
      <c r="U18" s="29" t="s">
        <v>49</v>
      </c>
      <c r="V18" s="36">
        <v>27.5</v>
      </c>
      <c r="W18" s="37">
        <f t="shared" si="3"/>
        <v>1188000</v>
      </c>
    </row>
    <row r="19" spans="1:23" s="23" customFormat="1" ht="30" customHeight="1" x14ac:dyDescent="0.25">
      <c r="A19" s="40"/>
      <c r="B19" s="50">
        <v>3070</v>
      </c>
      <c r="C19" s="29">
        <v>5</v>
      </c>
      <c r="D19" s="30" t="s">
        <v>52</v>
      </c>
      <c r="E19" s="29"/>
      <c r="F19" s="29" t="s">
        <v>14</v>
      </c>
      <c r="G19" s="29" t="s">
        <v>14</v>
      </c>
      <c r="H19" s="31">
        <v>1731.0617283950614</v>
      </c>
      <c r="I19" s="29" t="s">
        <v>30</v>
      </c>
      <c r="J19" s="36">
        <v>769.92592036435315</v>
      </c>
      <c r="K19" s="37">
        <f t="shared" si="0"/>
        <v>1332789.2944420755</v>
      </c>
      <c r="L19" s="31">
        <v>9068</v>
      </c>
      <c r="M19" s="29" t="s">
        <v>30</v>
      </c>
      <c r="N19" s="36">
        <v>237</v>
      </c>
      <c r="O19" s="37">
        <f t="shared" si="1"/>
        <v>2149116</v>
      </c>
      <c r="P19" s="31">
        <v>6280</v>
      </c>
      <c r="Q19" s="29" t="s">
        <v>30</v>
      </c>
      <c r="R19" s="36">
        <v>307.90699999999998</v>
      </c>
      <c r="S19" s="37">
        <f t="shared" si="2"/>
        <v>1933655.96</v>
      </c>
      <c r="T19" s="31">
        <v>3600</v>
      </c>
      <c r="U19" s="29" t="s">
        <v>30</v>
      </c>
      <c r="V19" s="36">
        <v>75</v>
      </c>
      <c r="W19" s="37">
        <f t="shared" si="3"/>
        <v>270000</v>
      </c>
    </row>
    <row r="20" spans="1:23" s="23" customFormat="1" ht="30" customHeight="1" x14ac:dyDescent="0.25">
      <c r="A20" s="40"/>
      <c r="B20" s="50">
        <v>3070</v>
      </c>
      <c r="C20" s="29">
        <v>6</v>
      </c>
      <c r="D20" s="30" t="s">
        <v>53</v>
      </c>
      <c r="E20" s="29"/>
      <c r="F20" s="29" t="s">
        <v>14</v>
      </c>
      <c r="G20" s="29" t="s">
        <v>14</v>
      </c>
      <c r="H20" s="31">
        <v>5131.6296296296296</v>
      </c>
      <c r="I20" s="29" t="s">
        <v>30</v>
      </c>
      <c r="J20" s="36">
        <v>49.403953843741043</v>
      </c>
      <c r="K20" s="37">
        <f t="shared" si="0"/>
        <v>253522.79336539615</v>
      </c>
      <c r="L20" s="31">
        <v>2080</v>
      </c>
      <c r="M20" s="29" t="s">
        <v>30</v>
      </c>
      <c r="N20" s="36">
        <v>418</v>
      </c>
      <c r="O20" s="37">
        <f t="shared" si="1"/>
        <v>869440</v>
      </c>
      <c r="P20" s="31">
        <v>205</v>
      </c>
      <c r="Q20" s="29" t="s">
        <v>30</v>
      </c>
      <c r="R20" s="36">
        <v>2906.4349999999999</v>
      </c>
      <c r="S20" s="37">
        <f t="shared" si="2"/>
        <v>595819.17500000005</v>
      </c>
      <c r="T20" s="31">
        <v>2400</v>
      </c>
      <c r="U20" s="29" t="s">
        <v>30</v>
      </c>
      <c r="V20" s="36">
        <v>60</v>
      </c>
      <c r="W20" s="37">
        <f t="shared" si="3"/>
        <v>144000</v>
      </c>
    </row>
    <row r="21" spans="1:23" s="23" customFormat="1" ht="30" customHeight="1" x14ac:dyDescent="0.25">
      <c r="A21" s="40"/>
      <c r="B21" s="50">
        <v>3070</v>
      </c>
      <c r="C21" s="29">
        <v>7</v>
      </c>
      <c r="D21" s="30" t="s">
        <v>54</v>
      </c>
      <c r="E21" s="29"/>
      <c r="F21" s="29" t="s">
        <v>14</v>
      </c>
      <c r="G21" s="29" t="s">
        <v>14</v>
      </c>
      <c r="H21" s="31">
        <v>14</v>
      </c>
      <c r="I21" s="29" t="s">
        <v>18</v>
      </c>
      <c r="J21" s="36">
        <v>45186.39428778713</v>
      </c>
      <c r="K21" s="37">
        <f t="shared" si="0"/>
        <v>632609.5200290198</v>
      </c>
      <c r="L21" s="31"/>
      <c r="M21" s="29" t="s">
        <v>18</v>
      </c>
      <c r="N21" s="36"/>
      <c r="O21" s="37">
        <f t="shared" si="1"/>
        <v>0</v>
      </c>
      <c r="P21" s="31">
        <v>1</v>
      </c>
      <c r="Q21" s="29" t="s">
        <v>18</v>
      </c>
      <c r="R21" s="36">
        <v>897171</v>
      </c>
      <c r="S21" s="37">
        <f t="shared" si="2"/>
        <v>897171</v>
      </c>
      <c r="T21" s="31">
        <v>14</v>
      </c>
      <c r="U21" s="29" t="s">
        <v>18</v>
      </c>
      <c r="V21" s="36">
        <v>20000</v>
      </c>
      <c r="W21" s="37">
        <f t="shared" si="3"/>
        <v>280000</v>
      </c>
    </row>
    <row r="22" spans="1:23" s="23" customFormat="1" ht="30" customHeight="1" x14ac:dyDescent="0.25">
      <c r="A22" s="40"/>
      <c r="B22" s="52"/>
      <c r="C22" s="32"/>
      <c r="D22" s="53"/>
      <c r="E22" s="32"/>
      <c r="F22" s="32"/>
      <c r="G22" s="32"/>
      <c r="H22" s="34"/>
      <c r="I22" s="32"/>
      <c r="J22" s="35"/>
      <c r="K22" s="55"/>
      <c r="L22" s="34"/>
      <c r="M22" s="57"/>
      <c r="N22" s="35"/>
      <c r="O22" s="55"/>
      <c r="P22" s="34"/>
      <c r="Q22" s="57"/>
      <c r="R22" s="35"/>
      <c r="S22" s="55"/>
      <c r="T22" s="34"/>
      <c r="U22" s="32"/>
      <c r="V22" s="35"/>
      <c r="W22" s="55"/>
    </row>
    <row r="23" spans="1:23" s="25" customFormat="1" ht="30" customHeight="1" x14ac:dyDescent="0.25">
      <c r="A23" s="43"/>
      <c r="B23" s="49">
        <v>500</v>
      </c>
      <c r="C23" s="24"/>
      <c r="D23" s="25" t="s">
        <v>56</v>
      </c>
      <c r="I23" s="51" t="str">
        <f>"Subtotal " &amp; TEXT(B23, "@")</f>
        <v>Subtotal 500</v>
      </c>
      <c r="J23" s="46"/>
      <c r="K23" s="47">
        <f>SUBTOTAL(9, K24:K24)</f>
        <v>330374.54311311198</v>
      </c>
      <c r="M23" s="56" t="str">
        <f>"Subtotal " &amp; TEXT(F23, "@")</f>
        <v>Subtotal 0</v>
      </c>
      <c r="N23" s="56"/>
      <c r="O23" s="47">
        <f>SUBTOTAL(9, O24:O24)</f>
        <v>880836</v>
      </c>
      <c r="Q23" s="56" t="str">
        <f>"Subtotal " &amp; TEXT(J23, "@")</f>
        <v>Subtotal 0</v>
      </c>
      <c r="R23" s="56"/>
      <c r="S23" s="47">
        <f>SUBTOTAL(9, S24:S24)</f>
        <v>0</v>
      </c>
      <c r="U23" s="51" t="str">
        <f>"Subtotal " &amp; TEXT(N23, "@")</f>
        <v>Subtotal 0</v>
      </c>
      <c r="V23" s="46"/>
      <c r="W23" s="47">
        <f>SUBTOTAL(9, W24:W24)</f>
        <v>280000</v>
      </c>
    </row>
    <row r="24" spans="1:23" s="23" customFormat="1" ht="30" customHeight="1" x14ac:dyDescent="0.25">
      <c r="A24" s="40"/>
      <c r="B24" s="50">
        <v>3373.05</v>
      </c>
      <c r="C24" s="29">
        <v>1</v>
      </c>
      <c r="D24" s="30" t="s">
        <v>55</v>
      </c>
      <c r="E24" s="29"/>
      <c r="F24" s="29" t="s">
        <v>14</v>
      </c>
      <c r="G24" s="29" t="s">
        <v>14</v>
      </c>
      <c r="H24" s="31">
        <v>14</v>
      </c>
      <c r="I24" s="29" t="s">
        <v>31</v>
      </c>
      <c r="J24" s="36">
        <v>23598.181650936571</v>
      </c>
      <c r="K24" s="37">
        <f t="shared" ref="K24" si="4">H24*J24</f>
        <v>330374.54311311198</v>
      </c>
      <c r="L24" s="31">
        <v>6</v>
      </c>
      <c r="M24" s="29" t="s">
        <v>31</v>
      </c>
      <c r="N24" s="36">
        <v>146806</v>
      </c>
      <c r="O24" s="37">
        <f>L24*N24</f>
        <v>880836</v>
      </c>
      <c r="P24" s="31">
        <v>0</v>
      </c>
      <c r="Q24" s="29" t="s">
        <v>31</v>
      </c>
      <c r="R24" s="36">
        <v>0</v>
      </c>
      <c r="S24" s="37">
        <f>P24*R24</f>
        <v>0</v>
      </c>
      <c r="T24" s="31">
        <v>14</v>
      </c>
      <c r="U24" s="29" t="s">
        <v>31</v>
      </c>
      <c r="V24" s="36">
        <v>20000</v>
      </c>
      <c r="W24" s="37">
        <f t="shared" ref="W24" si="5">T24*V24</f>
        <v>280000</v>
      </c>
    </row>
    <row r="25" spans="1:23" s="23" customFormat="1" ht="30" customHeight="1" x14ac:dyDescent="0.25">
      <c r="A25" s="40"/>
      <c r="B25" s="52"/>
      <c r="C25" s="32"/>
      <c r="D25" s="53"/>
      <c r="E25" s="32"/>
      <c r="F25" s="32"/>
      <c r="G25" s="32"/>
      <c r="H25" s="34"/>
      <c r="I25" s="32"/>
      <c r="J25" s="35"/>
      <c r="K25" s="55"/>
      <c r="L25" s="34"/>
      <c r="M25" s="57"/>
      <c r="N25" s="35"/>
      <c r="O25" s="55"/>
      <c r="P25" s="34"/>
      <c r="Q25" s="57"/>
      <c r="R25" s="35"/>
      <c r="S25" s="55"/>
      <c r="T25" s="34"/>
      <c r="U25" s="32"/>
      <c r="V25" s="35"/>
      <c r="W25" s="55"/>
    </row>
    <row r="26" spans="1:23" s="25" customFormat="1" ht="30" customHeight="1" x14ac:dyDescent="0.25">
      <c r="A26" s="43"/>
      <c r="B26" s="49">
        <v>600</v>
      </c>
      <c r="C26" s="24"/>
      <c r="D26" s="25" t="s">
        <v>36</v>
      </c>
      <c r="I26" s="51" t="str">
        <f>"Subtotal " &amp; TEXT(B26, "@")</f>
        <v>Subtotal 600</v>
      </c>
      <c r="J26" s="46"/>
      <c r="K26" s="47">
        <f>SUBTOTAL(9, K27:K28)</f>
        <v>4221951.7745481674</v>
      </c>
      <c r="M26" s="56" t="str">
        <f>"Subtotal " &amp; TEXT(F26, "@")</f>
        <v>Subtotal 0</v>
      </c>
      <c r="N26" s="56"/>
      <c r="O26" s="47">
        <f>SUBTOTAL(9, O27:O27)</f>
        <v>2609049</v>
      </c>
      <c r="Q26" s="56" t="str">
        <f>"Subtotal " &amp; TEXT(J26, "@")</f>
        <v>Subtotal 0</v>
      </c>
      <c r="R26" s="56"/>
      <c r="S26" s="47">
        <f>SUBTOTAL(9, S27:S28)</f>
        <v>945706.34400000004</v>
      </c>
      <c r="U26" s="51" t="str">
        <f>"Subtotal " &amp; TEXT(N26, "@")</f>
        <v>Subtotal 0</v>
      </c>
      <c r="V26" s="46"/>
      <c r="W26" s="47">
        <f>SUBTOTAL(9, W27:W28)</f>
        <v>848000</v>
      </c>
    </row>
    <row r="27" spans="1:23" s="23" customFormat="1" ht="30" customHeight="1" x14ac:dyDescent="0.25">
      <c r="A27" s="40"/>
      <c r="B27" s="50">
        <v>3373.05</v>
      </c>
      <c r="C27" s="29">
        <v>1</v>
      </c>
      <c r="D27" s="30" t="s">
        <v>67</v>
      </c>
      <c r="E27" s="29"/>
      <c r="F27" s="29" t="s">
        <v>14</v>
      </c>
      <c r="G27" s="29" t="s">
        <v>14</v>
      </c>
      <c r="H27" s="31">
        <v>45984</v>
      </c>
      <c r="I27" s="29" t="s">
        <v>49</v>
      </c>
      <c r="J27" s="36">
        <v>76.898760154818177</v>
      </c>
      <c r="K27" s="37">
        <f>H27*J27</f>
        <v>3536112.586959159</v>
      </c>
      <c r="L27" s="31">
        <v>1</v>
      </c>
      <c r="M27" s="29" t="s">
        <v>18</v>
      </c>
      <c r="N27" s="36">
        <v>2609049</v>
      </c>
      <c r="O27" s="37">
        <f>L27*N27</f>
        <v>2609049</v>
      </c>
      <c r="P27" s="31">
        <v>1</v>
      </c>
      <c r="Q27" s="29" t="s">
        <v>18</v>
      </c>
      <c r="R27" s="36">
        <v>278826</v>
      </c>
      <c r="S27" s="37">
        <f>P27*R27</f>
        <v>278826</v>
      </c>
      <c r="T27" s="31">
        <v>32400</v>
      </c>
      <c r="U27" s="29" t="s">
        <v>49</v>
      </c>
      <c r="V27" s="36">
        <v>20</v>
      </c>
      <c r="W27" s="37">
        <f>T27*V27</f>
        <v>648000</v>
      </c>
    </row>
    <row r="28" spans="1:23" s="23" customFormat="1" ht="30" customHeight="1" x14ac:dyDescent="0.25">
      <c r="A28" s="40"/>
      <c r="B28" s="50">
        <v>3373.05</v>
      </c>
      <c r="C28" s="29">
        <v>2</v>
      </c>
      <c r="D28" s="30" t="s">
        <v>68</v>
      </c>
      <c r="E28" s="29"/>
      <c r="F28" s="29" t="s">
        <v>14</v>
      </c>
      <c r="G28" s="29" t="s">
        <v>14</v>
      </c>
      <c r="H28" s="31">
        <v>40</v>
      </c>
      <c r="I28" s="29" t="s">
        <v>31</v>
      </c>
      <c r="J28" s="36">
        <v>17145.979689725209</v>
      </c>
      <c r="K28" s="37">
        <f>H28*J28</f>
        <v>685839.18758900836</v>
      </c>
      <c r="L28" s="31"/>
      <c r="M28" s="29" t="s">
        <v>31</v>
      </c>
      <c r="N28" s="36"/>
      <c r="O28" s="37">
        <f>L28*N28</f>
        <v>0</v>
      </c>
      <c r="P28" s="31">
        <v>24</v>
      </c>
      <c r="Q28" s="29" t="s">
        <v>31</v>
      </c>
      <c r="R28" s="36">
        <v>27786.681</v>
      </c>
      <c r="S28" s="37">
        <f>P28*R28</f>
        <v>666880.34400000004</v>
      </c>
      <c r="T28" s="31">
        <v>40</v>
      </c>
      <c r="U28" s="29" t="s">
        <v>31</v>
      </c>
      <c r="V28" s="36">
        <v>5000</v>
      </c>
      <c r="W28" s="37">
        <f>T28*V28</f>
        <v>200000</v>
      </c>
    </row>
    <row r="29" spans="1:23" s="23" customFormat="1" ht="30" customHeight="1" x14ac:dyDescent="0.25">
      <c r="A29" s="40"/>
      <c r="B29" s="32"/>
      <c r="C29" s="32"/>
      <c r="D29" s="33"/>
      <c r="E29" s="32"/>
      <c r="F29" s="32"/>
      <c r="G29" s="32"/>
      <c r="H29" s="34"/>
      <c r="I29" s="32"/>
      <c r="J29" s="35"/>
      <c r="K29" s="35"/>
      <c r="L29" s="34"/>
      <c r="M29" s="57"/>
      <c r="N29" s="35"/>
      <c r="O29" s="35"/>
      <c r="P29" s="34"/>
      <c r="Q29" s="57"/>
      <c r="R29" s="35"/>
      <c r="S29" s="35"/>
      <c r="T29" s="34"/>
      <c r="U29" s="32"/>
      <c r="V29" s="35"/>
      <c r="W29" s="35"/>
    </row>
    <row r="30" spans="1:23" s="25" customFormat="1" ht="30" customHeight="1" x14ac:dyDescent="0.25">
      <c r="A30" s="43"/>
      <c r="B30" s="49">
        <v>625</v>
      </c>
      <c r="C30" s="24"/>
      <c r="D30" s="25" t="s">
        <v>37</v>
      </c>
      <c r="I30" s="51" t="str">
        <f>"Subtotal " &amp; TEXT(B30, "@")</f>
        <v>Subtotal 625</v>
      </c>
      <c r="J30" s="46"/>
      <c r="K30" s="47">
        <f>SUBTOTAL(9, K31:K31)</f>
        <v>44333.343332463955</v>
      </c>
      <c r="M30" s="56" t="str">
        <f>"Subtotal " &amp; TEXT(F30, "@")</f>
        <v>Subtotal 0</v>
      </c>
      <c r="N30" s="56"/>
      <c r="O30" s="47">
        <f>SUBTOTAL(9, O31:O31)</f>
        <v>39652</v>
      </c>
      <c r="Q30" s="56" t="str">
        <f>"Subtotal " &amp; TEXT(J30, "@")</f>
        <v>Subtotal 0</v>
      </c>
      <c r="R30" s="56"/>
      <c r="S30" s="47">
        <f>SUBTOTAL(9, S31:S31)</f>
        <v>162234.742</v>
      </c>
      <c r="U30" s="51" t="str">
        <f>"Subtotal " &amp; TEXT(N30, "@")</f>
        <v>Subtotal 0</v>
      </c>
      <c r="V30" s="46"/>
      <c r="W30" s="47">
        <f>SUBTOTAL(9, W31:W31)</f>
        <v>25000</v>
      </c>
    </row>
    <row r="31" spans="1:23" s="23" customFormat="1" ht="30" customHeight="1" x14ac:dyDescent="0.25">
      <c r="A31" s="40"/>
      <c r="B31" s="50">
        <v>3373.05</v>
      </c>
      <c r="C31" s="29">
        <v>1</v>
      </c>
      <c r="D31" s="30" t="s">
        <v>38</v>
      </c>
      <c r="E31" s="29"/>
      <c r="F31" s="29" t="s">
        <v>14</v>
      </c>
      <c r="G31" s="29" t="s">
        <v>14</v>
      </c>
      <c r="H31" s="31">
        <v>1</v>
      </c>
      <c r="I31" s="29" t="s">
        <v>18</v>
      </c>
      <c r="J31" s="36">
        <v>44333.343332463955</v>
      </c>
      <c r="K31" s="37">
        <f>H31*J31</f>
        <v>44333.343332463955</v>
      </c>
      <c r="L31" s="31">
        <v>1</v>
      </c>
      <c r="M31" s="29" t="s">
        <v>18</v>
      </c>
      <c r="N31" s="36">
        <v>39652</v>
      </c>
      <c r="O31" s="37">
        <f>L31*N31</f>
        <v>39652</v>
      </c>
      <c r="P31" s="31">
        <v>1</v>
      </c>
      <c r="Q31" s="29" t="s">
        <v>18</v>
      </c>
      <c r="R31" s="36">
        <v>162234.742</v>
      </c>
      <c r="S31" s="37">
        <f>P31*R31</f>
        <v>162234.742</v>
      </c>
      <c r="T31" s="31">
        <v>1</v>
      </c>
      <c r="U31" s="29" t="s">
        <v>18</v>
      </c>
      <c r="V31" s="36">
        <v>25000</v>
      </c>
      <c r="W31" s="37">
        <f>T31*V31</f>
        <v>25000</v>
      </c>
    </row>
    <row r="32" spans="1:23" s="23" customFormat="1" ht="30" customHeight="1" x14ac:dyDescent="0.25">
      <c r="A32" s="40"/>
      <c r="B32" s="32"/>
      <c r="C32" s="32"/>
      <c r="D32" s="33"/>
      <c r="E32" s="32"/>
      <c r="F32" s="32"/>
      <c r="G32" s="32"/>
      <c r="H32" s="34"/>
      <c r="I32" s="32"/>
      <c r="J32" s="35"/>
      <c r="K32" s="35"/>
      <c r="L32" s="34"/>
      <c r="M32" s="57"/>
      <c r="N32" s="35"/>
      <c r="O32" s="35"/>
      <c r="P32" s="34"/>
      <c r="Q32" s="57"/>
      <c r="R32" s="35"/>
      <c r="S32" s="35"/>
      <c r="T32" s="34"/>
      <c r="U32" s="32"/>
      <c r="V32" s="35"/>
      <c r="W32" s="35"/>
    </row>
    <row r="33" spans="1:25" s="23" customFormat="1" ht="30" customHeight="1" x14ac:dyDescent="0.25">
      <c r="A33" s="40"/>
      <c r="B33" s="49">
        <v>700</v>
      </c>
      <c r="C33" s="24"/>
      <c r="D33" s="25" t="s">
        <v>76</v>
      </c>
      <c r="E33" s="25"/>
      <c r="F33" s="25"/>
      <c r="G33" s="25"/>
      <c r="H33" s="25"/>
      <c r="I33" s="51" t="str">
        <f>"Subtotal " &amp; TEXT(B33, "@")</f>
        <v>Subtotal 700</v>
      </c>
      <c r="J33" s="46"/>
      <c r="K33" s="47">
        <f>SUBTOTAL(9, K34:K34)</f>
        <v>96582.147387412624</v>
      </c>
      <c r="L33" s="25"/>
      <c r="M33" s="56" t="str">
        <f>"Subtotal " &amp; TEXT(F33, "@")</f>
        <v>Subtotal 0</v>
      </c>
      <c r="N33" s="56"/>
      <c r="O33" s="47">
        <f>SUBTOTAL(9, O34:O34)</f>
        <v>0</v>
      </c>
      <c r="P33" s="25"/>
      <c r="Q33" s="56" t="str">
        <f>"Subtotal " &amp; TEXT(J33, "@")</f>
        <v>Subtotal 0</v>
      </c>
      <c r="R33" s="56"/>
      <c r="S33" s="47">
        <f>SUBTOTAL(9, S34:S34)</f>
        <v>78080</v>
      </c>
      <c r="T33" s="25"/>
      <c r="U33" s="51" t="str">
        <f>"Subtotal " &amp; TEXT(N33, "@")</f>
        <v>Subtotal 0</v>
      </c>
      <c r="V33" s="46"/>
      <c r="W33" s="47">
        <f>SUBTOTAL(9, W34:W34)</f>
        <v>50000</v>
      </c>
    </row>
    <row r="34" spans="1:25" s="23" customFormat="1" ht="30" customHeight="1" x14ac:dyDescent="0.25">
      <c r="A34" s="40"/>
      <c r="B34" s="50">
        <v>3373.05</v>
      </c>
      <c r="C34" s="29">
        <v>1</v>
      </c>
      <c r="D34" s="30" t="s">
        <v>76</v>
      </c>
      <c r="E34" s="29"/>
      <c r="F34" s="29" t="s">
        <v>14</v>
      </c>
      <c r="G34" s="29" t="s">
        <v>14</v>
      </c>
      <c r="H34" s="31">
        <v>1</v>
      </c>
      <c r="I34" s="29" t="s">
        <v>18</v>
      </c>
      <c r="J34" s="36">
        <v>96582.147387412624</v>
      </c>
      <c r="K34" s="37">
        <f>H34*J34</f>
        <v>96582.147387412624</v>
      </c>
      <c r="L34" s="31"/>
      <c r="M34" s="29" t="s">
        <v>18</v>
      </c>
      <c r="N34" s="36"/>
      <c r="O34" s="37">
        <f>L34*N34</f>
        <v>0</v>
      </c>
      <c r="P34" s="31">
        <v>1</v>
      </c>
      <c r="Q34" s="29" t="s">
        <v>18</v>
      </c>
      <c r="R34" s="36">
        <v>78080</v>
      </c>
      <c r="S34" s="37">
        <f>P34*R34</f>
        <v>78080</v>
      </c>
      <c r="T34" s="31">
        <v>1</v>
      </c>
      <c r="U34" s="29" t="s">
        <v>18</v>
      </c>
      <c r="V34" s="36">
        <v>50000</v>
      </c>
      <c r="W34" s="37">
        <f>T34*V34</f>
        <v>50000</v>
      </c>
    </row>
    <row r="35" spans="1:25" s="23" customFormat="1" ht="30" customHeight="1" x14ac:dyDescent="0.25">
      <c r="A35" s="40"/>
      <c r="B35" s="32"/>
      <c r="C35" s="32"/>
      <c r="D35" s="33"/>
      <c r="E35" s="32"/>
      <c r="F35" s="32"/>
      <c r="G35" s="32"/>
      <c r="H35" s="34"/>
      <c r="I35" s="32"/>
      <c r="J35" s="35"/>
      <c r="K35" s="35"/>
      <c r="L35" s="34"/>
      <c r="M35" s="57"/>
      <c r="N35" s="35"/>
      <c r="O35" s="35"/>
      <c r="P35" s="34"/>
      <c r="Q35" s="57"/>
      <c r="R35" s="35"/>
      <c r="S35" s="35"/>
      <c r="T35" s="34"/>
      <c r="U35" s="32"/>
      <c r="V35" s="35"/>
      <c r="W35" s="35"/>
    </row>
    <row r="36" spans="1:25" s="25" customFormat="1" ht="30" customHeight="1" x14ac:dyDescent="0.25">
      <c r="A36" s="43"/>
      <c r="B36" s="49">
        <v>800</v>
      </c>
      <c r="C36" s="24"/>
      <c r="D36" s="25" t="s">
        <v>39</v>
      </c>
      <c r="I36" s="51" t="str">
        <f>"Subtotal " &amp; TEXT(B36, "@")</f>
        <v>Subtotal 800</v>
      </c>
      <c r="J36" s="46"/>
      <c r="K36" s="47">
        <f>SUBTOTAL(9, K37:K51)</f>
        <v>1056064.6936585209</v>
      </c>
      <c r="M36" s="56" t="str">
        <f>"Subtotal " &amp; TEXT(F36, "@")</f>
        <v>Subtotal 0</v>
      </c>
      <c r="N36" s="56"/>
      <c r="O36" s="47">
        <f>SUBTOTAL(9, O37:O51)</f>
        <v>7421624</v>
      </c>
      <c r="Q36" s="56" t="str">
        <f>"Subtotal " &amp; TEXT(J36, "@")</f>
        <v>Subtotal 0</v>
      </c>
      <c r="R36" s="56"/>
      <c r="S36" s="47">
        <f>SUBTOTAL(9, S37:S51)</f>
        <v>4395052.5240000002</v>
      </c>
      <c r="U36" s="51" t="str">
        <f>"Subtotal " &amp; TEXT(N36, "@")</f>
        <v>Subtotal 0</v>
      </c>
      <c r="V36" s="46"/>
      <c r="W36" s="47">
        <f>SUBTOTAL(9, W37:W51)</f>
        <v>2150992.1609022543</v>
      </c>
    </row>
    <row r="37" spans="1:25" s="23" customFormat="1" ht="30" customHeight="1" x14ac:dyDescent="0.25">
      <c r="A37" s="40"/>
      <c r="B37" s="50">
        <v>3205.2310000000002</v>
      </c>
      <c r="C37" s="29">
        <v>1</v>
      </c>
      <c r="D37" s="30" t="s">
        <v>57</v>
      </c>
      <c r="E37" s="29"/>
      <c r="F37" s="29" t="s">
        <v>14</v>
      </c>
      <c r="G37" s="29" t="s">
        <v>14</v>
      </c>
      <c r="H37" s="31">
        <v>16</v>
      </c>
      <c r="I37" s="29" t="s">
        <v>31</v>
      </c>
      <c r="J37" s="36">
        <v>39106.289013435293</v>
      </c>
      <c r="K37" s="37">
        <f>H37*J37</f>
        <v>625700.62421496469</v>
      </c>
      <c r="L37" s="31">
        <v>16</v>
      </c>
      <c r="M37" s="29" t="s">
        <v>31</v>
      </c>
      <c r="N37" s="36">
        <v>30122</v>
      </c>
      <c r="O37" s="37">
        <f>L37*N37</f>
        <v>481952</v>
      </c>
      <c r="P37" s="31">
        <v>16</v>
      </c>
      <c r="Q37" s="29" t="s">
        <v>31</v>
      </c>
      <c r="R37" s="36">
        <v>10405.573</v>
      </c>
      <c r="S37" s="37">
        <f>P37*R37</f>
        <v>166489.16800000001</v>
      </c>
      <c r="T37" s="31">
        <v>12</v>
      </c>
      <c r="U37" s="29" t="s">
        <v>31</v>
      </c>
      <c r="V37" s="36">
        <v>10000</v>
      </c>
      <c r="W37" s="37">
        <f>T37*V37</f>
        <v>120000</v>
      </c>
    </row>
    <row r="38" spans="1:25" s="23" customFormat="1" ht="30" customHeight="1" x14ac:dyDescent="0.25">
      <c r="A38" s="40"/>
      <c r="B38" s="50">
        <v>3205.2310000000002</v>
      </c>
      <c r="C38" s="29">
        <v>2</v>
      </c>
      <c r="D38" s="30" t="s">
        <v>58</v>
      </c>
      <c r="E38" s="29"/>
      <c r="F38" s="29" t="s">
        <v>14</v>
      </c>
      <c r="G38" s="29" t="s">
        <v>14</v>
      </c>
      <c r="H38" s="31">
        <v>8</v>
      </c>
      <c r="I38" s="29" t="s">
        <v>31</v>
      </c>
      <c r="J38" s="36">
        <v>4179.2279957409355</v>
      </c>
      <c r="K38" s="37">
        <f>H38*J38</f>
        <v>33433.823965927484</v>
      </c>
      <c r="L38" s="31">
        <v>16</v>
      </c>
      <c r="M38" s="29" t="s">
        <v>31</v>
      </c>
      <c r="N38" s="36">
        <v>3607</v>
      </c>
      <c r="O38" s="37">
        <f>L38*N38</f>
        <v>57712</v>
      </c>
      <c r="P38" s="31">
        <v>16</v>
      </c>
      <c r="Q38" s="29" t="s">
        <v>31</v>
      </c>
      <c r="R38" s="36">
        <v>4056.864</v>
      </c>
      <c r="S38" s="37">
        <f>P38*R38</f>
        <v>64909.824000000001</v>
      </c>
      <c r="T38" s="31">
        <v>6</v>
      </c>
      <c r="U38" s="29" t="s">
        <v>31</v>
      </c>
      <c r="V38" s="36">
        <v>4000</v>
      </c>
      <c r="W38" s="37">
        <f>T38*V38</f>
        <v>24000</v>
      </c>
    </row>
    <row r="39" spans="1:25" s="23" customFormat="1" ht="30" customHeight="1" x14ac:dyDescent="0.25">
      <c r="A39" s="40"/>
      <c r="B39" s="50">
        <v>3205.2310000000002</v>
      </c>
      <c r="C39" s="29">
        <v>3</v>
      </c>
      <c r="D39" s="30" t="s">
        <v>59</v>
      </c>
      <c r="E39" s="29"/>
      <c r="F39" s="29" t="s">
        <v>14</v>
      </c>
      <c r="G39" s="29" t="s">
        <v>14</v>
      </c>
      <c r="H39" s="31">
        <v>13980</v>
      </c>
      <c r="I39" s="29" t="s">
        <v>49</v>
      </c>
      <c r="J39" s="36">
        <v>10.555557936300943</v>
      </c>
      <c r="K39" s="37">
        <f>H39*J39</f>
        <v>147566.69994948717</v>
      </c>
      <c r="L39" s="31">
        <v>13980</v>
      </c>
      <c r="M39" s="29" t="s">
        <v>49</v>
      </c>
      <c r="N39" s="36">
        <v>9</v>
      </c>
      <c r="O39" s="37">
        <f>L39*N39</f>
        <v>125820</v>
      </c>
      <c r="P39" s="31">
        <v>17900</v>
      </c>
      <c r="Q39" s="29" t="s">
        <v>49</v>
      </c>
      <c r="R39" s="36">
        <v>1.556</v>
      </c>
      <c r="S39" s="37">
        <f>P39*R39</f>
        <v>27852.400000000001</v>
      </c>
      <c r="T39" s="31">
        <v>10800</v>
      </c>
      <c r="U39" s="29" t="s">
        <v>49</v>
      </c>
      <c r="V39" s="36">
        <v>3</v>
      </c>
      <c r="W39" s="37">
        <f>T39*V39</f>
        <v>32400</v>
      </c>
    </row>
    <row r="40" spans="1:25" s="23" customFormat="1" ht="30" customHeight="1" x14ac:dyDescent="0.25">
      <c r="A40" s="40"/>
      <c r="B40" s="50">
        <v>3205.2310000000002</v>
      </c>
      <c r="C40" s="29">
        <v>4</v>
      </c>
      <c r="D40" s="30" t="s">
        <v>60</v>
      </c>
      <c r="E40" s="29"/>
      <c r="F40" s="29" t="s">
        <v>14</v>
      </c>
      <c r="G40" s="29" t="s">
        <v>14</v>
      </c>
      <c r="H40" s="31">
        <v>6</v>
      </c>
      <c r="I40" s="29" t="s">
        <v>31</v>
      </c>
      <c r="J40" s="36">
        <v>3551.9331682678567</v>
      </c>
      <c r="K40" s="37">
        <f t="shared" ref="K40:K51" si="6">H40*J40</f>
        <v>21311.59900960714</v>
      </c>
      <c r="L40" s="31">
        <v>1</v>
      </c>
      <c r="M40" s="29" t="s">
        <v>31</v>
      </c>
      <c r="N40" s="36">
        <v>70471</v>
      </c>
      <c r="O40" s="37">
        <f t="shared" ref="O40:O51" si="7">L40*N40</f>
        <v>70471</v>
      </c>
      <c r="P40" s="31">
        <v>8</v>
      </c>
      <c r="Q40" s="29" t="s">
        <v>31</v>
      </c>
      <c r="R40" s="36">
        <v>4080.5990000000002</v>
      </c>
      <c r="S40" s="37">
        <f t="shared" ref="S40:S51" si="8">P40*R40</f>
        <v>32644.792000000001</v>
      </c>
      <c r="T40" s="31">
        <v>6</v>
      </c>
      <c r="U40" s="29" t="s">
        <v>31</v>
      </c>
      <c r="V40" s="36">
        <v>3551.9331682678567</v>
      </c>
      <c r="W40" s="37">
        <f t="shared" ref="W40:W51" si="9">T40*V40</f>
        <v>21311.59900960714</v>
      </c>
    </row>
    <row r="41" spans="1:25" s="23" customFormat="1" ht="30" customHeight="1" x14ac:dyDescent="0.25">
      <c r="A41" s="40"/>
      <c r="B41" s="50">
        <v>3205.2310000000002</v>
      </c>
      <c r="C41" s="29">
        <v>5</v>
      </c>
      <c r="D41" s="30" t="s">
        <v>61</v>
      </c>
      <c r="E41" s="29"/>
      <c r="F41" s="29" t="s">
        <v>14</v>
      </c>
      <c r="G41" s="29" t="s">
        <v>14</v>
      </c>
      <c r="H41" s="31">
        <v>6</v>
      </c>
      <c r="I41" s="29" t="s">
        <v>31</v>
      </c>
      <c r="J41" s="36">
        <v>5171.4987509428638</v>
      </c>
      <c r="K41" s="37">
        <f t="shared" si="6"/>
        <v>31028.992505657181</v>
      </c>
      <c r="L41" s="31"/>
      <c r="M41" s="29" t="s">
        <v>31</v>
      </c>
      <c r="N41" s="36"/>
      <c r="O41" s="37">
        <f t="shared" si="7"/>
        <v>0</v>
      </c>
      <c r="P41" s="31">
        <v>8</v>
      </c>
      <c r="Q41" s="29" t="s">
        <v>31</v>
      </c>
      <c r="R41" s="36">
        <v>4825.93</v>
      </c>
      <c r="S41" s="37">
        <f t="shared" si="8"/>
        <v>38607.440000000002</v>
      </c>
      <c r="T41" s="31">
        <v>6</v>
      </c>
      <c r="U41" s="29" t="s">
        <v>31</v>
      </c>
      <c r="V41" s="36">
        <v>6000</v>
      </c>
      <c r="W41" s="37">
        <f t="shared" si="9"/>
        <v>36000</v>
      </c>
    </row>
    <row r="42" spans="1:25" s="23" customFormat="1" ht="30" customHeight="1" x14ac:dyDescent="0.25">
      <c r="A42" s="40"/>
      <c r="B42" s="50">
        <v>3205.2310000000002</v>
      </c>
      <c r="C42" s="29">
        <v>6</v>
      </c>
      <c r="D42" s="30" t="s">
        <v>62</v>
      </c>
      <c r="E42" s="29"/>
      <c r="F42" s="29" t="s">
        <v>14</v>
      </c>
      <c r="G42" s="29" t="s">
        <v>14</v>
      </c>
      <c r="H42" s="31">
        <v>1728</v>
      </c>
      <c r="I42" s="29" t="s">
        <v>31</v>
      </c>
      <c r="J42" s="36">
        <v>2.0933982177255874</v>
      </c>
      <c r="K42" s="37">
        <f t="shared" si="6"/>
        <v>3617.3921202298152</v>
      </c>
      <c r="L42" s="31"/>
      <c r="M42" s="29" t="s">
        <v>31</v>
      </c>
      <c r="N42" s="36"/>
      <c r="O42" s="37">
        <f t="shared" si="7"/>
        <v>0</v>
      </c>
      <c r="P42" s="31">
        <v>164</v>
      </c>
      <c r="Q42" s="29" t="s">
        <v>31</v>
      </c>
      <c r="R42" s="36">
        <v>348.04500000000002</v>
      </c>
      <c r="S42" s="37">
        <f t="shared" si="8"/>
        <v>57079.380000000005</v>
      </c>
      <c r="T42" s="31">
        <v>1500</v>
      </c>
      <c r="U42" s="29" t="s">
        <v>31</v>
      </c>
      <c r="V42" s="36">
        <v>2.25</v>
      </c>
      <c r="W42" s="37">
        <f t="shared" si="9"/>
        <v>3375</v>
      </c>
      <c r="Y42" s="23" t="s">
        <v>82</v>
      </c>
    </row>
    <row r="43" spans="1:25" s="23" customFormat="1" ht="30" customHeight="1" x14ac:dyDescent="0.25">
      <c r="A43" s="40"/>
      <c r="B43" s="50">
        <v>3205.2310000000002</v>
      </c>
      <c r="C43" s="29">
        <v>7</v>
      </c>
      <c r="D43" s="30" t="s">
        <v>63</v>
      </c>
      <c r="E43" s="29"/>
      <c r="F43" s="29" t="s">
        <v>14</v>
      </c>
      <c r="G43" s="29" t="s">
        <v>14</v>
      </c>
      <c r="H43" s="31">
        <v>420</v>
      </c>
      <c r="I43" s="29" t="s">
        <v>31</v>
      </c>
      <c r="J43" s="36">
        <v>281.0686971494668</v>
      </c>
      <c r="K43" s="37">
        <f t="shared" si="6"/>
        <v>118048.85280277606</v>
      </c>
      <c r="L43" s="31">
        <v>1</v>
      </c>
      <c r="M43" s="29" t="s">
        <v>31</v>
      </c>
      <c r="N43" s="36">
        <v>205697</v>
      </c>
      <c r="O43" s="37">
        <f t="shared" si="7"/>
        <v>205697</v>
      </c>
      <c r="P43" s="31">
        <v>10</v>
      </c>
      <c r="Q43" s="29" t="s">
        <v>31</v>
      </c>
      <c r="R43" s="36">
        <v>23083.528999999999</v>
      </c>
      <c r="S43" s="37">
        <f t="shared" si="8"/>
        <v>230835.28999999998</v>
      </c>
      <c r="T43" s="31">
        <v>420</v>
      </c>
      <c r="U43" s="29" t="s">
        <v>31</v>
      </c>
      <c r="V43" s="36">
        <v>281.0686971494668</v>
      </c>
      <c r="W43" s="37">
        <f t="shared" si="9"/>
        <v>118048.85280277606</v>
      </c>
    </row>
    <row r="44" spans="1:25" s="23" customFormat="1" ht="30" customHeight="1" x14ac:dyDescent="0.25">
      <c r="A44" s="40"/>
      <c r="B44" s="50">
        <v>3205.2310000000002</v>
      </c>
      <c r="C44" s="29">
        <v>8</v>
      </c>
      <c r="D44" s="30" t="s">
        <v>65</v>
      </c>
      <c r="E44" s="29"/>
      <c r="F44" s="29" t="s">
        <v>14</v>
      </c>
      <c r="G44" s="29" t="s">
        <v>14</v>
      </c>
      <c r="H44" s="31">
        <v>500</v>
      </c>
      <c r="I44" s="29" t="s">
        <v>31</v>
      </c>
      <c r="J44" s="36">
        <v>9.7777799830998209</v>
      </c>
      <c r="K44" s="37">
        <f t="shared" si="6"/>
        <v>4888.8899915499105</v>
      </c>
      <c r="L44" s="31"/>
      <c r="M44" s="29" t="s">
        <v>31</v>
      </c>
      <c r="N44" s="36"/>
      <c r="O44" s="37">
        <f t="shared" si="7"/>
        <v>0</v>
      </c>
      <c r="P44" s="31">
        <v>1</v>
      </c>
      <c r="Q44" s="29" t="s">
        <v>31</v>
      </c>
      <c r="R44" s="36">
        <v>26269.882000000001</v>
      </c>
      <c r="S44" s="37">
        <f t="shared" si="8"/>
        <v>26269.882000000001</v>
      </c>
      <c r="T44" s="31">
        <v>500</v>
      </c>
      <c r="U44" s="29" t="s">
        <v>31</v>
      </c>
      <c r="V44" s="36">
        <v>9.7777799830998209</v>
      </c>
      <c r="W44" s="37">
        <f t="shared" si="9"/>
        <v>4888.8899915499105</v>
      </c>
    </row>
    <row r="45" spans="1:25" s="23" customFormat="1" ht="30" customHeight="1" x14ac:dyDescent="0.25">
      <c r="A45" s="40"/>
      <c r="B45" s="50">
        <v>3205.2310000000002</v>
      </c>
      <c r="C45" s="29">
        <v>9</v>
      </c>
      <c r="D45" s="30" t="s">
        <v>66</v>
      </c>
      <c r="E45" s="29"/>
      <c r="F45" s="29" t="s">
        <v>14</v>
      </c>
      <c r="G45" s="29" t="s">
        <v>14</v>
      </c>
      <c r="H45" s="31"/>
      <c r="I45" s="29" t="s">
        <v>31</v>
      </c>
      <c r="J45" s="36">
        <v>0</v>
      </c>
      <c r="K45" s="37">
        <f t="shared" si="6"/>
        <v>0</v>
      </c>
      <c r="L45" s="31">
        <v>48</v>
      </c>
      <c r="M45" s="29" t="s">
        <v>31</v>
      </c>
      <c r="N45" s="36">
        <v>11161</v>
      </c>
      <c r="O45" s="37">
        <f t="shared" si="7"/>
        <v>535728</v>
      </c>
      <c r="P45" s="31">
        <v>0</v>
      </c>
      <c r="Q45" s="29" t="s">
        <v>31</v>
      </c>
      <c r="R45" s="36">
        <v>0</v>
      </c>
      <c r="S45" s="37">
        <f t="shared" si="8"/>
        <v>0</v>
      </c>
      <c r="T45" s="31">
        <v>20</v>
      </c>
      <c r="U45" s="29" t="s">
        <v>31</v>
      </c>
      <c r="V45" s="36">
        <v>5000</v>
      </c>
      <c r="W45" s="37">
        <f t="shared" si="9"/>
        <v>100000</v>
      </c>
    </row>
    <row r="46" spans="1:25" s="23" customFormat="1" ht="30" customHeight="1" x14ac:dyDescent="0.25">
      <c r="A46" s="40"/>
      <c r="B46" s="50">
        <v>3205.2310000000002</v>
      </c>
      <c r="C46" s="29">
        <v>10</v>
      </c>
      <c r="D46" s="30" t="s">
        <v>69</v>
      </c>
      <c r="E46" s="29"/>
      <c r="F46" s="29" t="s">
        <v>14</v>
      </c>
      <c r="G46" s="29" t="s">
        <v>14</v>
      </c>
      <c r="H46" s="31">
        <v>144</v>
      </c>
      <c r="I46" s="29" t="s">
        <v>31</v>
      </c>
      <c r="J46" s="36">
        <v>7.1743675601663277</v>
      </c>
      <c r="K46" s="37">
        <f t="shared" si="6"/>
        <v>1033.1089286639512</v>
      </c>
      <c r="L46" s="31"/>
      <c r="M46" s="29" t="s">
        <v>31</v>
      </c>
      <c r="N46" s="36"/>
      <c r="O46" s="37">
        <f t="shared" si="7"/>
        <v>0</v>
      </c>
      <c r="P46" s="31">
        <v>1</v>
      </c>
      <c r="Q46" s="29" t="s">
        <v>31</v>
      </c>
      <c r="R46" s="36">
        <v>2626.9879999999998</v>
      </c>
      <c r="S46" s="37">
        <f t="shared" si="8"/>
        <v>2626.9879999999998</v>
      </c>
      <c r="T46" s="31">
        <v>144</v>
      </c>
      <c r="U46" s="29" t="s">
        <v>31</v>
      </c>
      <c r="V46" s="36">
        <v>7.1743675601663277</v>
      </c>
      <c r="W46" s="37">
        <f t="shared" si="9"/>
        <v>1033.1089286639512</v>
      </c>
    </row>
    <row r="47" spans="1:25" s="23" customFormat="1" ht="30" customHeight="1" x14ac:dyDescent="0.25">
      <c r="A47" s="40"/>
      <c r="B47" s="50">
        <v>3205.2310000000002</v>
      </c>
      <c r="C47" s="29">
        <v>11</v>
      </c>
      <c r="D47" s="30" t="s">
        <v>71</v>
      </c>
      <c r="E47" s="29"/>
      <c r="F47" s="29" t="s">
        <v>14</v>
      </c>
      <c r="G47" s="29" t="s">
        <v>14</v>
      </c>
      <c r="H47" s="31">
        <v>13948</v>
      </c>
      <c r="I47" s="29" t="s">
        <v>49</v>
      </c>
      <c r="J47" s="36">
        <v>3.5912354764160801</v>
      </c>
      <c r="K47" s="37">
        <f t="shared" si="6"/>
        <v>50090.552425051486</v>
      </c>
      <c r="L47" s="31">
        <v>13980</v>
      </c>
      <c r="M47" s="29" t="s">
        <v>49</v>
      </c>
      <c r="N47" s="36">
        <v>3</v>
      </c>
      <c r="O47" s="37">
        <f t="shared" si="7"/>
        <v>41940</v>
      </c>
      <c r="P47" s="31">
        <v>1200</v>
      </c>
      <c r="Q47" s="29" t="s">
        <v>49</v>
      </c>
      <c r="R47" s="36">
        <v>147.46199999999999</v>
      </c>
      <c r="S47" s="37">
        <f t="shared" si="8"/>
        <v>176954.4</v>
      </c>
      <c r="T47" s="31">
        <v>13948</v>
      </c>
      <c r="U47" s="29" t="s">
        <v>49</v>
      </c>
      <c r="V47" s="36">
        <v>3.5912354764160801</v>
      </c>
      <c r="W47" s="37">
        <f t="shared" si="9"/>
        <v>50090.552425051486</v>
      </c>
    </row>
    <row r="48" spans="1:25" s="23" customFormat="1" ht="30" customHeight="1" x14ac:dyDescent="0.25">
      <c r="A48" s="40"/>
      <c r="B48" s="50">
        <v>3205.2310000000002</v>
      </c>
      <c r="C48" s="29">
        <v>12</v>
      </c>
      <c r="D48" s="30" t="s">
        <v>73</v>
      </c>
      <c r="E48" s="29"/>
      <c r="F48" s="29" t="s">
        <v>14</v>
      </c>
      <c r="G48" s="29" t="s">
        <v>14</v>
      </c>
      <c r="H48" s="31">
        <v>532</v>
      </c>
      <c r="I48" s="29" t="s">
        <v>31</v>
      </c>
      <c r="J48" s="36">
        <v>36.361198768056468</v>
      </c>
      <c r="K48" s="37">
        <f t="shared" ref="K48:K50" si="10">H48*J48</f>
        <v>19344.15774460604</v>
      </c>
      <c r="L48" s="31"/>
      <c r="M48" s="29" t="s">
        <v>31</v>
      </c>
      <c r="N48" s="36"/>
      <c r="O48" s="37">
        <f t="shared" si="7"/>
        <v>0</v>
      </c>
      <c r="P48" s="31">
        <v>80</v>
      </c>
      <c r="Q48" s="29" t="s">
        <v>31</v>
      </c>
      <c r="R48" s="36"/>
      <c r="S48" s="37">
        <f t="shared" si="8"/>
        <v>0</v>
      </c>
      <c r="T48" s="31">
        <v>532</v>
      </c>
      <c r="U48" s="29" t="s">
        <v>31</v>
      </c>
      <c r="V48" s="36">
        <v>36.361198768056468</v>
      </c>
      <c r="W48" s="37">
        <f t="shared" si="9"/>
        <v>19344.15774460604</v>
      </c>
    </row>
    <row r="49" spans="1:23" s="23" customFormat="1" ht="30" customHeight="1" x14ac:dyDescent="0.25">
      <c r="A49" s="40"/>
      <c r="B49" s="50">
        <v>3205.2310000000002</v>
      </c>
      <c r="C49" s="29">
        <v>13</v>
      </c>
      <c r="D49" s="30" t="s">
        <v>72</v>
      </c>
      <c r="E49" s="29"/>
      <c r="F49" s="29" t="s">
        <v>14</v>
      </c>
      <c r="G49" s="29" t="s">
        <v>14</v>
      </c>
      <c r="H49" s="31">
        <v>0</v>
      </c>
      <c r="I49" s="29" t="s">
        <v>31</v>
      </c>
      <c r="J49" s="36">
        <v>0</v>
      </c>
      <c r="K49" s="37">
        <f t="shared" si="10"/>
        <v>0</v>
      </c>
      <c r="L49" s="31">
        <v>12</v>
      </c>
      <c r="M49" s="29" t="s">
        <v>31</v>
      </c>
      <c r="N49" s="36">
        <v>192</v>
      </c>
      <c r="O49" s="37">
        <f t="shared" si="7"/>
        <v>2304</v>
      </c>
      <c r="P49" s="31">
        <v>10</v>
      </c>
      <c r="Q49" s="29" t="s">
        <v>31</v>
      </c>
      <c r="R49" s="36">
        <v>553.25599999999997</v>
      </c>
      <c r="S49" s="37">
        <f t="shared" si="8"/>
        <v>5532.5599999999995</v>
      </c>
      <c r="T49" s="31">
        <v>10</v>
      </c>
      <c r="U49" s="29" t="s">
        <v>31</v>
      </c>
      <c r="V49" s="36">
        <v>50</v>
      </c>
      <c r="W49" s="37">
        <f t="shared" si="9"/>
        <v>500</v>
      </c>
    </row>
    <row r="50" spans="1:23" s="23" customFormat="1" ht="30" customHeight="1" x14ac:dyDescent="0.25">
      <c r="A50" s="40"/>
      <c r="B50" s="50">
        <v>3205.2310000000002</v>
      </c>
      <c r="C50" s="29">
        <v>14</v>
      </c>
      <c r="D50" s="30" t="s">
        <v>74</v>
      </c>
      <c r="E50" s="29"/>
      <c r="F50" s="29" t="s">
        <v>14</v>
      </c>
      <c r="G50" s="29" t="s">
        <v>14</v>
      </c>
      <c r="H50" s="31"/>
      <c r="I50" s="29" t="s">
        <v>49</v>
      </c>
      <c r="J50" s="36">
        <v>0</v>
      </c>
      <c r="K50" s="37">
        <f t="shared" si="10"/>
        <v>0</v>
      </c>
      <c r="L50" s="31">
        <v>59000</v>
      </c>
      <c r="M50" s="29" t="s">
        <v>49</v>
      </c>
      <c r="N50" s="36">
        <v>100</v>
      </c>
      <c r="O50" s="37">
        <f t="shared" si="7"/>
        <v>5900000</v>
      </c>
      <c r="P50" s="31">
        <v>71600</v>
      </c>
      <c r="Q50" s="29" t="s">
        <v>49</v>
      </c>
      <c r="R50" s="36">
        <v>49.793999999999997</v>
      </c>
      <c r="S50" s="37">
        <f t="shared" si="8"/>
        <v>3565250.4</v>
      </c>
      <c r="T50" s="31">
        <v>32400</v>
      </c>
      <c r="U50" s="29" t="s">
        <v>49</v>
      </c>
      <c r="V50" s="36">
        <v>50</v>
      </c>
      <c r="W50" s="37">
        <f t="shared" si="9"/>
        <v>1620000</v>
      </c>
    </row>
    <row r="51" spans="1:23" s="23" customFormat="1" ht="30" customHeight="1" x14ac:dyDescent="0.25">
      <c r="A51" s="40"/>
      <c r="B51" s="50">
        <v>3205.2310000000002</v>
      </c>
      <c r="C51" s="29">
        <v>15</v>
      </c>
      <c r="D51" s="30" t="s">
        <v>75</v>
      </c>
      <c r="E51" s="29"/>
      <c r="F51" s="29" t="s">
        <v>14</v>
      </c>
      <c r="G51" s="29" t="s">
        <v>14</v>
      </c>
      <c r="H51" s="31">
        <v>0</v>
      </c>
      <c r="I51" s="29" t="s">
        <v>49</v>
      </c>
      <c r="J51" s="36">
        <v>0</v>
      </c>
      <c r="K51" s="37">
        <f t="shared" si="6"/>
        <v>0</v>
      </c>
      <c r="L51" s="31"/>
      <c r="M51" s="29" t="s">
        <v>49</v>
      </c>
      <c r="N51" s="36"/>
      <c r="O51" s="37">
        <f t="shared" si="7"/>
        <v>0</v>
      </c>
      <c r="P51" s="31">
        <v>0</v>
      </c>
      <c r="Q51" s="29" t="s">
        <v>49</v>
      </c>
      <c r="R51" s="36">
        <v>0</v>
      </c>
      <c r="S51" s="37">
        <f t="shared" si="8"/>
        <v>0</v>
      </c>
      <c r="T51" s="31">
        <v>0</v>
      </c>
      <c r="U51" s="29" t="s">
        <v>49</v>
      </c>
      <c r="V51" s="36">
        <v>0</v>
      </c>
      <c r="W51" s="37">
        <f t="shared" si="9"/>
        <v>0</v>
      </c>
    </row>
    <row r="52" spans="1:23" s="23" customFormat="1" ht="30" customHeight="1" x14ac:dyDescent="0.25">
      <c r="A52" s="40"/>
      <c r="B52" s="32"/>
      <c r="C52" s="32"/>
      <c r="D52" s="33"/>
      <c r="E52" s="32"/>
      <c r="F52" s="32"/>
      <c r="G52" s="32"/>
      <c r="H52" s="34"/>
      <c r="I52" s="32"/>
      <c r="J52" s="35"/>
      <c r="K52" s="35"/>
      <c r="L52" s="34"/>
      <c r="M52" s="57"/>
      <c r="N52" s="35"/>
      <c r="O52" s="35"/>
      <c r="P52" s="34"/>
      <c r="Q52" s="57"/>
      <c r="R52" s="35"/>
      <c r="S52" s="35"/>
      <c r="T52" s="34"/>
      <c r="U52" s="32"/>
      <c r="V52" s="35"/>
      <c r="W52" s="35"/>
    </row>
    <row r="53" spans="1:23" s="25" customFormat="1" ht="30" customHeight="1" x14ac:dyDescent="0.25">
      <c r="A53" s="43"/>
      <c r="B53" s="49">
        <v>900</v>
      </c>
      <c r="C53" s="24"/>
      <c r="D53" s="25" t="s">
        <v>41</v>
      </c>
      <c r="I53" s="51" t="str">
        <f>"Subtotal " &amp; TEXT(B53, "@")</f>
        <v>Subtotal 900</v>
      </c>
      <c r="J53" s="46"/>
      <c r="K53" s="47">
        <f>SUBTOTAL(9, K54:K56)</f>
        <v>130869.59473427574</v>
      </c>
      <c r="M53" s="56" t="str">
        <f>"Subtotal " &amp; TEXT(F53, "@")</f>
        <v>Subtotal 0</v>
      </c>
      <c r="N53" s="56"/>
      <c r="O53" s="47">
        <f>SUBTOTAL(9, O54:O56)</f>
        <v>973873</v>
      </c>
      <c r="Q53" s="56" t="str">
        <f>"Subtotal " &amp; TEXT(J53, "@")</f>
        <v>Subtotal 0</v>
      </c>
      <c r="R53" s="56"/>
      <c r="S53" s="47">
        <f>SUBTOTAL(9, S54:S56)</f>
        <v>293859</v>
      </c>
      <c r="U53" s="51" t="str">
        <f>"Subtotal " &amp; TEXT(N53, "@")</f>
        <v>Subtotal 0</v>
      </c>
      <c r="V53" s="46"/>
      <c r="W53" s="47">
        <f>SUBTOTAL(9, W54:W56)</f>
        <v>75000</v>
      </c>
    </row>
    <row r="54" spans="1:23" s="23" customFormat="1" ht="30" customHeight="1" x14ac:dyDescent="0.25">
      <c r="A54" s="40"/>
      <c r="B54" s="50">
        <v>3000</v>
      </c>
      <c r="C54" s="29">
        <v>1</v>
      </c>
      <c r="D54" s="30" t="s">
        <v>40</v>
      </c>
      <c r="E54" s="29"/>
      <c r="F54" s="29" t="s">
        <v>14</v>
      </c>
      <c r="G54" s="29" t="s">
        <v>14</v>
      </c>
      <c r="H54" s="31">
        <v>1</v>
      </c>
      <c r="I54" s="29" t="s">
        <v>18</v>
      </c>
      <c r="J54" s="36">
        <v>130869.59473427574</v>
      </c>
      <c r="K54" s="37">
        <f>H54*J54</f>
        <v>130869.59473427574</v>
      </c>
      <c r="L54" s="31">
        <v>1</v>
      </c>
      <c r="M54" s="29" t="s">
        <v>18</v>
      </c>
      <c r="N54" s="36">
        <v>166810</v>
      </c>
      <c r="O54" s="37">
        <f>L54*N54</f>
        <v>166810</v>
      </c>
      <c r="P54" s="31">
        <v>1</v>
      </c>
      <c r="Q54" s="29" t="s">
        <v>18</v>
      </c>
      <c r="R54" s="36">
        <v>93859</v>
      </c>
      <c r="S54" s="37">
        <f>P54*R54</f>
        <v>93859</v>
      </c>
      <c r="T54" s="31">
        <v>1</v>
      </c>
      <c r="U54" s="29" t="s">
        <v>18</v>
      </c>
      <c r="V54" s="36">
        <v>75000</v>
      </c>
      <c r="W54" s="37">
        <f>T54*V54</f>
        <v>75000</v>
      </c>
    </row>
    <row r="55" spans="1:23" s="23" customFormat="1" ht="30" customHeight="1" x14ac:dyDescent="0.25">
      <c r="A55" s="40"/>
      <c r="B55" s="50">
        <v>3000</v>
      </c>
      <c r="C55" s="29">
        <v>2</v>
      </c>
      <c r="D55" s="30" t="s">
        <v>42</v>
      </c>
      <c r="E55" s="29"/>
      <c r="F55" s="29" t="s">
        <v>14</v>
      </c>
      <c r="G55" s="29" t="s">
        <v>14</v>
      </c>
      <c r="H55" s="31"/>
      <c r="I55" s="29" t="s">
        <v>18</v>
      </c>
      <c r="J55" s="36"/>
      <c r="K55" s="37">
        <f>H55*J55</f>
        <v>0</v>
      </c>
      <c r="L55" s="31">
        <v>1</v>
      </c>
      <c r="M55" s="29" t="s">
        <v>18</v>
      </c>
      <c r="N55" s="36">
        <v>302649</v>
      </c>
      <c r="O55" s="37">
        <f>L55*N55</f>
        <v>302649</v>
      </c>
      <c r="P55" s="31">
        <v>1</v>
      </c>
      <c r="Q55" s="29" t="s">
        <v>18</v>
      </c>
      <c r="R55" s="36">
        <v>80000</v>
      </c>
      <c r="S55" s="37">
        <f>P55*R55</f>
        <v>80000</v>
      </c>
      <c r="T55" s="31"/>
      <c r="U55" s="29" t="s">
        <v>18</v>
      </c>
      <c r="V55" s="36"/>
      <c r="W55" s="37">
        <f>T55*V55</f>
        <v>0</v>
      </c>
    </row>
    <row r="56" spans="1:23" s="23" customFormat="1" ht="30" customHeight="1" x14ac:dyDescent="0.25">
      <c r="A56" s="40"/>
      <c r="B56" s="50">
        <v>3000</v>
      </c>
      <c r="C56" s="29">
        <v>3</v>
      </c>
      <c r="D56" s="30" t="s">
        <v>43</v>
      </c>
      <c r="E56" s="29"/>
      <c r="F56" s="29" t="s">
        <v>14</v>
      </c>
      <c r="G56" s="29" t="s">
        <v>14</v>
      </c>
      <c r="H56" s="31"/>
      <c r="I56" s="29" t="s">
        <v>18</v>
      </c>
      <c r="J56" s="36"/>
      <c r="K56" s="37">
        <f>H56*J56</f>
        <v>0</v>
      </c>
      <c r="L56" s="31">
        <v>1</v>
      </c>
      <c r="M56" s="29" t="s">
        <v>18</v>
      </c>
      <c r="N56" s="36">
        <v>504414</v>
      </c>
      <c r="O56" s="37">
        <f>L56*N56</f>
        <v>504414</v>
      </c>
      <c r="P56" s="31">
        <v>1</v>
      </c>
      <c r="Q56" s="29" t="s">
        <v>18</v>
      </c>
      <c r="R56" s="36">
        <v>120000</v>
      </c>
      <c r="S56" s="37">
        <f>P56*R56</f>
        <v>120000</v>
      </c>
      <c r="T56" s="31"/>
      <c r="U56" s="29" t="s">
        <v>18</v>
      </c>
      <c r="V56" s="36"/>
      <c r="W56" s="37">
        <f>T56*V56</f>
        <v>0</v>
      </c>
    </row>
    <row r="57" spans="1:23" s="23" customFormat="1" ht="30" customHeight="1" x14ac:dyDescent="0.25">
      <c r="A57" s="40"/>
      <c r="B57" s="52"/>
      <c r="C57" s="32"/>
      <c r="D57" s="53"/>
      <c r="E57" s="32"/>
      <c r="F57" s="32"/>
      <c r="G57" s="32"/>
      <c r="H57" s="34"/>
      <c r="I57" s="32"/>
      <c r="J57" s="35"/>
      <c r="K57" s="54"/>
      <c r="L57" s="34"/>
      <c r="M57" s="57"/>
      <c r="N57" s="35"/>
      <c r="O57" s="54"/>
      <c r="P57" s="34"/>
      <c r="Q57" s="57"/>
      <c r="R57" s="35"/>
      <c r="S57" s="54"/>
      <c r="T57" s="34"/>
      <c r="U57" s="32"/>
      <c r="V57" s="35"/>
      <c r="W57" s="54"/>
    </row>
    <row r="58" spans="1:23" s="23" customFormat="1" ht="30" customHeight="1" x14ac:dyDescent="0.25">
      <c r="A58" s="40"/>
      <c r="B58" s="49">
        <v>1000</v>
      </c>
      <c r="C58" s="24"/>
      <c r="D58" s="25" t="s">
        <v>41</v>
      </c>
      <c r="E58" s="25"/>
      <c r="F58" s="25"/>
      <c r="G58" s="25"/>
      <c r="H58" s="25"/>
      <c r="I58" s="51" t="str">
        <f>"Subtotal " &amp; TEXT(B58, "@")</f>
        <v>Subtotal 1000</v>
      </c>
      <c r="J58" s="46"/>
      <c r="K58" s="47">
        <f>SUBTOTAL(9, K59:K61)</f>
        <v>0</v>
      </c>
      <c r="L58" s="25"/>
      <c r="M58" s="56" t="str">
        <f>"Subtotal " &amp; TEXT(F58, "@")</f>
        <v>Subtotal 0</v>
      </c>
      <c r="N58" s="56"/>
      <c r="O58" s="47">
        <f>SUBTOTAL(9, O59:O61)</f>
        <v>0</v>
      </c>
      <c r="P58" s="25"/>
      <c r="Q58" s="56" t="str">
        <f>"Subtotal " &amp; TEXT(J58, "@")</f>
        <v>Subtotal 0</v>
      </c>
      <c r="R58" s="56"/>
      <c r="S58" s="47">
        <f>SUBTOTAL(9, S59:S61)</f>
        <v>137290</v>
      </c>
      <c r="T58" s="25"/>
      <c r="U58" s="51" t="str">
        <f>"Subtotal " &amp; TEXT(N58, "@")</f>
        <v>Subtotal 0</v>
      </c>
      <c r="V58" s="46"/>
      <c r="W58" s="47">
        <f>SUBTOTAL(9, W59:W61)</f>
        <v>0</v>
      </c>
    </row>
    <row r="59" spans="1:23" s="23" customFormat="1" ht="178.5" x14ac:dyDescent="0.25">
      <c r="A59" s="40"/>
      <c r="B59" s="50">
        <v>3000</v>
      </c>
      <c r="C59" s="29">
        <v>1</v>
      </c>
      <c r="D59" s="30" t="s">
        <v>45</v>
      </c>
      <c r="E59" s="29"/>
      <c r="F59" s="29" t="s">
        <v>14</v>
      </c>
      <c r="G59" s="29" t="s">
        <v>14</v>
      </c>
      <c r="H59" s="31"/>
      <c r="I59" s="29" t="s">
        <v>18</v>
      </c>
      <c r="J59" s="36"/>
      <c r="K59" s="37">
        <f>H59*J59</f>
        <v>0</v>
      </c>
      <c r="L59" s="31">
        <v>1</v>
      </c>
      <c r="M59" s="29" t="s">
        <v>18</v>
      </c>
      <c r="N59" s="36"/>
      <c r="O59" s="37">
        <f>L59*N59</f>
        <v>0</v>
      </c>
      <c r="P59" s="31">
        <v>1</v>
      </c>
      <c r="Q59" s="29" t="s">
        <v>18</v>
      </c>
      <c r="R59" s="36">
        <v>137290</v>
      </c>
      <c r="S59" s="37">
        <f>P59*R59</f>
        <v>137290</v>
      </c>
      <c r="T59" s="31"/>
      <c r="U59" s="29" t="s">
        <v>18</v>
      </c>
      <c r="V59" s="36"/>
      <c r="W59" s="37">
        <f>T59*V59</f>
        <v>0</v>
      </c>
    </row>
    <row r="60" spans="1:23" s="25" customFormat="1" ht="102" x14ac:dyDescent="0.25">
      <c r="A60" s="43"/>
      <c r="B60" s="50">
        <v>3000</v>
      </c>
      <c r="C60" s="29">
        <v>2</v>
      </c>
      <c r="D60" s="30" t="s">
        <v>77</v>
      </c>
      <c r="E60" s="29"/>
      <c r="F60" s="29" t="s">
        <v>14</v>
      </c>
      <c r="G60" s="29" t="s">
        <v>14</v>
      </c>
      <c r="H60" s="31"/>
      <c r="I60" s="29" t="s">
        <v>18</v>
      </c>
      <c r="J60" s="36"/>
      <c r="K60" s="37">
        <f>H60*J60</f>
        <v>0</v>
      </c>
      <c r="L60" s="31">
        <v>1</v>
      </c>
      <c r="M60" s="29" t="s">
        <v>18</v>
      </c>
      <c r="N60" s="36"/>
      <c r="O60" s="37">
        <f>L60*N60</f>
        <v>0</v>
      </c>
      <c r="P60" s="31">
        <v>1</v>
      </c>
      <c r="Q60" s="29" t="s">
        <v>18</v>
      </c>
      <c r="R60" s="36"/>
      <c r="S60" s="37">
        <f>P60*R60</f>
        <v>0</v>
      </c>
      <c r="T60" s="31"/>
      <c r="U60" s="29" t="s">
        <v>18</v>
      </c>
      <c r="V60" s="36"/>
      <c r="W60" s="37">
        <f>T60*V60</f>
        <v>0</v>
      </c>
    </row>
    <row r="61" spans="1:23" s="23" customFormat="1" ht="63.75" x14ac:dyDescent="0.25">
      <c r="A61" s="40"/>
      <c r="B61" s="50">
        <v>3000</v>
      </c>
      <c r="C61" s="29">
        <v>3</v>
      </c>
      <c r="D61" s="30" t="s">
        <v>46</v>
      </c>
      <c r="E61" s="29"/>
      <c r="F61" s="29" t="s">
        <v>14</v>
      </c>
      <c r="G61" s="29" t="s">
        <v>14</v>
      </c>
      <c r="H61" s="31"/>
      <c r="I61" s="29" t="s">
        <v>18</v>
      </c>
      <c r="J61" s="36"/>
      <c r="K61" s="37">
        <f>H61*J61</f>
        <v>0</v>
      </c>
      <c r="L61" s="31">
        <v>1</v>
      </c>
      <c r="M61" s="29" t="s">
        <v>18</v>
      </c>
      <c r="N61" s="36"/>
      <c r="O61" s="37">
        <f>L61*N61</f>
        <v>0</v>
      </c>
      <c r="P61" s="31">
        <v>1</v>
      </c>
      <c r="Q61" s="29" t="s">
        <v>18</v>
      </c>
      <c r="R61" s="36"/>
      <c r="S61" s="37">
        <f>P61*R61</f>
        <v>0</v>
      </c>
      <c r="T61" s="31"/>
      <c r="U61" s="29" t="s">
        <v>18</v>
      </c>
      <c r="V61" s="36"/>
      <c r="W61" s="37">
        <f>T61*V61</f>
        <v>0</v>
      </c>
    </row>
    <row r="62" spans="1:23" s="23" customFormat="1" ht="30" customHeight="1" x14ac:dyDescent="0.25">
      <c r="A62" s="40"/>
      <c r="B62" s="52"/>
      <c r="C62" s="32"/>
      <c r="D62" s="53"/>
      <c r="E62" s="32"/>
      <c r="F62" s="32"/>
      <c r="G62" s="32"/>
      <c r="H62" s="34"/>
      <c r="I62" s="32"/>
      <c r="J62" s="35"/>
      <c r="K62" s="54"/>
      <c r="L62" s="34"/>
      <c r="M62" s="57"/>
      <c r="N62" s="35"/>
      <c r="O62" s="54"/>
      <c r="P62" s="34"/>
      <c r="Q62" s="57"/>
      <c r="R62" s="35"/>
      <c r="S62" s="54"/>
      <c r="T62" s="34"/>
      <c r="U62" s="32"/>
      <c r="V62" s="35"/>
      <c r="W62" s="54"/>
    </row>
    <row r="63" spans="1:23" s="23" customFormat="1" ht="30" customHeight="1" x14ac:dyDescent="0.25">
      <c r="A63" s="40"/>
      <c r="B63" s="32"/>
      <c r="C63" s="32"/>
      <c r="D63" s="33"/>
      <c r="E63" s="32"/>
      <c r="F63" s="32"/>
      <c r="G63" s="32"/>
      <c r="H63" s="34"/>
      <c r="I63" s="32"/>
      <c r="J63" s="35"/>
      <c r="K63" s="35"/>
      <c r="L63" s="34"/>
      <c r="M63" s="57"/>
      <c r="N63" s="35"/>
      <c r="O63" s="35"/>
      <c r="P63" s="34"/>
      <c r="Q63" s="57"/>
      <c r="R63" s="35"/>
      <c r="S63" s="35"/>
      <c r="T63" s="34"/>
      <c r="U63" s="32"/>
      <c r="V63" s="35"/>
      <c r="W63" s="35"/>
    </row>
    <row r="64" spans="1:23" s="23" customFormat="1" ht="30" customHeight="1" x14ac:dyDescent="0.25">
      <c r="A64" s="40"/>
      <c r="B64" s="49">
        <v>1100</v>
      </c>
      <c r="C64" s="24"/>
      <c r="D64" s="25" t="s">
        <v>32</v>
      </c>
      <c r="E64" s="25"/>
      <c r="F64" s="25"/>
      <c r="G64" s="25"/>
      <c r="H64" s="25"/>
      <c r="I64" s="51" t="str">
        <f>"Subtotal " &amp; TEXT(B64, "@")</f>
        <v>Subtotal 1100</v>
      </c>
      <c r="J64" s="46"/>
      <c r="K64" s="47">
        <f>SUBTOTAL(9, K65:K65)</f>
        <v>352136.87782306998</v>
      </c>
      <c r="L64" s="25"/>
      <c r="M64" s="56" t="str">
        <f>"Subtotal " &amp; TEXT(F64, "@")</f>
        <v>Subtotal 0</v>
      </c>
      <c r="N64" s="56"/>
      <c r="O64" s="47">
        <f>SUBTOTAL(9, O65:O65)</f>
        <v>337900</v>
      </c>
      <c r="P64" s="25"/>
      <c r="Q64" s="56" t="str">
        <f>"Subtotal " &amp; TEXT(J64, "@")</f>
        <v>Subtotal 0</v>
      </c>
      <c r="R64" s="56"/>
      <c r="S64" s="47">
        <f>SUBTOTAL(9, S65:S65)</f>
        <v>2000</v>
      </c>
      <c r="T64" s="25"/>
      <c r="U64" s="51" t="str">
        <f>"Subtotal " &amp; TEXT(N64, "@")</f>
        <v>Subtotal 0</v>
      </c>
      <c r="V64" s="46"/>
      <c r="W64" s="47">
        <f>SUBTOTAL(9, W65:W65)</f>
        <v>187500</v>
      </c>
    </row>
    <row r="65" spans="1:23" s="23" customFormat="1" ht="30" customHeight="1" x14ac:dyDescent="0.25">
      <c r="A65" s="40"/>
      <c r="B65" s="50">
        <v>3100</v>
      </c>
      <c r="C65" s="29">
        <v>1</v>
      </c>
      <c r="D65" s="30" t="s">
        <v>32</v>
      </c>
      <c r="E65" s="29"/>
      <c r="F65" s="29" t="s">
        <v>14</v>
      </c>
      <c r="G65" s="29" t="s">
        <v>14</v>
      </c>
      <c r="H65" s="31">
        <v>1</v>
      </c>
      <c r="I65" s="29" t="s">
        <v>18</v>
      </c>
      <c r="J65" s="36">
        <v>352136.87782306998</v>
      </c>
      <c r="K65" s="37">
        <f>H65*J65</f>
        <v>352136.87782306998</v>
      </c>
      <c r="L65" s="31">
        <v>1</v>
      </c>
      <c r="M65" s="29" t="s">
        <v>18</v>
      </c>
      <c r="N65" s="36">
        <v>337900</v>
      </c>
      <c r="O65" s="37">
        <f>L65*N65</f>
        <v>337900</v>
      </c>
      <c r="P65" s="31">
        <v>1</v>
      </c>
      <c r="Q65" s="29" t="s">
        <v>18</v>
      </c>
      <c r="R65" s="36">
        <v>2000</v>
      </c>
      <c r="S65" s="37">
        <f>P65*R65</f>
        <v>2000</v>
      </c>
      <c r="T65" s="31">
        <v>1</v>
      </c>
      <c r="U65" s="29" t="s">
        <v>18</v>
      </c>
      <c r="V65" s="36">
        <f>0.075*2500000</f>
        <v>187500</v>
      </c>
      <c r="W65" s="37">
        <f>T65*V65</f>
        <v>187500</v>
      </c>
    </row>
    <row r="66" spans="1:23" x14ac:dyDescent="0.2">
      <c r="B66" s="32"/>
      <c r="C66" s="32"/>
      <c r="D66" s="33"/>
      <c r="E66" s="32"/>
      <c r="F66" s="32"/>
      <c r="G66" s="32"/>
      <c r="H66" s="34"/>
      <c r="I66" s="32"/>
      <c r="J66" s="35"/>
      <c r="K66" s="35"/>
      <c r="L66" s="34"/>
      <c r="M66" s="57"/>
      <c r="N66" s="35"/>
      <c r="O66" s="35"/>
      <c r="P66" s="34"/>
      <c r="Q66" s="57"/>
      <c r="R66" s="35"/>
      <c r="S66" s="35"/>
      <c r="T66" s="34"/>
      <c r="U66" s="32"/>
      <c r="V66" s="35"/>
      <c r="W66" s="35"/>
    </row>
    <row r="67" spans="1:23" x14ac:dyDescent="0.2">
      <c r="B67" s="32"/>
      <c r="C67" s="32"/>
      <c r="D67" s="33"/>
      <c r="E67" s="32"/>
      <c r="F67" s="32"/>
      <c r="G67" s="32"/>
      <c r="H67" s="34"/>
      <c r="I67" s="32"/>
      <c r="J67" s="35"/>
      <c r="K67" s="35"/>
      <c r="L67" s="34"/>
      <c r="M67" s="57"/>
      <c r="N67" s="35"/>
      <c r="O67" s="35"/>
      <c r="P67" s="34"/>
      <c r="Q67" s="57"/>
      <c r="R67" s="35"/>
      <c r="S67" s="35"/>
      <c r="T67" s="34"/>
      <c r="U67" s="32"/>
      <c r="V67" s="35"/>
      <c r="W67" s="35"/>
    </row>
    <row r="68" spans="1:23" ht="13.5" thickBot="1" x14ac:dyDescent="0.25">
      <c r="B68" s="32"/>
      <c r="C68" s="32"/>
      <c r="D68" s="33"/>
      <c r="E68" s="32"/>
      <c r="F68" s="32"/>
      <c r="G68" s="32"/>
      <c r="H68" s="34"/>
      <c r="I68" s="32"/>
      <c r="J68" s="35"/>
      <c r="K68" s="35"/>
      <c r="L68" s="34"/>
      <c r="M68" s="57"/>
      <c r="N68" s="35"/>
      <c r="O68" s="35"/>
      <c r="P68" s="34"/>
      <c r="Q68" s="57"/>
      <c r="R68" s="35"/>
      <c r="S68" s="35"/>
      <c r="T68" s="34"/>
      <c r="U68" s="32"/>
      <c r="V68" s="35"/>
      <c r="W68" s="35"/>
    </row>
    <row r="69" spans="1:23" ht="18.75" thickBot="1" x14ac:dyDescent="0.25">
      <c r="B69" s="23"/>
      <c r="C69" s="23"/>
      <c r="D69" s="38" t="s">
        <v>44</v>
      </c>
      <c r="E69" s="23"/>
      <c r="F69" s="23"/>
      <c r="G69" s="23"/>
      <c r="H69" s="23"/>
      <c r="I69" s="26"/>
      <c r="J69" s="27"/>
      <c r="K69" s="28">
        <f>SUBTOTAL(9,K8:K68)</f>
        <v>12582043.280025445</v>
      </c>
      <c r="L69" s="23"/>
      <c r="M69" s="26"/>
      <c r="N69" s="27"/>
      <c r="O69" s="28">
        <f>SUBTOTAL(9,O8:O68)</f>
        <v>20596098</v>
      </c>
      <c r="P69" s="23"/>
      <c r="Q69" s="26"/>
      <c r="R69" s="27"/>
      <c r="S69" s="28">
        <f>SUBTOTAL(9,S8:S68)</f>
        <v>13257517.484999998</v>
      </c>
      <c r="T69" s="23"/>
      <c r="U69" s="26"/>
      <c r="V69" s="27"/>
      <c r="W69" s="28">
        <f>SUBTOTAL(9,W8:W68)</f>
        <v>6255492.1609022534</v>
      </c>
    </row>
    <row r="71" spans="1:23" ht="15.75" x14ac:dyDescent="0.25">
      <c r="B71" s="20" t="s">
        <v>11</v>
      </c>
      <c r="C71" s="19" t="s">
        <v>12</v>
      </c>
      <c r="D71" s="5" t="s">
        <v>13</v>
      </c>
    </row>
    <row r="72" spans="1:23" ht="15.75" x14ac:dyDescent="0.25">
      <c r="B72" s="20" t="s">
        <v>14</v>
      </c>
      <c r="C72" s="19" t="s">
        <v>12</v>
      </c>
      <c r="D72" s="5" t="s">
        <v>15</v>
      </c>
    </row>
    <row r="73" spans="1:23" ht="46.5" customHeight="1" x14ac:dyDescent="0.25">
      <c r="B73" s="20" t="s">
        <v>33</v>
      </c>
      <c r="C73" s="19" t="s">
        <v>12</v>
      </c>
      <c r="D73" s="5" t="s">
        <v>34</v>
      </c>
    </row>
    <row r="74" spans="1:23" ht="30.95" customHeight="1" x14ac:dyDescent="0.2"/>
    <row r="75" spans="1:23" ht="15.75" customHeight="1" x14ac:dyDescent="0.25">
      <c r="C75" s="1" t="s">
        <v>16</v>
      </c>
      <c r="D75" s="21" t="s">
        <v>17</v>
      </c>
    </row>
    <row r="76" spans="1:23" ht="15.75" customHeight="1" x14ac:dyDescent="0.2"/>
    <row r="77" spans="1:23" ht="46.5" customHeight="1" x14ac:dyDescent="0.2">
      <c r="C77" s="39">
        <v>1</v>
      </c>
      <c r="D77" s="66" t="s">
        <v>20</v>
      </c>
      <c r="E77" s="67"/>
      <c r="F77" s="67"/>
      <c r="G77" s="67"/>
      <c r="H77" s="67"/>
      <c r="I77" s="67"/>
      <c r="J77" s="67"/>
    </row>
    <row r="78" spans="1:23" ht="46.5" customHeight="1" x14ac:dyDescent="0.2">
      <c r="C78" s="39">
        <v>2</v>
      </c>
      <c r="D78" s="66" t="s">
        <v>21</v>
      </c>
      <c r="E78" s="67"/>
      <c r="F78" s="67"/>
      <c r="G78" s="67"/>
      <c r="H78" s="67"/>
      <c r="I78" s="67"/>
      <c r="J78" s="67"/>
    </row>
    <row r="79" spans="1:23" ht="30.95" customHeight="1" x14ac:dyDescent="0.2">
      <c r="C79" s="39">
        <v>3</v>
      </c>
      <c r="D79" s="66" t="s">
        <v>22</v>
      </c>
      <c r="E79" s="67"/>
      <c r="F79" s="67"/>
      <c r="G79" s="67"/>
      <c r="H79" s="67"/>
      <c r="I79" s="67"/>
      <c r="J79" s="67"/>
    </row>
    <row r="80" spans="1:23" ht="46.5" customHeight="1" x14ac:dyDescent="0.2">
      <c r="C80" s="39">
        <v>4</v>
      </c>
      <c r="D80" s="66" t="s">
        <v>23</v>
      </c>
      <c r="E80" s="67"/>
      <c r="F80" s="67"/>
      <c r="G80" s="67"/>
      <c r="H80" s="67"/>
      <c r="I80" s="67"/>
      <c r="J80" s="67"/>
    </row>
    <row r="81" spans="3:10" ht="15" x14ac:dyDescent="0.2">
      <c r="C81" s="39">
        <v>5</v>
      </c>
      <c r="D81" s="66" t="s">
        <v>24</v>
      </c>
      <c r="E81" s="67"/>
      <c r="F81" s="67"/>
      <c r="G81" s="67"/>
      <c r="H81" s="67"/>
      <c r="I81" s="67"/>
      <c r="J81" s="67"/>
    </row>
    <row r="82" spans="3:10" ht="15" x14ac:dyDescent="0.2">
      <c r="C82" s="39">
        <v>6</v>
      </c>
      <c r="D82" s="66" t="s">
        <v>25</v>
      </c>
      <c r="E82" s="67"/>
      <c r="F82" s="67"/>
      <c r="G82" s="67"/>
      <c r="H82" s="67"/>
      <c r="I82" s="67"/>
      <c r="J82" s="67"/>
    </row>
    <row r="83" spans="3:10" ht="15" x14ac:dyDescent="0.2">
      <c r="C83" s="39">
        <v>7</v>
      </c>
      <c r="D83" s="66" t="s">
        <v>26</v>
      </c>
      <c r="E83" s="67"/>
      <c r="F83" s="67"/>
      <c r="G83" s="67"/>
      <c r="H83" s="67"/>
      <c r="I83" s="67"/>
      <c r="J83" s="67"/>
    </row>
    <row r="84" spans="3:10" ht="15" x14ac:dyDescent="0.2">
      <c r="C84" s="39">
        <v>8</v>
      </c>
      <c r="D84" s="66" t="s">
        <v>27</v>
      </c>
      <c r="E84" s="67"/>
      <c r="F84" s="67"/>
      <c r="G84" s="67"/>
      <c r="H84" s="67"/>
      <c r="I84" s="67"/>
      <c r="J84" s="67"/>
    </row>
  </sheetData>
  <mergeCells count="12">
    <mergeCell ref="D84:J84"/>
    <mergeCell ref="D77:J77"/>
    <mergeCell ref="D78:J78"/>
    <mergeCell ref="D79:J79"/>
    <mergeCell ref="D80:J80"/>
    <mergeCell ref="D81:J81"/>
    <mergeCell ref="D82:J82"/>
    <mergeCell ref="T3:W4"/>
    <mergeCell ref="P1:S4"/>
    <mergeCell ref="L2:O4"/>
    <mergeCell ref="H3:K4"/>
    <mergeCell ref="D83:J83"/>
  </mergeCells>
  <printOptions horizontalCentered="1"/>
  <pageMargins left="0.25" right="0.25" top="0.5" bottom="0.5" header="0.25" footer="0.25"/>
  <pageSetup scale="79" fitToHeight="0" orientation="portrait" horizontalDpi="1200" verticalDpi="1200" r:id="rId1"/>
  <headerFooter>
    <oddFooter>&amp;C&amp;"Arial,Regular"&amp;12Page &amp;P&amp;L1/29/2015</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19829B0F544DA4A95C0CBA6C40681F8" ma:contentTypeVersion="10" ma:contentTypeDescription="Create a new document." ma:contentTypeScope="" ma:versionID="2d2a50533dd049cb8fa85ee169a89205">
  <xsd:schema xmlns:xsd="http://www.w3.org/2001/XMLSchema" xmlns:xs="http://www.w3.org/2001/XMLSchema" xmlns:p="http://schemas.microsoft.com/office/2006/metadata/properties" xmlns:ns3="d7a44bf9-5473-4f86-8341-8410f54fdfae" targetNamespace="http://schemas.microsoft.com/office/2006/metadata/properties" ma:root="true" ma:fieldsID="482af20f3392f145ecebc6e6f3de6821" ns3:_="">
    <xsd:import namespace="d7a44bf9-5473-4f86-8341-8410f54fdfae"/>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a44bf9-5473-4f86-8341-8410f54fdfa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B8A8237-AD9A-48BB-B734-6348FF3B9E25}">
  <ds:schemaRefs>
    <ds:schemaRef ds:uri="http://purl.org/dc/elements/1.1/"/>
    <ds:schemaRef ds:uri="http://schemas.microsoft.com/office/2006/metadata/properties"/>
    <ds:schemaRef ds:uri="d7a44bf9-5473-4f86-8341-8410f54fdfae"/>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9BAD7340-F985-4E73-9335-98C99E9D2A17}">
  <ds:schemaRefs>
    <ds:schemaRef ds:uri="http://schemas.microsoft.com/sharepoint/v3/contenttype/forms"/>
  </ds:schemaRefs>
</ds:datastoreItem>
</file>

<file path=customXml/itemProps3.xml><?xml version="1.0" encoding="utf-8"?>
<ds:datastoreItem xmlns:ds="http://schemas.openxmlformats.org/officeDocument/2006/customXml" ds:itemID="{D608A295-589A-4127-8903-09118D335C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7a44bf9-5473-4f86-8341-8410f54fdf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10</vt:i4>
      </vt:variant>
    </vt:vector>
  </HeadingPairs>
  <TitlesOfParts>
    <vt:vector size="11" baseType="lpstr">
      <vt:lpstr>Option 1</vt:lpstr>
      <vt:lpstr>'Option 1'!Print_Area</vt:lpstr>
      <vt:lpstr>'Option 1'!Print_Titles</vt:lpstr>
      <vt:lpstr>'Option 1'!rngName</vt:lpstr>
      <vt:lpstr>'Option 1'!rngNotes</vt:lpstr>
      <vt:lpstr>'Option 1'!rngOrderNo</vt:lpstr>
      <vt:lpstr>'Option 1'!rngRowKey</vt:lpstr>
      <vt:lpstr>'Option 1'!rngSubProjectCosts</vt:lpstr>
      <vt:lpstr>'Option 1'!rngSubtotals</vt:lpstr>
      <vt:lpstr>'Option 1'!rngTitle</vt:lpstr>
      <vt:lpstr>'Option 1'!rngTotal</vt:lpstr>
    </vt:vector>
  </TitlesOfParts>
  <Company>Eos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Robert</dc:creator>
  <cp:lastModifiedBy>John Nelson</cp:lastModifiedBy>
  <cp:revision>4</cp:revision>
  <cp:lastPrinted>2015-02-12T01:05:05Z</cp:lastPrinted>
  <dcterms:created xsi:type="dcterms:W3CDTF">2009-11-06T20:25:25Z</dcterms:created>
  <dcterms:modified xsi:type="dcterms:W3CDTF">2020-04-15T13:04:53Z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0x010100319829B0F544DA4A95C0CBA6C40681F8</vt:lpwstr>
  </property>
</Properties>
</file>