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Websites\Pscweb\utilities\electric\20docs\2003532\"/>
    </mc:Choice>
  </mc:AlternateContent>
  <bookViews>
    <workbookView xWindow="0" yWindow="0" windowWidth="19200" windowHeight="11595" tabRatio="817"/>
  </bookViews>
  <sheets>
    <sheet name="Reporting Templates" sheetId="3" r:id="rId1"/>
  </sheets>
  <definedNames>
    <definedName name="_xlnm.Print_Area" localSheetId="0">'Reporting Templates'!$A$1:$F$171</definedName>
  </definedNames>
  <calcPr calcId="152511" calcMode="manual"/>
</workbook>
</file>

<file path=xl/calcChain.xml><?xml version="1.0" encoding="utf-8"?>
<calcChain xmlns="http://schemas.openxmlformats.org/spreadsheetml/2006/main">
  <c r="C129" i="3" l="1"/>
  <c r="C71" i="3" l="1"/>
  <c r="C22" i="3"/>
  <c r="D27" i="3" l="1"/>
  <c r="D26" i="3"/>
  <c r="D24" i="3"/>
  <c r="D23" i="3"/>
  <c r="D28" i="3" s="1"/>
  <c r="D8" i="3" l="1"/>
  <c r="C159" i="3" l="1"/>
  <c r="C141" i="3"/>
  <c r="D13" i="3" l="1"/>
  <c r="D12" i="3"/>
  <c r="D10" i="3"/>
  <c r="D9" i="3"/>
  <c r="B129" i="3" l="1"/>
  <c r="D62" i="3" l="1"/>
  <c r="D61" i="3"/>
  <c r="D60" i="3"/>
  <c r="D59" i="3"/>
  <c r="D58" i="3"/>
  <c r="D57" i="3"/>
  <c r="B63" i="3"/>
  <c r="C92" i="3"/>
  <c r="B92" i="3"/>
  <c r="D91" i="3"/>
  <c r="D90" i="3"/>
  <c r="D89" i="3"/>
  <c r="D88" i="3"/>
  <c r="D87" i="3"/>
  <c r="D86" i="3"/>
  <c r="D85" i="3"/>
  <c r="D84" i="3"/>
  <c r="C43" i="3"/>
  <c r="B43" i="3"/>
  <c r="D42" i="3"/>
  <c r="D41" i="3"/>
  <c r="D40" i="3"/>
  <c r="D39" i="3"/>
  <c r="D38" i="3"/>
  <c r="D37" i="3"/>
  <c r="D36" i="3"/>
  <c r="D35" i="3"/>
  <c r="D43" i="3" l="1"/>
  <c r="D92" i="3"/>
  <c r="B14" i="3" l="1"/>
  <c r="C77" i="3" l="1"/>
  <c r="B77" i="3"/>
  <c r="D76" i="3"/>
  <c r="D75" i="3"/>
  <c r="D74" i="3"/>
  <c r="D73" i="3"/>
  <c r="D72" i="3"/>
  <c r="C28" i="3"/>
  <c r="B28" i="3"/>
  <c r="D77" i="3" l="1"/>
  <c r="F14" i="3" l="1"/>
  <c r="C14" i="3"/>
  <c r="F63" i="3"/>
  <c r="C63" i="3"/>
  <c r="D63" i="3" s="1"/>
  <c r="D14" i="3" l="1"/>
  <c r="E105" i="3" l="1"/>
</calcChain>
</file>

<file path=xl/sharedStrings.xml><?xml version="1.0" encoding="utf-8"?>
<sst xmlns="http://schemas.openxmlformats.org/spreadsheetml/2006/main" count="114" uniqueCount="51">
  <si>
    <t>Fuel Cell</t>
  </si>
  <si>
    <t>Hydro</t>
  </si>
  <si>
    <t>Solar</t>
  </si>
  <si>
    <t>Wind</t>
  </si>
  <si>
    <t>Total</t>
  </si>
  <si>
    <t>Resource</t>
  </si>
  <si>
    <t>Total Facilities</t>
  </si>
  <si>
    <t>Solar and Wind</t>
  </si>
  <si>
    <t>Non-Net Metering Facilities by Resource Type</t>
  </si>
  <si>
    <t>3. Total kW Combined Capacity</t>
  </si>
  <si>
    <t>2. Individual Capacity of Each Installation</t>
  </si>
  <si>
    <t>Customers</t>
  </si>
  <si>
    <t>kWh</t>
  </si>
  <si>
    <t>Value</t>
  </si>
  <si>
    <t>Total Value</t>
  </si>
  <si>
    <t>8. Measurement to Cap</t>
  </si>
  <si>
    <t>See Attachment A</t>
  </si>
  <si>
    <t>There are no unforeseen problems or barriers.</t>
  </si>
  <si>
    <t>Thermal</t>
  </si>
  <si>
    <t>Gas</t>
  </si>
  <si>
    <t>Non-Net Metering Generation Capacity by Resource Type (MW)</t>
  </si>
  <si>
    <r>
      <rPr>
        <b/>
        <sz val="12"/>
        <color theme="1"/>
        <rFont val="Times New Roman"/>
        <family val="1"/>
      </rPr>
      <t>Historic to December 31, 2009</t>
    </r>
    <r>
      <rPr>
        <sz val="12"/>
        <color theme="1"/>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</si>
  <si>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t>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</si>
  <si>
    <t>Other</t>
  </si>
  <si>
    <t>4. Number of Expired Credits per Customer</t>
  </si>
  <si>
    <t>Maximum Cap MW</t>
  </si>
  <si>
    <t>Current Enrolled MW</t>
  </si>
  <si>
    <t>Expired Credits at End of Annualized Period (Schedule 136)</t>
  </si>
  <si>
    <t>Expired Credits at End of Annualized Period (Schedule 135)</t>
  </si>
  <si>
    <t>4a. Net Metering Excess Energy Valuation</t>
  </si>
  <si>
    <t>Battery Storage</t>
  </si>
  <si>
    <t>Net Metering Facilities by Resource Type (Schedule 135)</t>
  </si>
  <si>
    <t>Customer Generation Facilities by Resource Type (Schedule 136)</t>
  </si>
  <si>
    <t>Net Metering Generation Capacity by Resource Type (kW) (Schedule 135)</t>
  </si>
  <si>
    <t>Customer Generation Capacity by Resource Type (kW) (Schedule 136)</t>
  </si>
  <si>
    <t>9. Measurement to Cap</t>
  </si>
  <si>
    <t>New Facilities              January 1, 2019 to December 31, 2019</t>
  </si>
  <si>
    <t>Facilities as of March 31, 2019</t>
  </si>
  <si>
    <t>New Facilities              April 1, 2019 to March 31, 2020</t>
  </si>
  <si>
    <t>1. Number of Customer Generation Systems (Data for report compiled on 6/23/2020)</t>
  </si>
  <si>
    <t>Customer Generation Activity to Cap as of March 31, 2020</t>
  </si>
  <si>
    <t>Large Non-Residential Customer Generation Activity to Cap as of March 31, 2020</t>
  </si>
  <si>
    <t>5. Total Value of Expired Credits (as reported on June 23, 2020)</t>
  </si>
  <si>
    <t>See Attachment B</t>
  </si>
  <si>
    <t>7. Unforeseen Problems or Barriers in the Tariff.</t>
  </si>
  <si>
    <t>Month</t>
  </si>
  <si>
    <t>Schedule 136</t>
  </si>
  <si>
    <t>Schedule 135</t>
  </si>
  <si>
    <t>6. Excess Net Metering Generation per Month</t>
  </si>
  <si>
    <t>New Facilities April 1, 2019 to March 31, 2020</t>
  </si>
  <si>
    <t>highlighted cells contain corrected data (8/20/20)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</si>
</sst>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00_);[Red]\(&quot;$&quot;#,##0.0000\)"/>
    <numFmt numFmtId="165" formatCode="_(* #,##0_);_(* \(#,##0\);_(* &quot;-&quot;??_);_(@_)"/>
  </numFmts>
  <fonts count="1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b/>
      <sz val="12"/>
      <name val="Times New Roman"/>
      <family val="1"/>
    </font>
    <font>
      <sz val="10"/>
      <name val="Arial"/>
      <family val="2"/>
    </font>
    <font>
      <sz val="12"/>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83">
    <xf numFmtId="0" fontId="0" fillId="0" borderId="0" xfId="0"/>
    <xf numFmtId="0" fontId="4" fillId="0" borderId="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4" xfId="0" applyFont="1" applyFill="1" applyBorder="1"/>
    <xf numFmtId="0" fontId="2" fillId="0" borderId="7" xfId="0" applyFont="1" applyFill="1" applyBorder="1"/>
    <xf numFmtId="0" fontId="3" fillId="0" borderId="4" xfId="0" applyFont="1" applyFill="1" applyBorder="1"/>
    <xf numFmtId="4" fontId="2" fillId="0" borderId="6"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8"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3" fillId="0" borderId="6"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37" fontId="2" fillId="0" borderId="10" xfId="0" applyNumberFormat="1" applyFont="1" applyFill="1" applyBorder="1" applyAlignment="1">
      <alignment horizontal="center"/>
    </xf>
    <xf numFmtId="0" fontId="5" fillId="0" borderId="0" xfId="0" applyFont="1" applyFill="1" applyBorder="1" applyAlignment="1">
      <alignment vertical="top" wrapText="1"/>
    </xf>
    <xf numFmtId="0" fontId="2" fillId="0" borderId="0" xfId="0" applyFont="1" applyFill="1" applyAlignment="1"/>
    <xf numFmtId="0" fontId="3" fillId="0" borderId="0" xfId="0" applyFont="1" applyFill="1"/>
    <xf numFmtId="3" fontId="2" fillId="0" borderId="0" xfId="0" applyNumberFormat="1" applyFont="1" applyFill="1" applyAlignment="1">
      <alignment horizontal="center" vertical="center"/>
    </xf>
    <xf numFmtId="0" fontId="2" fillId="0" borderId="4" xfId="0" applyFont="1" applyFill="1" applyBorder="1" applyAlignment="1">
      <alignment horizontal="center" vertical="top" wrapText="1"/>
    </xf>
    <xf numFmtId="0" fontId="2" fillId="0" borderId="0" xfId="0" applyFont="1" applyFill="1" applyAlignment="1">
      <alignment horizontal="center"/>
    </xf>
    <xf numFmtId="0" fontId="2" fillId="0" borderId="3" xfId="0" applyFont="1" applyFill="1" applyBorder="1" applyAlignment="1">
      <alignment horizontal="center"/>
    </xf>
    <xf numFmtId="0" fontId="5" fillId="0" borderId="0" xfId="0" applyFont="1" applyFill="1" applyBorder="1" applyAlignment="1">
      <alignment horizontal="center" vertical="top" wrapText="1"/>
    </xf>
    <xf numFmtId="0" fontId="2" fillId="0" borderId="0" xfId="0" applyFont="1" applyFill="1" applyBorder="1"/>
    <xf numFmtId="2" fontId="2" fillId="0" borderId="8" xfId="0" applyNumberFormat="1" applyFont="1" applyFill="1" applyBorder="1" applyAlignment="1">
      <alignment horizontal="center" vertical="top" wrapText="1"/>
    </xf>
    <xf numFmtId="17" fontId="2"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7" fillId="0" borderId="0" xfId="0" applyFont="1" applyFill="1" applyBorder="1"/>
    <xf numFmtId="0" fontId="7" fillId="0" borderId="0" xfId="0" applyFont="1" applyFill="1"/>
    <xf numFmtId="0" fontId="8" fillId="0" borderId="0" xfId="0" applyFont="1" applyFill="1"/>
    <xf numFmtId="4" fontId="8" fillId="0" borderId="0" xfId="0" applyNumberFormat="1" applyFont="1" applyFill="1"/>
    <xf numFmtId="0" fontId="8" fillId="0" borderId="0" xfId="0" applyFont="1" applyFill="1" applyAlignment="1">
      <alignment wrapText="1"/>
    </xf>
    <xf numFmtId="44" fontId="8" fillId="0" borderId="0" xfId="1" applyFont="1" applyFill="1" applyAlignment="1">
      <alignment horizontal="center" vertical="center"/>
    </xf>
    <xf numFmtId="165" fontId="8" fillId="0" borderId="0" xfId="3" applyNumberFormat="1" applyFont="1" applyFill="1" applyBorder="1" applyAlignment="1">
      <alignment horizontal="center" vertical="center"/>
    </xf>
    <xf numFmtId="0" fontId="8" fillId="0" borderId="0" xfId="0" applyFont="1" applyFill="1" applyBorder="1"/>
    <xf numFmtId="0" fontId="8" fillId="0" borderId="0" xfId="0" applyFont="1" applyFill="1" applyAlignment="1">
      <alignment horizontal="center"/>
    </xf>
    <xf numFmtId="0" fontId="9" fillId="0" borderId="0" xfId="0" applyFont="1" applyFill="1" applyAlignment="1">
      <alignment horizontal="center"/>
    </xf>
    <xf numFmtId="3" fontId="3" fillId="0" borderId="0" xfId="0" applyNumberFormat="1" applyFont="1" applyFill="1" applyAlignment="1">
      <alignment horizontal="right" vertical="center"/>
    </xf>
    <xf numFmtId="17" fontId="2" fillId="0" borderId="12" xfId="0" applyNumberFormat="1" applyFont="1" applyFill="1" applyBorder="1" applyAlignment="1">
      <alignment horizontal="center"/>
    </xf>
    <xf numFmtId="165" fontId="8" fillId="0" borderId="12" xfId="3" applyNumberFormat="1" applyFont="1" applyFill="1" applyBorder="1" applyAlignment="1">
      <alignment horizontal="center" vertical="center"/>
    </xf>
    <xf numFmtId="0" fontId="2" fillId="2" borderId="6" xfId="0" applyFont="1" applyFill="1" applyBorder="1" applyAlignment="1">
      <alignment horizontal="center" vertical="top" wrapText="1"/>
    </xf>
    <xf numFmtId="4" fontId="2" fillId="2" borderId="6" xfId="0" applyNumberFormat="1" applyFont="1" applyFill="1" applyBorder="1" applyAlignment="1">
      <alignment horizontal="center" vertical="top" wrapText="1"/>
    </xf>
    <xf numFmtId="4" fontId="2" fillId="2" borderId="4" xfId="0" applyNumberFormat="1" applyFont="1" applyFill="1" applyBorder="1" applyAlignment="1">
      <alignment horizontal="center" vertical="top" wrapText="1"/>
    </xf>
    <xf numFmtId="0" fontId="8" fillId="2" borderId="0" xfId="0" applyFont="1" applyFill="1"/>
    <xf numFmtId="0" fontId="2" fillId="2" borderId="4" xfId="0" applyFont="1" applyFill="1" applyBorder="1" applyAlignment="1">
      <alignment horizontal="center" vertical="top" wrapText="1"/>
    </xf>
    <xf numFmtId="164" fontId="2" fillId="2" borderId="6" xfId="0" applyNumberFormat="1" applyFont="1" applyFill="1" applyBorder="1" applyAlignment="1">
      <alignment horizontal="center"/>
    </xf>
    <xf numFmtId="0" fontId="5" fillId="0"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4" fontId="2" fillId="2" borderId="1" xfId="1" applyFont="1" applyFill="1" applyBorder="1" applyAlignment="1">
      <alignment horizontal="center" vertical="top" wrapText="1"/>
    </xf>
    <xf numFmtId="44" fontId="2" fillId="2" borderId="3" xfId="1" applyFont="1" applyFill="1" applyBorder="1" applyAlignment="1">
      <alignment horizontal="center" vertical="top"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center"/>
    </xf>
    <xf numFmtId="0" fontId="2" fillId="0" borderId="3" xfId="0" applyFont="1" applyFill="1" applyBorder="1" applyAlignment="1">
      <alignment horizontal="center"/>
    </xf>
    <xf numFmtId="3" fontId="2" fillId="2" borderId="1" xfId="0" applyNumberFormat="1" applyFont="1" applyFill="1" applyBorder="1" applyAlignment="1">
      <alignment horizontal="center"/>
    </xf>
    <xf numFmtId="0" fontId="2" fillId="2" borderId="3" xfId="0" applyFont="1" applyFill="1" applyBorder="1" applyAlignment="1">
      <alignment horizontal="center"/>
    </xf>
    <xf numFmtId="3" fontId="2" fillId="0" borderId="1" xfId="0" applyNumberFormat="1" applyFont="1" applyFill="1" applyBorder="1" applyAlignment="1">
      <alignment horizontal="center"/>
    </xf>
    <xf numFmtId="3" fontId="2" fillId="0" borderId="3" xfId="0" applyNumberFormat="1" applyFont="1" applyFill="1" applyBorder="1" applyAlignment="1">
      <alignment horizontal="center"/>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0" fontId="2" fillId="0" borderId="0" xfId="0" applyFont="1" applyFill="1" applyAlignment="1">
      <alignment horizontal="center"/>
    </xf>
    <xf numFmtId="0" fontId="8" fillId="0" borderId="0" xfId="0" applyFont="1" applyFill="1" applyAlignment="1">
      <alignment horizontal="left" wrapText="1"/>
    </xf>
  </cellXfs>
  <cellStyles count="4">
    <cellStyle name="Comma" xfId="3" builtinId="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Customer</a:t>
            </a:r>
            <a:r>
              <a:rPr lang="en-US" baseline="0"/>
              <a:t> Generation (Schedule 136) Activity to Cap as of </a:t>
            </a:r>
          </a:p>
          <a:p>
            <a:pPr>
              <a:defRPr/>
            </a:pPr>
            <a:r>
              <a:rPr lang="en-US" baseline="0"/>
              <a:t>May 31, 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1"/>
              <c:tx>
                <c:rich>
                  <a:bodyPr/>
                  <a:lstStyle/>
                  <a:p>
                    <a:r>
                      <a:rPr lang="en-US"/>
                      <a:t>73.85391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'Reporting Templates'!$B$140:$C$140</c:f>
              <c:strCache>
                <c:ptCount val="2"/>
                <c:pt idx="0">
                  <c:v>Maximum Cap MW</c:v>
                </c:pt>
                <c:pt idx="1">
                  <c:v>Current Enrolled MW</c:v>
                </c:pt>
              </c:strCache>
            </c:strRef>
          </c:cat>
          <c:val>
            <c:numRef>
              <c:f>'Reporting Templates'!$B$141:$C$141</c:f>
              <c:numCache>
                <c:formatCode>General</c:formatCode>
                <c:ptCount val="2"/>
                <c:pt idx="0">
                  <c:v>170</c:v>
                </c:pt>
                <c:pt idx="1">
                  <c:v>75.170190000000005</c:v>
                </c:pt>
              </c:numCache>
            </c:numRef>
          </c:val>
        </c:ser>
        <c:dLbls>
          <c:showLegendKey val="0"/>
          <c:showVal val="0"/>
          <c:showCatName val="0"/>
          <c:showSerName val="0"/>
          <c:showPercent val="0"/>
          <c:showBubbleSize val="0"/>
        </c:dLbls>
        <c:gapWidth val="182"/>
        <c:axId val="369854032"/>
        <c:axId val="119803768"/>
      </c:barChart>
      <c:catAx>
        <c:axId val="36985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803768"/>
        <c:crosses val="autoZero"/>
        <c:auto val="1"/>
        <c:lblAlgn val="ctr"/>
        <c:lblOffset val="100"/>
        <c:noMultiLvlLbl val="0"/>
      </c:catAx>
      <c:valAx>
        <c:axId val="119803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85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Non-Residential Customer</a:t>
            </a:r>
            <a:r>
              <a:rPr lang="en-US" baseline="0"/>
              <a:t> Generation (Schedule 136) Activity to Cap as of </a:t>
            </a:r>
          </a:p>
          <a:p>
            <a:pPr>
              <a:defRPr/>
            </a:pPr>
            <a:r>
              <a:rPr lang="en-US" baseline="0"/>
              <a:t>May 31, 2020</a:t>
            </a:r>
            <a:endParaRPr lang="en-US"/>
          </a:p>
        </c:rich>
      </c:tx>
      <c:layout>
        <c:manualLayout>
          <c:xMode val="edge"/>
          <c:yMode val="edge"/>
          <c:x val="0.10745122484689414"/>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1"/>
              <c:tx>
                <c:rich>
                  <a:bodyPr/>
                  <a:lstStyle/>
                  <a:p>
                    <a:r>
                      <a:rPr lang="en-US"/>
                      <a:t>9.01172</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'Reporting Templates'!$B$158:$C$158</c:f>
              <c:strCache>
                <c:ptCount val="2"/>
                <c:pt idx="0">
                  <c:v>Maximum Cap MW</c:v>
                </c:pt>
                <c:pt idx="1">
                  <c:v>Current Enrolled MW</c:v>
                </c:pt>
              </c:strCache>
            </c:strRef>
          </c:cat>
          <c:val>
            <c:numRef>
              <c:f>'Reporting Templates'!$B$159:$C$159</c:f>
              <c:numCache>
                <c:formatCode>General</c:formatCode>
                <c:ptCount val="2"/>
                <c:pt idx="0">
                  <c:v>70</c:v>
                </c:pt>
                <c:pt idx="1">
                  <c:v>7.4666600000000001</c:v>
                </c:pt>
              </c:numCache>
            </c:numRef>
          </c:val>
        </c:ser>
        <c:dLbls>
          <c:showLegendKey val="0"/>
          <c:showVal val="0"/>
          <c:showCatName val="0"/>
          <c:showSerName val="0"/>
          <c:showPercent val="0"/>
          <c:showBubbleSize val="0"/>
        </c:dLbls>
        <c:gapWidth val="182"/>
        <c:axId val="316121312"/>
        <c:axId val="316122488"/>
      </c:barChart>
      <c:catAx>
        <c:axId val="31612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122488"/>
        <c:crosses val="autoZero"/>
        <c:auto val="1"/>
        <c:lblAlgn val="ctr"/>
        <c:lblOffset val="100"/>
        <c:noMultiLvlLbl val="0"/>
      </c:catAx>
      <c:valAx>
        <c:axId val="316122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121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137</xdr:row>
      <xdr:rowOff>23812</xdr:rowOff>
    </xdr:from>
    <xdr:to>
      <xdr:col>5</xdr:col>
      <xdr:colOff>657226</xdr:colOff>
      <xdr:row>151</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154</xdr:row>
      <xdr:rowOff>171449</xdr:rowOff>
    </xdr:from>
    <xdr:to>
      <xdr:col>5</xdr:col>
      <xdr:colOff>628650</xdr:colOff>
      <xdr:row>170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9"/>
  <sheetViews>
    <sheetView tabSelected="1" showWhiteSpace="0" view="pageBreakPreview" topLeftCell="A100" zoomScale="90" zoomScaleNormal="90" zoomScaleSheetLayoutView="90" workbookViewId="0">
      <selection activeCell="J1" sqref="J1"/>
    </sheetView>
  </sheetViews>
  <sheetFormatPr defaultRowHeight="15.75" x14ac:dyDescent="0.25"/>
  <cols>
    <col min="1" max="1" width="16.5703125" style="39" customWidth="1"/>
    <col min="2" max="2" width="20.42578125" style="39" customWidth="1"/>
    <col min="3" max="3" width="20.85546875" style="39" customWidth="1"/>
    <col min="4" max="4" width="23.42578125" style="39" customWidth="1"/>
    <col min="5" max="5" width="1.7109375" style="39" customWidth="1"/>
    <col min="6" max="6" width="18.7109375" style="39" customWidth="1"/>
    <col min="7" max="16384" width="9.140625" style="39"/>
  </cols>
  <sheetData>
    <row r="1" spans="1:6" x14ac:dyDescent="0.25">
      <c r="A1" s="53" t="s">
        <v>50</v>
      </c>
      <c r="B1" s="53"/>
      <c r="C1" s="53"/>
    </row>
    <row r="2" spans="1:6" s="37" customFormat="1" ht="16.5" customHeight="1" x14ac:dyDescent="0.25">
      <c r="A2" s="56" t="s">
        <v>39</v>
      </c>
      <c r="B2" s="56"/>
      <c r="C2" s="56"/>
      <c r="D2" s="56"/>
      <c r="E2" s="56"/>
    </row>
    <row r="3" spans="1:6" ht="16.5" thickBot="1" x14ac:dyDescent="0.3">
      <c r="A3" s="38"/>
      <c r="B3" s="38"/>
      <c r="C3" s="38"/>
      <c r="D3" s="38"/>
      <c r="E3" s="38"/>
      <c r="F3" s="38"/>
    </row>
    <row r="4" spans="1:6" ht="16.5" customHeight="1" thickBot="1" x14ac:dyDescent="0.3">
      <c r="A4" s="57" t="s">
        <v>31</v>
      </c>
      <c r="B4" s="58"/>
      <c r="C4" s="58"/>
      <c r="D4" s="59"/>
      <c r="E4" s="32"/>
      <c r="F4" s="7"/>
    </row>
    <row r="5" spans="1:6" ht="31.5" customHeight="1" x14ac:dyDescent="0.25">
      <c r="A5" s="60" t="s">
        <v>5</v>
      </c>
      <c r="B5" s="63" t="s">
        <v>37</v>
      </c>
      <c r="C5" s="63" t="s">
        <v>38</v>
      </c>
      <c r="D5" s="63" t="s">
        <v>6</v>
      </c>
      <c r="F5" s="63" t="s">
        <v>36</v>
      </c>
    </row>
    <row r="6" spans="1:6" ht="15" customHeight="1" x14ac:dyDescent="0.25">
      <c r="A6" s="61"/>
      <c r="B6" s="64"/>
      <c r="C6" s="64"/>
      <c r="D6" s="64"/>
      <c r="F6" s="64"/>
    </row>
    <row r="7" spans="1:6" ht="15.75" customHeight="1" thickBot="1" x14ac:dyDescent="0.3">
      <c r="A7" s="62"/>
      <c r="B7" s="65"/>
      <c r="C7" s="65"/>
      <c r="D7" s="65"/>
      <c r="F7" s="65"/>
    </row>
    <row r="8" spans="1:6" ht="16.5" thickBot="1" x14ac:dyDescent="0.3">
      <c r="A8" s="9" t="s">
        <v>2</v>
      </c>
      <c r="B8" s="50">
        <v>30961</v>
      </c>
      <c r="C8" s="50">
        <v>0</v>
      </c>
      <c r="D8" s="3">
        <f>B8+C8</f>
        <v>30961</v>
      </c>
      <c r="F8" s="54">
        <v>73</v>
      </c>
    </row>
    <row r="9" spans="1:6" ht="16.5" thickBot="1" x14ac:dyDescent="0.3">
      <c r="A9" s="9" t="s">
        <v>3</v>
      </c>
      <c r="B9" s="3">
        <v>50</v>
      </c>
      <c r="C9" s="3">
        <v>0</v>
      </c>
      <c r="D9" s="3">
        <f t="shared" ref="D9:D13" si="0">B9+C9</f>
        <v>50</v>
      </c>
      <c r="F9" s="29"/>
    </row>
    <row r="10" spans="1:6" ht="16.5" thickBot="1" x14ac:dyDescent="0.3">
      <c r="A10" s="9" t="s">
        <v>7</v>
      </c>
      <c r="B10" s="3">
        <v>20</v>
      </c>
      <c r="C10" s="3">
        <v>0</v>
      </c>
      <c r="D10" s="3">
        <f t="shared" si="0"/>
        <v>20</v>
      </c>
      <c r="F10" s="29"/>
    </row>
    <row r="11" spans="1:6" ht="16.5" thickBot="1" x14ac:dyDescent="0.3">
      <c r="A11" s="9" t="s">
        <v>23</v>
      </c>
      <c r="B11" s="3">
        <v>0</v>
      </c>
      <c r="C11" s="3">
        <v>0</v>
      </c>
      <c r="D11" s="3">
        <v>0</v>
      </c>
      <c r="F11" s="29"/>
    </row>
    <row r="12" spans="1:6" ht="16.5" thickBot="1" x14ac:dyDescent="0.3">
      <c r="A12" s="9" t="s">
        <v>1</v>
      </c>
      <c r="B12" s="3">
        <v>7</v>
      </c>
      <c r="C12" s="3">
        <v>0</v>
      </c>
      <c r="D12" s="3">
        <f t="shared" si="0"/>
        <v>7</v>
      </c>
      <c r="F12" s="29"/>
    </row>
    <row r="13" spans="1:6" ht="16.5" thickBot="1" x14ac:dyDescent="0.3">
      <c r="A13" s="10" t="s">
        <v>0</v>
      </c>
      <c r="B13" s="4">
        <v>1</v>
      </c>
      <c r="C13" s="4">
        <v>0</v>
      </c>
      <c r="D13" s="3">
        <f t="shared" si="0"/>
        <v>1</v>
      </c>
      <c r="F13" s="2"/>
    </row>
    <row r="14" spans="1:6" ht="17.25" thickTop="1" thickBot="1" x14ac:dyDescent="0.3">
      <c r="A14" s="11" t="s">
        <v>4</v>
      </c>
      <c r="B14" s="5">
        <f>SUM(B8+B9+B10+B11+B12+B13)</f>
        <v>31039</v>
      </c>
      <c r="C14" s="5">
        <f>SUM(C8+C9+C10+C11+C12+C13)</f>
        <v>0</v>
      </c>
      <c r="D14" s="3">
        <f>SUM(D8:D13)</f>
        <v>31039</v>
      </c>
      <c r="F14" s="6">
        <f>SUM(F8+F9+F10+F11+F12+F13)</f>
        <v>73</v>
      </c>
    </row>
    <row r="15" spans="1:6" x14ac:dyDescent="0.25">
      <c r="A15" s="19"/>
      <c r="B15" s="20"/>
      <c r="C15" s="20"/>
      <c r="D15" s="18"/>
      <c r="F15" s="20"/>
    </row>
    <row r="16" spans="1:6" x14ac:dyDescent="0.25">
      <c r="A16" s="33"/>
      <c r="B16" s="20"/>
      <c r="C16" s="20"/>
      <c r="D16" s="18"/>
      <c r="F16" s="20"/>
    </row>
    <row r="17" spans="1:5" ht="16.5" thickBot="1" x14ac:dyDescent="0.3"/>
    <row r="18" spans="1:5" ht="16.5" thickBot="1" x14ac:dyDescent="0.3">
      <c r="A18" s="57" t="s">
        <v>32</v>
      </c>
      <c r="B18" s="58"/>
      <c r="C18" s="58"/>
      <c r="D18" s="59"/>
    </row>
    <row r="19" spans="1:5" ht="15" customHeight="1" x14ac:dyDescent="0.25">
      <c r="A19" s="60" t="s">
        <v>5</v>
      </c>
      <c r="B19" s="63" t="s">
        <v>37</v>
      </c>
      <c r="C19" s="63" t="s">
        <v>38</v>
      </c>
      <c r="D19" s="63" t="s">
        <v>6</v>
      </c>
    </row>
    <row r="20" spans="1:5" ht="15" customHeight="1" x14ac:dyDescent="0.25">
      <c r="A20" s="61"/>
      <c r="B20" s="64"/>
      <c r="C20" s="64"/>
      <c r="D20" s="64"/>
    </row>
    <row r="21" spans="1:5" ht="15.75" customHeight="1" thickBot="1" x14ac:dyDescent="0.3">
      <c r="A21" s="62"/>
      <c r="B21" s="65"/>
      <c r="C21" s="65"/>
      <c r="D21" s="65"/>
    </row>
    <row r="22" spans="1:5" ht="16.5" thickBot="1" x14ac:dyDescent="0.3">
      <c r="A22" s="9" t="s">
        <v>2</v>
      </c>
      <c r="B22" s="3">
        <v>3825</v>
      </c>
      <c r="C22" s="3">
        <f>D22-B22</f>
        <v>7772</v>
      </c>
      <c r="D22" s="3">
        <v>11597</v>
      </c>
    </row>
    <row r="23" spans="1:5" ht="16.5" thickBot="1" x14ac:dyDescent="0.3">
      <c r="A23" s="9" t="s">
        <v>3</v>
      </c>
      <c r="B23" s="3">
        <v>0</v>
      </c>
      <c r="C23" s="3"/>
      <c r="D23" s="3">
        <f>B23+C23</f>
        <v>0</v>
      </c>
    </row>
    <row r="24" spans="1:5" ht="16.5" thickBot="1" x14ac:dyDescent="0.3">
      <c r="A24" s="9" t="s">
        <v>7</v>
      </c>
      <c r="B24" s="3">
        <v>0</v>
      </c>
      <c r="C24" s="3"/>
      <c r="D24" s="3">
        <f>B24+C24</f>
        <v>0</v>
      </c>
    </row>
    <row r="25" spans="1:5" ht="16.5" thickBot="1" x14ac:dyDescent="0.3">
      <c r="A25" s="9" t="s">
        <v>23</v>
      </c>
      <c r="B25" s="3">
        <v>0</v>
      </c>
      <c r="C25" s="3"/>
      <c r="D25" s="3">
        <v>0</v>
      </c>
    </row>
    <row r="26" spans="1:5" ht="16.5" thickBot="1" x14ac:dyDescent="0.3">
      <c r="A26" s="9" t="s">
        <v>1</v>
      </c>
      <c r="B26" s="3">
        <v>0</v>
      </c>
      <c r="C26" s="3"/>
      <c r="D26" s="3">
        <f>B26+C26</f>
        <v>0</v>
      </c>
    </row>
    <row r="27" spans="1:5" ht="16.5" thickBot="1" x14ac:dyDescent="0.3">
      <c r="A27" s="10" t="s">
        <v>0</v>
      </c>
      <c r="B27" s="4">
        <v>0</v>
      </c>
      <c r="C27" s="4"/>
      <c r="D27" s="3">
        <f>B27+C27</f>
        <v>0</v>
      </c>
    </row>
    <row r="28" spans="1:5" ht="17.25" thickTop="1" thickBot="1" x14ac:dyDescent="0.3">
      <c r="A28" s="11" t="s">
        <v>4</v>
      </c>
      <c r="B28" s="5">
        <f>SUM(B22+B23+B24+B25+B26+B27)</f>
        <v>3825</v>
      </c>
      <c r="C28" s="5">
        <f>SUM(C22+C23+C24+C25+C26+C27)</f>
        <v>7772</v>
      </c>
      <c r="D28" s="3">
        <f>SUM(D22:D27)</f>
        <v>11597</v>
      </c>
    </row>
    <row r="29" spans="1:5" x14ac:dyDescent="0.25">
      <c r="A29" s="19"/>
      <c r="B29" s="20"/>
      <c r="C29" s="20"/>
      <c r="D29" s="18"/>
    </row>
    <row r="30" spans="1:5" ht="16.5" thickBot="1" x14ac:dyDescent="0.3"/>
    <row r="31" spans="1:5" ht="16.5" customHeight="1" thickBot="1" x14ac:dyDescent="0.3">
      <c r="A31" s="57" t="s">
        <v>8</v>
      </c>
      <c r="B31" s="58"/>
      <c r="C31" s="58"/>
      <c r="D31" s="59"/>
      <c r="E31" s="1"/>
    </row>
    <row r="32" spans="1:5" ht="16.5" customHeight="1" x14ac:dyDescent="0.25">
      <c r="A32" s="60" t="s">
        <v>5</v>
      </c>
      <c r="B32" s="63" t="s">
        <v>37</v>
      </c>
      <c r="C32" s="63" t="s">
        <v>49</v>
      </c>
      <c r="D32" s="63" t="s">
        <v>6</v>
      </c>
    </row>
    <row r="33" spans="1:6" ht="15" customHeight="1" x14ac:dyDescent="0.25">
      <c r="A33" s="61"/>
      <c r="B33" s="64"/>
      <c r="C33" s="64"/>
      <c r="D33" s="64"/>
    </row>
    <row r="34" spans="1:6" ht="15" customHeight="1" thickBot="1" x14ac:dyDescent="0.3">
      <c r="A34" s="62"/>
      <c r="B34" s="65"/>
      <c r="C34" s="65"/>
      <c r="D34" s="65"/>
    </row>
    <row r="35" spans="1:6" ht="15.75" customHeight="1" thickBot="1" x14ac:dyDescent="0.3">
      <c r="A35" s="9" t="s">
        <v>2</v>
      </c>
      <c r="B35" s="3">
        <v>17</v>
      </c>
      <c r="C35" s="3">
        <v>1</v>
      </c>
      <c r="D35" s="3">
        <f>B35+C35</f>
        <v>18</v>
      </c>
    </row>
    <row r="36" spans="1:6" ht="16.5" thickBot="1" x14ac:dyDescent="0.3">
      <c r="A36" s="9" t="s">
        <v>3</v>
      </c>
      <c r="B36" s="3">
        <v>1</v>
      </c>
      <c r="C36" s="3">
        <v>0</v>
      </c>
      <c r="D36" s="3">
        <f t="shared" ref="D36:D42" si="1">B36+C36</f>
        <v>1</v>
      </c>
    </row>
    <row r="37" spans="1:6" ht="16.5" thickBot="1" x14ac:dyDescent="0.3">
      <c r="A37" s="9" t="s">
        <v>7</v>
      </c>
      <c r="B37" s="3">
        <v>0</v>
      </c>
      <c r="C37" s="3">
        <v>0</v>
      </c>
      <c r="D37" s="3">
        <f t="shared" si="1"/>
        <v>0</v>
      </c>
    </row>
    <row r="38" spans="1:6" ht="16.5" thickBot="1" x14ac:dyDescent="0.3">
      <c r="A38" s="9" t="s">
        <v>1</v>
      </c>
      <c r="B38" s="3">
        <v>22</v>
      </c>
      <c r="C38" s="3">
        <v>0</v>
      </c>
      <c r="D38" s="3">
        <f t="shared" si="1"/>
        <v>22</v>
      </c>
    </row>
    <row r="39" spans="1:6" ht="16.5" thickBot="1" x14ac:dyDescent="0.3">
      <c r="A39" s="9" t="s">
        <v>18</v>
      </c>
      <c r="B39" s="3">
        <v>4</v>
      </c>
      <c r="C39" s="3">
        <v>0</v>
      </c>
      <c r="D39" s="3">
        <f t="shared" si="1"/>
        <v>4</v>
      </c>
    </row>
    <row r="40" spans="1:6" ht="16.5" thickBot="1" x14ac:dyDescent="0.3">
      <c r="A40" s="9" t="s">
        <v>19</v>
      </c>
      <c r="B40" s="3">
        <v>8</v>
      </c>
      <c r="C40" s="3">
        <v>0</v>
      </c>
      <c r="D40" s="3">
        <f t="shared" si="1"/>
        <v>8</v>
      </c>
    </row>
    <row r="41" spans="1:6" ht="16.5" thickBot="1" x14ac:dyDescent="0.3">
      <c r="A41" s="9" t="s">
        <v>0</v>
      </c>
      <c r="B41" s="3">
        <v>0</v>
      </c>
      <c r="C41" s="3">
        <v>0</v>
      </c>
      <c r="D41" s="3">
        <f t="shared" si="1"/>
        <v>0</v>
      </c>
    </row>
    <row r="42" spans="1:6" ht="16.5" thickBot="1" x14ac:dyDescent="0.3">
      <c r="A42" s="10" t="s">
        <v>30</v>
      </c>
      <c r="B42" s="4">
        <v>1</v>
      </c>
      <c r="C42" s="4">
        <v>1</v>
      </c>
      <c r="D42" s="4">
        <f t="shared" si="1"/>
        <v>2</v>
      </c>
    </row>
    <row r="43" spans="1:6" ht="17.25" thickTop="1" thickBot="1" x14ac:dyDescent="0.3">
      <c r="A43" s="11" t="s">
        <v>4</v>
      </c>
      <c r="B43" s="5">
        <f>SUM(B35:B42)</f>
        <v>53</v>
      </c>
      <c r="C43" s="5">
        <f>SUM(C35:C42)</f>
        <v>2</v>
      </c>
      <c r="D43" s="5">
        <f>SUM(D35:D42)</f>
        <v>55</v>
      </c>
    </row>
    <row r="44" spans="1:6" ht="21" customHeight="1" x14ac:dyDescent="0.25">
      <c r="A44" s="71"/>
      <c r="B44" s="72"/>
      <c r="C44" s="72"/>
      <c r="D44" s="72"/>
      <c r="E44" s="72"/>
    </row>
    <row r="45" spans="1:6" x14ac:dyDescent="0.25">
      <c r="A45" s="71" t="s">
        <v>21</v>
      </c>
      <c r="B45" s="71"/>
      <c r="C45" s="71"/>
      <c r="D45" s="71"/>
      <c r="E45" s="71"/>
      <c r="F45" s="71"/>
    </row>
    <row r="46" spans="1:6" ht="101.25" customHeight="1" x14ac:dyDescent="0.25">
      <c r="A46" s="82" t="s">
        <v>22</v>
      </c>
      <c r="B46" s="82"/>
      <c r="C46" s="82"/>
      <c r="D46" s="82"/>
      <c r="E46" s="82"/>
      <c r="F46" s="82"/>
    </row>
    <row r="48" spans="1:6" x14ac:dyDescent="0.25">
      <c r="A48" s="56" t="s">
        <v>10</v>
      </c>
      <c r="B48" s="56"/>
      <c r="C48" s="56"/>
      <c r="D48" s="56"/>
      <c r="E48" s="56"/>
      <c r="F48" s="37"/>
    </row>
    <row r="49" spans="1:6" s="37" customFormat="1" ht="16.5" customHeight="1" x14ac:dyDescent="0.25">
      <c r="A49" s="81" t="s">
        <v>16</v>
      </c>
      <c r="B49" s="81"/>
      <c r="C49" s="39"/>
      <c r="D49" s="39"/>
      <c r="E49" s="39"/>
      <c r="F49" s="39"/>
    </row>
    <row r="51" spans="1:6" x14ac:dyDescent="0.25">
      <c r="A51" s="56" t="s">
        <v>9</v>
      </c>
      <c r="B51" s="56"/>
      <c r="C51" s="56"/>
      <c r="D51" s="56"/>
      <c r="E51" s="56"/>
      <c r="F51" s="37"/>
    </row>
    <row r="52" spans="1:6" s="37" customFormat="1" ht="16.5" customHeight="1" thickBot="1" x14ac:dyDescent="0.3">
      <c r="A52" s="39"/>
      <c r="B52" s="39"/>
      <c r="C52" s="39"/>
      <c r="D52" s="39"/>
      <c r="E52" s="39"/>
      <c r="F52" s="39"/>
    </row>
    <row r="53" spans="1:6" ht="16.5" thickBot="1" x14ac:dyDescent="0.3">
      <c r="A53" s="57" t="s">
        <v>33</v>
      </c>
      <c r="B53" s="58"/>
      <c r="C53" s="58"/>
      <c r="D53" s="59"/>
      <c r="E53" s="1"/>
      <c r="F53" s="8"/>
    </row>
    <row r="54" spans="1:6" ht="16.5" customHeight="1" x14ac:dyDescent="0.25">
      <c r="A54" s="60" t="s">
        <v>5</v>
      </c>
      <c r="B54" s="63" t="s">
        <v>37</v>
      </c>
      <c r="C54" s="63" t="s">
        <v>38</v>
      </c>
      <c r="D54" s="63" t="s">
        <v>6</v>
      </c>
      <c r="F54" s="63" t="s">
        <v>36</v>
      </c>
    </row>
    <row r="55" spans="1:6" ht="15" customHeight="1" x14ac:dyDescent="0.25">
      <c r="A55" s="61"/>
      <c r="B55" s="64"/>
      <c r="C55" s="64"/>
      <c r="D55" s="64"/>
      <c r="F55" s="64"/>
    </row>
    <row r="56" spans="1:6" ht="15" customHeight="1" thickBot="1" x14ac:dyDescent="0.3">
      <c r="A56" s="62"/>
      <c r="B56" s="65"/>
      <c r="C56" s="65"/>
      <c r="D56" s="65"/>
      <c r="F56" s="65"/>
    </row>
    <row r="57" spans="1:6" ht="15.75" customHeight="1" thickBot="1" x14ac:dyDescent="0.3">
      <c r="A57" s="9" t="s">
        <v>2</v>
      </c>
      <c r="B57" s="51">
        <v>249883</v>
      </c>
      <c r="C57" s="51">
        <v>0</v>
      </c>
      <c r="D57" s="12">
        <f t="shared" ref="D57:D63" si="2">B57+C57</f>
        <v>249883</v>
      </c>
      <c r="E57" s="40"/>
      <c r="F57" s="52">
        <v>2774.65</v>
      </c>
    </row>
    <row r="58" spans="1:6" ht="16.5" thickBot="1" x14ac:dyDescent="0.3">
      <c r="A58" s="9" t="s">
        <v>3</v>
      </c>
      <c r="B58" s="12">
        <v>213.12</v>
      </c>
      <c r="C58" s="12">
        <v>0</v>
      </c>
      <c r="D58" s="12">
        <f t="shared" si="2"/>
        <v>213.12</v>
      </c>
      <c r="E58" s="40"/>
      <c r="F58" s="13"/>
    </row>
    <row r="59" spans="1:6" ht="16.5" thickBot="1" x14ac:dyDescent="0.3">
      <c r="A59" s="9" t="s">
        <v>7</v>
      </c>
      <c r="B59" s="12">
        <v>264.24</v>
      </c>
      <c r="C59" s="12">
        <v>0</v>
      </c>
      <c r="D59" s="12">
        <f t="shared" si="2"/>
        <v>264.24</v>
      </c>
      <c r="E59" s="40"/>
      <c r="F59" s="13"/>
    </row>
    <row r="60" spans="1:6" ht="16.5" thickBot="1" x14ac:dyDescent="0.3">
      <c r="A60" s="9" t="s">
        <v>23</v>
      </c>
      <c r="B60" s="12">
        <v>0</v>
      </c>
      <c r="C60" s="12">
        <v>0</v>
      </c>
      <c r="D60" s="12">
        <f t="shared" si="2"/>
        <v>0</v>
      </c>
      <c r="E60" s="40"/>
      <c r="F60" s="13"/>
    </row>
    <row r="61" spans="1:6" ht="16.5" thickBot="1" x14ac:dyDescent="0.3">
      <c r="A61" s="9" t="s">
        <v>1</v>
      </c>
      <c r="B61" s="12">
        <v>126.12</v>
      </c>
      <c r="C61" s="12">
        <v>0</v>
      </c>
      <c r="D61" s="12">
        <f t="shared" si="2"/>
        <v>126.12</v>
      </c>
      <c r="E61" s="40"/>
      <c r="F61" s="13"/>
    </row>
    <row r="62" spans="1:6" ht="16.5" thickBot="1" x14ac:dyDescent="0.3">
      <c r="A62" s="10" t="s">
        <v>0</v>
      </c>
      <c r="B62" s="14">
        <v>15</v>
      </c>
      <c r="C62" s="14">
        <v>0</v>
      </c>
      <c r="D62" s="12">
        <f t="shared" si="2"/>
        <v>15</v>
      </c>
      <c r="E62" s="40"/>
      <c r="F62" s="15"/>
    </row>
    <row r="63" spans="1:6" ht="17.25" thickTop="1" thickBot="1" x14ac:dyDescent="0.3">
      <c r="A63" s="11" t="s">
        <v>4</v>
      </c>
      <c r="B63" s="16">
        <f>SUM(B57+B58,B59,B60,B61,B62)</f>
        <v>250501.47999999998</v>
      </c>
      <c r="C63" s="16">
        <f>SUM(C57+C58,C59,C60,C61,C62)</f>
        <v>0</v>
      </c>
      <c r="D63" s="12">
        <f t="shared" si="2"/>
        <v>250501.47999999998</v>
      </c>
      <c r="E63" s="40"/>
      <c r="F63" s="17">
        <f>SUM(F57+F58+F59+F60+F61+F62)</f>
        <v>2774.65</v>
      </c>
    </row>
    <row r="64" spans="1:6" x14ac:dyDescent="0.25">
      <c r="A64" s="19"/>
      <c r="B64" s="21"/>
      <c r="C64" s="21"/>
      <c r="D64" s="22"/>
      <c r="E64" s="40"/>
      <c r="F64" s="21"/>
    </row>
    <row r="65" spans="1:6" x14ac:dyDescent="0.25">
      <c r="A65" s="33"/>
      <c r="B65" s="21"/>
      <c r="C65" s="21"/>
      <c r="D65" s="22"/>
      <c r="E65" s="40"/>
      <c r="F65" s="21"/>
    </row>
    <row r="66" spans="1:6" ht="16.5" thickBot="1" x14ac:dyDescent="0.3">
      <c r="B66" s="21"/>
      <c r="C66" s="21"/>
      <c r="D66" s="22"/>
      <c r="E66" s="40"/>
      <c r="F66" s="21"/>
    </row>
    <row r="67" spans="1:6" ht="16.5" thickBot="1" x14ac:dyDescent="0.3">
      <c r="A67" s="57" t="s">
        <v>34</v>
      </c>
      <c r="B67" s="58"/>
      <c r="C67" s="58"/>
      <c r="D67" s="59"/>
      <c r="E67" s="40"/>
      <c r="F67" s="21"/>
    </row>
    <row r="68" spans="1:6" ht="15.75" customHeight="1" x14ac:dyDescent="0.25">
      <c r="A68" s="60" t="s">
        <v>5</v>
      </c>
      <c r="B68" s="63" t="s">
        <v>37</v>
      </c>
      <c r="C68" s="63" t="s">
        <v>38</v>
      </c>
      <c r="D68" s="63" t="s">
        <v>6</v>
      </c>
      <c r="E68" s="40"/>
      <c r="F68" s="21"/>
    </row>
    <row r="69" spans="1:6" x14ac:dyDescent="0.25">
      <c r="A69" s="61"/>
      <c r="B69" s="64"/>
      <c r="C69" s="64"/>
      <c r="D69" s="64"/>
      <c r="E69" s="40"/>
      <c r="F69" s="21"/>
    </row>
    <row r="70" spans="1:6" ht="16.5" thickBot="1" x14ac:dyDescent="0.3">
      <c r="A70" s="62"/>
      <c r="B70" s="65"/>
      <c r="C70" s="65"/>
      <c r="D70" s="65"/>
      <c r="E70" s="40"/>
      <c r="F70" s="21"/>
    </row>
    <row r="71" spans="1:6" ht="16.5" thickBot="1" x14ac:dyDescent="0.3">
      <c r="A71" s="9" t="s">
        <v>2</v>
      </c>
      <c r="B71" s="12">
        <v>27771.525000000001</v>
      </c>
      <c r="C71" s="12">
        <f>D71-B71</f>
        <v>62235.474999999999</v>
      </c>
      <c r="D71" s="12">
        <v>90007</v>
      </c>
      <c r="E71" s="40"/>
      <c r="F71" s="21"/>
    </row>
    <row r="72" spans="1:6" ht="16.5" thickBot="1" x14ac:dyDescent="0.3">
      <c r="A72" s="9" t="s">
        <v>3</v>
      </c>
      <c r="B72" s="12">
        <v>0</v>
      </c>
      <c r="C72" s="12"/>
      <c r="D72" s="12">
        <f t="shared" ref="D72:D77" si="3">B72+C72</f>
        <v>0</v>
      </c>
      <c r="E72" s="40"/>
      <c r="F72" s="21"/>
    </row>
    <row r="73" spans="1:6" ht="16.5" thickBot="1" x14ac:dyDescent="0.3">
      <c r="A73" s="9" t="s">
        <v>7</v>
      </c>
      <c r="B73" s="12">
        <v>0</v>
      </c>
      <c r="C73" s="12"/>
      <c r="D73" s="12">
        <f t="shared" si="3"/>
        <v>0</v>
      </c>
      <c r="E73" s="40"/>
      <c r="F73" s="21"/>
    </row>
    <row r="74" spans="1:6" ht="16.5" thickBot="1" x14ac:dyDescent="0.3">
      <c r="A74" s="9" t="s">
        <v>23</v>
      </c>
      <c r="B74" s="12">
        <v>0</v>
      </c>
      <c r="C74" s="12"/>
      <c r="D74" s="12">
        <f t="shared" si="3"/>
        <v>0</v>
      </c>
      <c r="E74" s="40"/>
      <c r="F74" s="21"/>
    </row>
    <row r="75" spans="1:6" ht="16.5" thickBot="1" x14ac:dyDescent="0.3">
      <c r="A75" s="9" t="s">
        <v>1</v>
      </c>
      <c r="B75" s="12">
        <v>0</v>
      </c>
      <c r="C75" s="12"/>
      <c r="D75" s="12">
        <f t="shared" si="3"/>
        <v>0</v>
      </c>
      <c r="E75" s="40"/>
      <c r="F75" s="21"/>
    </row>
    <row r="76" spans="1:6" ht="16.5" thickBot="1" x14ac:dyDescent="0.3">
      <c r="A76" s="10" t="s">
        <v>0</v>
      </c>
      <c r="B76" s="14">
        <v>0</v>
      </c>
      <c r="C76" s="14"/>
      <c r="D76" s="12">
        <f t="shared" si="3"/>
        <v>0</v>
      </c>
    </row>
    <row r="77" spans="1:6" ht="17.25" thickTop="1" thickBot="1" x14ac:dyDescent="0.3">
      <c r="A77" s="11" t="s">
        <v>4</v>
      </c>
      <c r="B77" s="16">
        <f>SUM(B71+B72,B73,B74,B75,B76)</f>
        <v>27771.525000000001</v>
      </c>
      <c r="C77" s="16">
        <f>SUM(C71+C72,C73,C74,C75,C76)</f>
        <v>62235.474999999999</v>
      </c>
      <c r="D77" s="12">
        <f t="shared" si="3"/>
        <v>90007</v>
      </c>
    </row>
    <row r="79" spans="1:6" ht="16.5" thickBot="1" x14ac:dyDescent="0.3"/>
    <row r="80" spans="1:6" ht="16.5" customHeight="1" thickBot="1" x14ac:dyDescent="0.3">
      <c r="A80" s="57" t="s">
        <v>20</v>
      </c>
      <c r="B80" s="58"/>
      <c r="C80" s="58"/>
      <c r="D80" s="59"/>
      <c r="E80" s="1"/>
    </row>
    <row r="81" spans="1:11" ht="15" customHeight="1" x14ac:dyDescent="0.25">
      <c r="A81" s="60" t="s">
        <v>5</v>
      </c>
      <c r="B81" s="63" t="s">
        <v>37</v>
      </c>
      <c r="C81" s="63" t="s">
        <v>49</v>
      </c>
      <c r="D81" s="63" t="s">
        <v>6</v>
      </c>
    </row>
    <row r="82" spans="1:11" ht="16.5" customHeight="1" x14ac:dyDescent="0.25">
      <c r="A82" s="61"/>
      <c r="B82" s="64"/>
      <c r="C82" s="64"/>
      <c r="D82" s="64"/>
    </row>
    <row r="83" spans="1:11" ht="15" customHeight="1" thickBot="1" x14ac:dyDescent="0.3">
      <c r="A83" s="62"/>
      <c r="B83" s="65"/>
      <c r="C83" s="65"/>
      <c r="D83" s="65"/>
    </row>
    <row r="84" spans="1:11" ht="15" customHeight="1" thickBot="1" x14ac:dyDescent="0.3">
      <c r="A84" s="9" t="s">
        <v>2</v>
      </c>
      <c r="B84" s="3">
        <v>44.695</v>
      </c>
      <c r="C84" s="3">
        <v>0.65</v>
      </c>
      <c r="D84" s="3">
        <f>B84+C84</f>
        <v>45.344999999999999</v>
      </c>
    </row>
    <row r="85" spans="1:11" ht="15.75" customHeight="1" thickBot="1" x14ac:dyDescent="0.3">
      <c r="A85" s="9" t="s">
        <v>3</v>
      </c>
      <c r="B85" s="3">
        <v>0.04</v>
      </c>
      <c r="C85" s="3">
        <v>0</v>
      </c>
      <c r="D85" s="3">
        <f t="shared" ref="D85:D91" si="4">B85+C85</f>
        <v>0.04</v>
      </c>
    </row>
    <row r="86" spans="1:11" ht="16.5" thickBot="1" x14ac:dyDescent="0.3">
      <c r="A86" s="9" t="s">
        <v>7</v>
      </c>
      <c r="B86" s="3">
        <v>0</v>
      </c>
      <c r="C86" s="3">
        <v>0</v>
      </c>
      <c r="D86" s="3">
        <f t="shared" si="4"/>
        <v>0</v>
      </c>
    </row>
    <row r="87" spans="1:11" ht="16.5" thickBot="1" x14ac:dyDescent="0.3">
      <c r="A87" s="9" t="s">
        <v>1</v>
      </c>
      <c r="B87" s="3">
        <v>36.96</v>
      </c>
      <c r="C87" s="3">
        <v>0</v>
      </c>
      <c r="D87" s="3">
        <f t="shared" si="4"/>
        <v>36.96</v>
      </c>
    </row>
    <row r="88" spans="1:11" ht="16.5" thickBot="1" x14ac:dyDescent="0.3">
      <c r="A88" s="9" t="s">
        <v>18</v>
      </c>
      <c r="B88" s="3">
        <v>42.5</v>
      </c>
      <c r="C88" s="3">
        <v>0</v>
      </c>
      <c r="D88" s="3">
        <f t="shared" si="4"/>
        <v>42.5</v>
      </c>
    </row>
    <row r="89" spans="1:11" ht="16.5" thickBot="1" x14ac:dyDescent="0.3">
      <c r="A89" s="9" t="s">
        <v>19</v>
      </c>
      <c r="B89" s="3">
        <v>8.2550000000000008</v>
      </c>
      <c r="C89" s="3">
        <v>0</v>
      </c>
      <c r="D89" s="3">
        <f t="shared" si="4"/>
        <v>8.2550000000000008</v>
      </c>
    </row>
    <row r="90" spans="1:11" ht="16.5" thickBot="1" x14ac:dyDescent="0.3">
      <c r="A90" s="9" t="s">
        <v>0</v>
      </c>
      <c r="B90" s="3">
        <v>0</v>
      </c>
      <c r="C90" s="3">
        <v>0</v>
      </c>
      <c r="D90" s="3">
        <f t="shared" si="4"/>
        <v>0</v>
      </c>
    </row>
    <row r="91" spans="1:11" ht="16.5" thickBot="1" x14ac:dyDescent="0.3">
      <c r="A91" s="10" t="s">
        <v>30</v>
      </c>
      <c r="B91" s="34">
        <v>0.25</v>
      </c>
      <c r="C91" s="4">
        <v>1</v>
      </c>
      <c r="D91" s="34">
        <f t="shared" si="4"/>
        <v>1.25</v>
      </c>
    </row>
    <row r="92" spans="1:11" ht="17.25" thickTop="1" thickBot="1" x14ac:dyDescent="0.3">
      <c r="A92" s="11" t="s">
        <v>4</v>
      </c>
      <c r="B92" s="5">
        <f>SUM(B84:B91)</f>
        <v>132.69999999999999</v>
      </c>
      <c r="C92" s="5">
        <f t="shared" ref="C92:D92" si="5">SUM(C84:C91)</f>
        <v>1.65</v>
      </c>
      <c r="D92" s="5">
        <f t="shared" si="5"/>
        <v>134.35</v>
      </c>
    </row>
    <row r="93" spans="1:11" ht="16.5" customHeight="1" x14ac:dyDescent="0.25">
      <c r="A93" s="71"/>
      <c r="B93" s="72"/>
      <c r="C93" s="72"/>
      <c r="D93" s="72"/>
      <c r="E93" s="72"/>
    </row>
    <row r="94" spans="1:11" x14ac:dyDescent="0.25">
      <c r="A94" s="41"/>
      <c r="B94" s="41"/>
      <c r="C94" s="41"/>
      <c r="D94" s="41"/>
      <c r="E94" s="41"/>
    </row>
    <row r="95" spans="1:11" ht="13.5" customHeight="1" x14ac:dyDescent="0.25">
      <c r="A95" s="56" t="s">
        <v>24</v>
      </c>
      <c r="B95" s="56"/>
      <c r="C95" s="56"/>
      <c r="D95" s="56"/>
      <c r="E95" s="56"/>
      <c r="F95" s="37"/>
    </row>
    <row r="96" spans="1:11" x14ac:dyDescent="0.25">
      <c r="A96" s="81" t="s">
        <v>16</v>
      </c>
      <c r="B96" s="81"/>
      <c r="K96" s="53"/>
    </row>
    <row r="97" spans="1:6" x14ac:dyDescent="0.25">
      <c r="A97" s="30"/>
      <c r="B97" s="30"/>
    </row>
    <row r="98" spans="1:6" x14ac:dyDescent="0.25">
      <c r="A98" s="56" t="s">
        <v>29</v>
      </c>
      <c r="B98" s="56"/>
      <c r="C98" s="56"/>
      <c r="D98" s="56"/>
      <c r="E98" s="56"/>
    </row>
    <row r="99" spans="1:6" s="37" customFormat="1" ht="16.5" customHeight="1" x14ac:dyDescent="0.25">
      <c r="A99" s="81" t="s">
        <v>43</v>
      </c>
      <c r="B99" s="81"/>
      <c r="C99" s="39"/>
      <c r="D99" s="39"/>
      <c r="E99" s="39"/>
      <c r="F99" s="39"/>
    </row>
    <row r="100" spans="1:6" s="37" customFormat="1" ht="16.5" customHeight="1" x14ac:dyDescent="0.25">
      <c r="A100" s="30"/>
      <c r="B100" s="30"/>
      <c r="C100" s="39"/>
      <c r="D100" s="39"/>
      <c r="E100" s="39"/>
      <c r="F100" s="39"/>
    </row>
    <row r="101" spans="1:6" x14ac:dyDescent="0.25">
      <c r="A101" s="56" t="s">
        <v>42</v>
      </c>
      <c r="B101" s="56"/>
      <c r="C101" s="56"/>
      <c r="D101" s="56"/>
      <c r="E101" s="56"/>
      <c r="F101" s="37"/>
    </row>
    <row r="102" spans="1:6" x14ac:dyDescent="0.25">
      <c r="A102" s="27"/>
    </row>
    <row r="103" spans="1:6" s="37" customFormat="1" ht="16.5" customHeight="1" thickBot="1" x14ac:dyDescent="0.3">
      <c r="A103" s="66" t="s">
        <v>28</v>
      </c>
      <c r="B103" s="66"/>
      <c r="C103" s="66"/>
      <c r="D103" s="66"/>
      <c r="E103" s="66"/>
      <c r="F103" s="66"/>
    </row>
    <row r="104" spans="1:6" ht="16.5" thickBot="1" x14ac:dyDescent="0.3">
      <c r="A104" s="73" t="s">
        <v>11</v>
      </c>
      <c r="B104" s="74"/>
      <c r="C104" s="23" t="s">
        <v>12</v>
      </c>
      <c r="D104" s="31" t="s">
        <v>13</v>
      </c>
      <c r="E104" s="67" t="s">
        <v>14</v>
      </c>
      <c r="F104" s="68"/>
    </row>
    <row r="105" spans="1:6" ht="16.5" customHeight="1" thickBot="1" x14ac:dyDescent="0.3">
      <c r="A105" s="75">
        <v>31039</v>
      </c>
      <c r="B105" s="76"/>
      <c r="C105" s="24">
        <v>11021900.800000001</v>
      </c>
      <c r="D105" s="55">
        <v>2.5969863095238094E-2</v>
      </c>
      <c r="E105" s="69">
        <f>C105*D105</f>
        <v>286237.25482529524</v>
      </c>
      <c r="F105" s="70"/>
    </row>
    <row r="108" spans="1:6" ht="16.5" customHeight="1" thickBot="1" x14ac:dyDescent="0.3">
      <c r="A108" s="66" t="s">
        <v>27</v>
      </c>
      <c r="B108" s="66"/>
      <c r="C108" s="66"/>
      <c r="D108" s="66"/>
      <c r="E108" s="25"/>
      <c r="F108" s="25"/>
    </row>
    <row r="109" spans="1:6" ht="16.5" thickBot="1" x14ac:dyDescent="0.3"/>
    <row r="110" spans="1:6" ht="16.5" thickBot="1" x14ac:dyDescent="0.3">
      <c r="A110" s="73" t="s">
        <v>11</v>
      </c>
      <c r="B110" s="74"/>
      <c r="C110" s="23" t="s">
        <v>12</v>
      </c>
      <c r="D110" s="67" t="s">
        <v>14</v>
      </c>
      <c r="E110" s="68"/>
      <c r="F110" s="42"/>
    </row>
    <row r="111" spans="1:6" ht="16.5" thickBot="1" x14ac:dyDescent="0.3">
      <c r="A111" s="77">
        <v>11597</v>
      </c>
      <c r="B111" s="78"/>
      <c r="C111" s="24">
        <v>2631396.7249108236</v>
      </c>
      <c r="D111" s="79">
        <v>240551.87</v>
      </c>
      <c r="E111" s="80"/>
      <c r="F111" s="42"/>
    </row>
    <row r="112" spans="1:6" ht="15.75" customHeight="1" x14ac:dyDescent="0.25"/>
    <row r="114" spans="1:6" x14ac:dyDescent="0.25">
      <c r="A114" s="56" t="s">
        <v>48</v>
      </c>
      <c r="B114" s="56"/>
      <c r="C114" s="56"/>
      <c r="D114" s="56"/>
      <c r="E114" s="56"/>
      <c r="F114" s="37"/>
    </row>
    <row r="115" spans="1:6" x14ac:dyDescent="0.25">
      <c r="A115" s="27"/>
      <c r="B115" s="27"/>
      <c r="C115" s="27"/>
      <c r="D115" s="27"/>
      <c r="E115" s="27"/>
      <c r="F115" s="27"/>
    </row>
    <row r="116" spans="1:6" s="37" customFormat="1" ht="31.5" customHeight="1" x14ac:dyDescent="0.25">
      <c r="A116" s="36" t="s">
        <v>45</v>
      </c>
      <c r="B116" s="36" t="s">
        <v>47</v>
      </c>
      <c r="C116" s="36" t="s">
        <v>46</v>
      </c>
      <c r="D116" s="25"/>
      <c r="E116" s="25"/>
      <c r="F116" s="25"/>
    </row>
    <row r="117" spans="1:6" x14ac:dyDescent="0.25">
      <c r="A117" s="35">
        <v>43556</v>
      </c>
      <c r="B117" s="43">
        <v>5259039</v>
      </c>
      <c r="C117" s="43">
        <v>1894192</v>
      </c>
      <c r="D117" s="35"/>
      <c r="E117" s="44"/>
      <c r="F117" s="43"/>
    </row>
    <row r="118" spans="1:6" ht="18.75" customHeight="1" x14ac:dyDescent="0.25">
      <c r="A118" s="35">
        <v>43586</v>
      </c>
      <c r="B118" s="43">
        <v>11396843</v>
      </c>
      <c r="C118" s="43">
        <v>2660913</v>
      </c>
      <c r="D118" s="35"/>
      <c r="E118" s="44"/>
      <c r="F118" s="43"/>
    </row>
    <row r="119" spans="1:6" x14ac:dyDescent="0.25">
      <c r="A119" s="35">
        <v>43617</v>
      </c>
      <c r="B119" s="43">
        <v>10830826</v>
      </c>
      <c r="C119" s="43">
        <v>3158235</v>
      </c>
      <c r="D119" s="35"/>
      <c r="E119" s="44"/>
      <c r="F119" s="43"/>
    </row>
    <row r="120" spans="1:6" x14ac:dyDescent="0.25">
      <c r="A120" s="35">
        <v>43647</v>
      </c>
      <c r="B120" s="43">
        <v>8383561</v>
      </c>
      <c r="C120" s="43">
        <v>3195295</v>
      </c>
      <c r="D120" s="35"/>
      <c r="E120" s="44"/>
      <c r="F120" s="43"/>
    </row>
    <row r="121" spans="1:6" x14ac:dyDescent="0.25">
      <c r="A121" s="35">
        <v>43678</v>
      </c>
      <c r="B121" s="43">
        <v>5099464</v>
      </c>
      <c r="C121" s="43">
        <v>2559631</v>
      </c>
      <c r="D121" s="35"/>
      <c r="E121" s="44"/>
      <c r="F121" s="43"/>
    </row>
    <row r="122" spans="1:6" x14ac:dyDescent="0.25">
      <c r="A122" s="35">
        <v>43709</v>
      </c>
      <c r="B122" s="43">
        <v>4469424</v>
      </c>
      <c r="C122" s="43">
        <v>2989934</v>
      </c>
      <c r="D122" s="35"/>
      <c r="E122" s="44"/>
      <c r="F122" s="43"/>
    </row>
    <row r="123" spans="1:6" x14ac:dyDescent="0.25">
      <c r="A123" s="35">
        <v>43739</v>
      </c>
      <c r="B123" s="43">
        <v>6121820</v>
      </c>
      <c r="C123" s="43">
        <v>3489716</v>
      </c>
      <c r="D123" s="35"/>
      <c r="E123" s="44"/>
      <c r="F123" s="43"/>
    </row>
    <row r="124" spans="1:6" x14ac:dyDescent="0.25">
      <c r="A124" s="35">
        <v>43770</v>
      </c>
      <c r="B124" s="43">
        <v>2783100</v>
      </c>
      <c r="C124" s="43">
        <v>3108631</v>
      </c>
      <c r="D124" s="35"/>
      <c r="E124" s="44"/>
      <c r="F124" s="43"/>
    </row>
    <row r="125" spans="1:6" x14ac:dyDescent="0.25">
      <c r="A125" s="35">
        <v>43800</v>
      </c>
      <c r="B125" s="43">
        <v>601663</v>
      </c>
      <c r="C125" s="43">
        <v>1549774</v>
      </c>
      <c r="D125" s="35"/>
      <c r="E125" s="44"/>
      <c r="F125" s="43"/>
    </row>
    <row r="126" spans="1:6" x14ac:dyDescent="0.25">
      <c r="A126" s="35">
        <v>43831</v>
      </c>
      <c r="B126" s="43">
        <v>447989</v>
      </c>
      <c r="C126" s="43">
        <v>1220382</v>
      </c>
      <c r="D126" s="35"/>
      <c r="E126" s="44"/>
      <c r="F126" s="43"/>
    </row>
    <row r="127" spans="1:6" x14ac:dyDescent="0.25">
      <c r="A127" s="35">
        <v>43862</v>
      </c>
      <c r="B127" s="43">
        <v>784130</v>
      </c>
      <c r="C127" s="43">
        <v>2142037</v>
      </c>
      <c r="D127" s="35"/>
      <c r="E127" s="44"/>
      <c r="F127" s="43"/>
    </row>
    <row r="128" spans="1:6" x14ac:dyDescent="0.25">
      <c r="A128" s="48">
        <v>43891</v>
      </c>
      <c r="B128" s="49">
        <v>3718982</v>
      </c>
      <c r="C128" s="49">
        <v>4324094</v>
      </c>
      <c r="D128" s="35"/>
      <c r="E128" s="44"/>
      <c r="F128" s="43"/>
    </row>
    <row r="129" spans="1:6" x14ac:dyDescent="0.25">
      <c r="A129" s="46" t="s">
        <v>4</v>
      </c>
      <c r="B129" s="47">
        <f>SUM(B117:B128)</f>
        <v>59896841</v>
      </c>
      <c r="C129" s="47">
        <f>SUM(C117:C128)</f>
        <v>32292834</v>
      </c>
      <c r="D129" s="45"/>
      <c r="F129" s="28"/>
    </row>
    <row r="132" spans="1:6" x14ac:dyDescent="0.25">
      <c r="A132" s="56" t="s">
        <v>44</v>
      </c>
      <c r="B132" s="56"/>
      <c r="C132" s="56"/>
      <c r="D132" s="56"/>
      <c r="E132" s="56"/>
      <c r="F132" s="37"/>
    </row>
    <row r="133" spans="1:6" x14ac:dyDescent="0.25">
      <c r="A133" s="26" t="s">
        <v>17</v>
      </c>
      <c r="B133" s="26"/>
    </row>
    <row r="134" spans="1:6" s="37" customFormat="1" ht="16.5" customHeight="1" x14ac:dyDescent="0.25">
      <c r="A134" s="39"/>
      <c r="B134" s="39"/>
      <c r="C134" s="39"/>
      <c r="D134" s="39"/>
      <c r="E134" s="39"/>
      <c r="F134" s="39"/>
    </row>
    <row r="136" spans="1:6" x14ac:dyDescent="0.25">
      <c r="A136" s="56" t="s">
        <v>15</v>
      </c>
      <c r="B136" s="56"/>
      <c r="C136" s="56"/>
      <c r="D136" s="56"/>
      <c r="E136" s="56"/>
      <c r="F136" s="37"/>
    </row>
    <row r="138" spans="1:6" s="37" customFormat="1" ht="16.5" customHeight="1" x14ac:dyDescent="0.25">
      <c r="A138" s="39"/>
      <c r="B138" s="39" t="s">
        <v>40</v>
      </c>
      <c r="C138" s="39"/>
      <c r="D138" s="39"/>
      <c r="E138" s="39"/>
      <c r="F138" s="39"/>
    </row>
    <row r="140" spans="1:6" x14ac:dyDescent="0.25">
      <c r="B140" s="39" t="s">
        <v>25</v>
      </c>
      <c r="C140" s="39" t="s">
        <v>26</v>
      </c>
    </row>
    <row r="141" spans="1:6" x14ac:dyDescent="0.25">
      <c r="B141" s="39">
        <v>170</v>
      </c>
      <c r="C141" s="39">
        <f>75170.19/1000</f>
        <v>75.170190000000005</v>
      </c>
    </row>
    <row r="151" spans="1:5" ht="27.75" customHeight="1" x14ac:dyDescent="0.25"/>
    <row r="154" spans="1:5" x14ac:dyDescent="0.25">
      <c r="A154" s="56" t="s">
        <v>35</v>
      </c>
      <c r="B154" s="56"/>
      <c r="C154" s="56"/>
      <c r="D154" s="56"/>
      <c r="E154" s="56"/>
    </row>
    <row r="156" spans="1:5" x14ac:dyDescent="0.25">
      <c r="B156" s="39" t="s">
        <v>41</v>
      </c>
    </row>
    <row r="158" spans="1:5" x14ac:dyDescent="0.25">
      <c r="B158" s="39" t="s">
        <v>25</v>
      </c>
      <c r="C158" s="39" t="s">
        <v>26</v>
      </c>
    </row>
    <row r="159" spans="1:5" x14ac:dyDescent="0.25">
      <c r="B159" s="39">
        <v>70</v>
      </c>
      <c r="C159" s="39">
        <f>7466.66/1000</f>
        <v>7.4666600000000001</v>
      </c>
    </row>
  </sheetData>
  <mergeCells count="59">
    <mergeCell ref="A2:E2"/>
    <mergeCell ref="A51:E51"/>
    <mergeCell ref="A48:E48"/>
    <mergeCell ref="A95:E95"/>
    <mergeCell ref="A4:D4"/>
    <mergeCell ref="A5:A7"/>
    <mergeCell ref="D5:D7"/>
    <mergeCell ref="A32:A34"/>
    <mergeCell ref="B5:B7"/>
    <mergeCell ref="C5:C7"/>
    <mergeCell ref="B32:B34"/>
    <mergeCell ref="C32:C34"/>
    <mergeCell ref="A54:A56"/>
    <mergeCell ref="A45:F45"/>
    <mergeCell ref="F5:F7"/>
    <mergeCell ref="F54:F56"/>
    <mergeCell ref="A98:E98"/>
    <mergeCell ref="A99:B99"/>
    <mergeCell ref="A31:D31"/>
    <mergeCell ref="D32:D34"/>
    <mergeCell ref="B54:B56"/>
    <mergeCell ref="C54:C56"/>
    <mergeCell ref="D54:D56"/>
    <mergeCell ref="A53:D53"/>
    <mergeCell ref="A46:F46"/>
    <mergeCell ref="A49:B49"/>
    <mergeCell ref="A44:E44"/>
    <mergeCell ref="A18:D18"/>
    <mergeCell ref="A19:A21"/>
    <mergeCell ref="B19:B21"/>
    <mergeCell ref="A81:A83"/>
    <mergeCell ref="A96:B96"/>
    <mergeCell ref="B81:B83"/>
    <mergeCell ref="C81:C83"/>
    <mergeCell ref="C19:C21"/>
    <mergeCell ref="D19:D21"/>
    <mergeCell ref="D81:D83"/>
    <mergeCell ref="A114:E114"/>
    <mergeCell ref="A108:D108"/>
    <mergeCell ref="A110:B110"/>
    <mergeCell ref="D110:E110"/>
    <mergeCell ref="A111:B111"/>
    <mergeCell ref="D111:E111"/>
    <mergeCell ref="A154:E154"/>
    <mergeCell ref="A67:D67"/>
    <mergeCell ref="A68:A70"/>
    <mergeCell ref="B68:B70"/>
    <mergeCell ref="C68:C70"/>
    <mergeCell ref="D68:D70"/>
    <mergeCell ref="A103:F103"/>
    <mergeCell ref="E104:F104"/>
    <mergeCell ref="E105:F105"/>
    <mergeCell ref="A80:D80"/>
    <mergeCell ref="A101:E101"/>
    <mergeCell ref="A93:E93"/>
    <mergeCell ref="A132:E132"/>
    <mergeCell ref="A136:E136"/>
    <mergeCell ref="A104:B104"/>
    <mergeCell ref="A105:B105"/>
  </mergeCells>
  <printOptions horizontalCentered="1"/>
  <pageMargins left="0.7" right="0.7" top="1" bottom="0.75" header="0.3" footer="0.3"/>
  <pageSetup scale="68" orientation="portrait" r:id="rId1"/>
  <headerFooter>
    <oddHeader>&amp;C&amp;"Times New Roman,Bold"&amp;14Rocky Mountain Power
Customer Generation Report
For the period April 1, 2019 to March 31, 2020</oddHeader>
    <oddFooter>&amp;CPage &amp;P of &amp;N</oddFooter>
  </headerFooter>
  <rowBreaks count="3" manualBreakCount="3">
    <brk id="50" max="5" man="1"/>
    <brk id="113" max="5" man="1"/>
    <brk id="15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Templates</vt:lpstr>
      <vt:lpstr>'Reporting Templates'!Print_Area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p76372</dc:creator>
  <cp:lastModifiedBy>Fred Nass</cp:lastModifiedBy>
  <cp:lastPrinted>2020-08-20T20:54:03Z</cp:lastPrinted>
  <dcterms:created xsi:type="dcterms:W3CDTF">2011-05-18T16:24:30Z</dcterms:created>
  <dcterms:modified xsi:type="dcterms:W3CDTF">2020-08-20T21:46:52Z</dcterms:modified>
</cp:coreProperties>
</file>