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0docs\2003534\"/>
    </mc:Choice>
  </mc:AlternateContent>
  <xr:revisionPtr revIDLastSave="0" documentId="8_{78F3F63A-D4E0-4A00-803B-E33C02635F86}" xr6:coauthVersionLast="47" xr6:coauthVersionMax="47" xr10:uidLastSave="{00000000-0000-0000-0000-000000000000}"/>
  <bookViews>
    <workbookView xWindow="225" yWindow="480" windowWidth="24315" windowHeight="19875" autoFilterDateGrouping="0" xr2:uid="{00000000-000D-0000-FFFF-FFFF00000000}"/>
  </bookViews>
  <sheets>
    <sheet name="1.4 1 &amp; 2" sheetId="1" r:id="rId1"/>
    <sheet name="1.4.3" sheetId="9" r:id="rId2"/>
  </sheets>
  <definedNames>
    <definedName name="_xlnm._FilterDatabase" localSheetId="1" hidden="1">'1.4.3'!$A$1:$H$15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9" l="1"/>
  <c r="E18" i="9"/>
  <c r="E6" i="1" l="1"/>
  <c r="E5" i="1"/>
  <c r="E4" i="1"/>
  <c r="E21" i="9"/>
  <c r="C11" i="1"/>
  <c r="C7" i="1"/>
  <c r="C13" i="1" s="1"/>
  <c r="G10" i="1"/>
  <c r="G9" i="1"/>
  <c r="G11" i="1" s="1"/>
  <c r="G6" i="1"/>
  <c r="G5" i="1"/>
  <c r="G4" i="1"/>
  <c r="E10" i="1"/>
  <c r="E9" i="1"/>
  <c r="E11" i="1" s="1"/>
  <c r="E7" i="1" l="1"/>
  <c r="E13" i="1" s="1"/>
  <c r="G7" i="1"/>
  <c r="G13" i="1" s="1"/>
</calcChain>
</file>

<file path=xl/sharedStrings.xml><?xml version="1.0" encoding="utf-8"?>
<sst xmlns="http://schemas.openxmlformats.org/spreadsheetml/2006/main" count="96" uniqueCount="33">
  <si>
    <t>June - August</t>
  </si>
  <si>
    <t>September</t>
  </si>
  <si>
    <t>October</t>
  </si>
  <si>
    <t>November</t>
  </si>
  <si>
    <t>December</t>
  </si>
  <si>
    <t>Date Received</t>
  </si>
  <si>
    <t>Total</t>
  </si>
  <si>
    <t>Received 2025</t>
  </si>
  <si>
    <t>Received 2024</t>
  </si>
  <si>
    <t>Posting Date</t>
  </si>
  <si>
    <t>Cost Element</t>
  </si>
  <si>
    <t>Order</t>
  </si>
  <si>
    <t>Cost element name</t>
  </si>
  <si>
    <t>Val/COArea Crcy</t>
  </si>
  <si>
    <t>Document Header Text</t>
  </si>
  <si>
    <t>Name of offsetting account</t>
  </si>
  <si>
    <t>Offsetting acct no.</t>
  </si>
  <si>
    <t>507900</t>
  </si>
  <si>
    <t>352330</t>
  </si>
  <si>
    <t>Svc Prvd Others-Rev</t>
  </si>
  <si>
    <t>CCO Incoming Wires</t>
  </si>
  <si>
    <t>Main Concent-Wires/ACH In Clearing Acct</t>
  </si>
  <si>
    <t/>
  </si>
  <si>
    <t>Reg Asset - UT EBA CY2024</t>
  </si>
  <si>
    <t>RegA-UT Elec Vehicle Charging Infrast</t>
  </si>
  <si>
    <t>Main Depository-Wires/ACH In Clear Acct</t>
  </si>
  <si>
    <t xml:space="preserve">UT EBA account # = </t>
  </si>
  <si>
    <t xml:space="preserve">UT EV account # = </t>
  </si>
  <si>
    <t>Allocated to EBA</t>
  </si>
  <si>
    <t>Remove 1/25 activity</t>
  </si>
  <si>
    <t>Rounding Diff</t>
  </si>
  <si>
    <r>
      <rPr>
        <b/>
        <sz val="11"/>
        <color theme="1"/>
        <rFont val="Aptos Narrow"/>
        <family val="2"/>
        <scheme val="minor"/>
      </rPr>
      <t>Note</t>
    </r>
    <r>
      <rPr>
        <sz val="11"/>
        <color theme="1"/>
        <rFont val="Aptos Narrow"/>
        <family val="2"/>
        <scheme val="minor"/>
      </rPr>
      <t>: The payment for November and December charging was paid along with January charging activity, which was equal to $37,019.12 ($30,967.45+$31,184.31 +$37,019.12=$99,180.88).</t>
    </r>
  </si>
  <si>
    <r>
      <rPr>
        <b/>
        <sz val="11"/>
        <color theme="1"/>
        <rFont val="Aptos Narrow"/>
        <family val="2"/>
        <scheme val="minor"/>
      </rPr>
      <t>Explanation</t>
    </r>
    <r>
      <rPr>
        <sz val="11"/>
        <color theme="1"/>
        <rFont val="Aptos Narrow"/>
        <family val="2"/>
        <scheme val="minor"/>
      </rPr>
      <t xml:space="preserve">: 
1)The difference between  $103,651.47 (calculated as 67% of $154,703.69) on Table 3 and the reported amount of 62,009.79 is due to the fact that Attachment A reported charging revenue that was received during 2024, while Table 3 shows charging revenue that was earned during 2024, regardless of when it was received. November and December payments were received in 2025.
2) The difference between $51,052.22 (calculated as 33% of $154,703.69) on Table 3 and the reported amount of $30,542.13 is due to the fact that the note in Attachment A reported charging revenue that was allocated to the Energy Balancing Account only for revenue received during 2024, while table 3 shows charging revenue that was earned during 2024, regardless of when it was received. November and December payments were received in 2025.
</t>
    </r>
    <r>
      <rPr>
        <b/>
        <sz val="11"/>
        <color theme="1"/>
        <rFont val="Aptos Narrow"/>
        <family val="2"/>
        <scheme val="minor"/>
      </rPr>
      <t xml:space="preserve">
Note</t>
    </r>
    <r>
      <rPr>
        <sz val="11"/>
        <color theme="1"/>
        <rFont val="Aptos Narrow"/>
        <family val="2"/>
        <scheme val="minor"/>
      </rPr>
      <t>: The payment for November and December charging was paid along with January charging activity, which was equal to $37,019.12 ($30,967.45+$31,184.31 +$37,019.12=$99,180.88).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</si>
</sst>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44" fontId="0" fillId="0" borderId="2" xfId="0" applyNumberFormat="1" applyBorder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2" xfId="0" applyBorder="1"/>
    <xf numFmtId="0" fontId="1" fillId="0" borderId="0" xfId="0" applyFont="1" applyAlignment="1">
      <alignment horizontal="right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4" borderId="1" xfId="0" applyNumberFormat="1" applyFill="1" applyBorder="1" applyAlignment="1">
      <alignment horizontal="right" vertical="top"/>
    </xf>
    <xf numFmtId="0" fontId="0" fillId="4" borderId="1" xfId="0" applyFill="1" applyBorder="1" applyAlignment="1">
      <alignment vertical="top"/>
    </xf>
    <xf numFmtId="4" fontId="0" fillId="4" borderId="1" xfId="0" applyNumberForma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4" fontId="0" fillId="0" borderId="2" xfId="0" applyNumberFormat="1" applyBorder="1" applyAlignment="1">
      <alignment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4">
    <cellStyle name="Comma 2" xfId="3" xr:uid="{2EB6ACB8-5243-45C5-988F-90E2ADCD8309}"/>
    <cellStyle name="Currency 2" xfId="2" xr:uid="{9D3FCA8B-533C-495C-A7FB-6DA376B76252}"/>
    <cellStyle name="Normal" xfId="0" builtinId="0"/>
    <cellStyle name="Normal 2" xfId="1" xr:uid="{DCC6E5A3-7DE6-45F7-A446-9D750DAB46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154171</xdr:rowOff>
    </xdr:from>
    <xdr:to>
      <xdr:col>20</xdr:col>
      <xdr:colOff>94914</xdr:colOff>
      <xdr:row>39</xdr:row>
      <xdr:rowOff>18126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BCFDAD-CFF2-1205-0054-69AE187B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2171"/>
          <a:ext cx="12574681" cy="3987721"/>
        </a:xfrm>
        <a:prstGeom prst="rect">
          <a:avLst/>
        </a:prstGeom>
      </xdr:spPr>
    </xdr:pic>
    <xdr:clientData/>
  </xdr:twoCellAnchor>
  <xdr:twoCellAnchor editAs="oneCell">
    <xdr:from>
      <xdr:col>22</xdr:col>
      <xdr:colOff>1</xdr:colOff>
      <xdr:row>2</xdr:row>
      <xdr:rowOff>1</xdr:rowOff>
    </xdr:from>
    <xdr:to>
      <xdr:col>32</xdr:col>
      <xdr:colOff>22413</xdr:colOff>
      <xdr:row>15</xdr:row>
      <xdr:rowOff>26300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4662BF-3E29-E838-1D47-FB2E1BD7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82383" y="358589"/>
          <a:ext cx="6342530" cy="2401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07CD-C2E0-472A-8AA3-EE9A114975A1}">
  <dimension ref="B3:S16"/>
  <sheetViews>
    <sheetView tabSelected="1" showOutlineSymbols="0" zoomScale="85" zoomScaleNormal="85" workbookViewId="0">
      <selection activeCell="Y23" sqref="Y23"/>
    </sheetView>
  </sheetViews>
  <sheetFormatPr defaultRowHeight="15" x14ac:dyDescent="0.25"/>
  <cols>
    <col min="2" max="2" width="13.28515625" bestFit="1" customWidth="1"/>
    <col min="3" max="3" width="12.28515625" bestFit="1" customWidth="1"/>
    <col min="4" max="4" width="1.28515625" customWidth="1"/>
    <col min="5" max="5" width="11.28515625" bestFit="1" customWidth="1"/>
    <col min="6" max="6" width="1.28515625" customWidth="1"/>
    <col min="7" max="7" width="14.28515625" bestFit="1" customWidth="1"/>
    <col min="8" max="8" width="12.85546875" bestFit="1" customWidth="1"/>
    <col min="23" max="23" width="10.28515625" bestFit="1" customWidth="1"/>
    <col min="24" max="24" width="11.28515625" bestFit="1" customWidth="1"/>
  </cols>
  <sheetData>
    <row r="3" spans="2:19" ht="18" customHeight="1" x14ac:dyDescent="0.25">
      <c r="E3" s="4">
        <v>0.33</v>
      </c>
      <c r="F3" s="5"/>
      <c r="G3" s="4">
        <v>0.67</v>
      </c>
      <c r="H3" t="s">
        <v>5</v>
      </c>
      <c r="K3" s="24" t="s">
        <v>32</v>
      </c>
      <c r="L3" s="25"/>
      <c r="M3" s="25"/>
      <c r="N3" s="25"/>
      <c r="O3" s="25"/>
      <c r="P3" s="25"/>
      <c r="Q3" s="25"/>
      <c r="R3" s="25"/>
      <c r="S3" s="26"/>
    </row>
    <row r="4" spans="2:19" x14ac:dyDescent="0.25">
      <c r="B4" s="2" t="s">
        <v>0</v>
      </c>
      <c r="C4" s="1">
        <v>38579.259965000005</v>
      </c>
      <c r="D4" s="1"/>
      <c r="E4" s="1">
        <f>ROUND($C4*E$3,2)</f>
        <v>12731.16</v>
      </c>
      <c r="F4" s="1"/>
      <c r="G4" s="1">
        <f>$C4*G$3</f>
        <v>25848.104176550005</v>
      </c>
      <c r="H4" s="6">
        <v>45590</v>
      </c>
      <c r="K4" s="27"/>
      <c r="L4" s="28"/>
      <c r="M4" s="28"/>
      <c r="N4" s="28"/>
      <c r="O4" s="28"/>
      <c r="P4" s="28"/>
      <c r="Q4" s="28"/>
      <c r="R4" s="28"/>
      <c r="S4" s="29"/>
    </row>
    <row r="5" spans="2:19" x14ac:dyDescent="0.25">
      <c r="B5" s="2" t="s">
        <v>1</v>
      </c>
      <c r="C5" s="1">
        <v>26431.813130000002</v>
      </c>
      <c r="E5" s="1">
        <f>ROUND($C5*E$3,2)</f>
        <v>8722.5</v>
      </c>
      <c r="G5" s="1">
        <f>$C5*G$3</f>
        <v>17709.314797100003</v>
      </c>
      <c r="H5" s="6">
        <v>45611</v>
      </c>
      <c r="K5" s="27"/>
      <c r="L5" s="28"/>
      <c r="M5" s="28"/>
      <c r="N5" s="28"/>
      <c r="O5" s="28"/>
      <c r="P5" s="28"/>
      <c r="Q5" s="28"/>
      <c r="R5" s="28"/>
      <c r="S5" s="29"/>
    </row>
    <row r="6" spans="2:19" x14ac:dyDescent="0.25">
      <c r="B6" s="2" t="s">
        <v>2</v>
      </c>
      <c r="C6" s="3">
        <v>27540.861199999999</v>
      </c>
      <c r="D6" s="7"/>
      <c r="E6" s="3">
        <f>ROUND($C6*E$3,2)</f>
        <v>9088.48</v>
      </c>
      <c r="F6" s="7"/>
      <c r="G6" s="3">
        <f>$C6*G$3</f>
        <v>18452.377004000002</v>
      </c>
      <c r="H6" s="6">
        <v>45632</v>
      </c>
      <c r="K6" s="27"/>
      <c r="L6" s="28"/>
      <c r="M6" s="28"/>
      <c r="N6" s="28"/>
      <c r="O6" s="28"/>
      <c r="P6" s="28"/>
      <c r="Q6" s="28"/>
      <c r="R6" s="28"/>
      <c r="S6" s="29"/>
    </row>
    <row r="7" spans="2:19" x14ac:dyDescent="0.25">
      <c r="B7" s="8" t="s">
        <v>8</v>
      </c>
      <c r="C7" s="1">
        <f>SUM(C4:C6)</f>
        <v>92551.934295000014</v>
      </c>
      <c r="E7" s="1">
        <f>SUM(E4:E6)</f>
        <v>30542.14</v>
      </c>
      <c r="G7" s="1">
        <f>SUM(G4:G6)</f>
        <v>62009.795977650014</v>
      </c>
      <c r="H7" s="6"/>
      <c r="K7" s="27"/>
      <c r="L7" s="28"/>
      <c r="M7" s="28"/>
      <c r="N7" s="28"/>
      <c r="O7" s="28"/>
      <c r="P7" s="28"/>
      <c r="Q7" s="28"/>
      <c r="R7" s="28"/>
      <c r="S7" s="29"/>
    </row>
    <row r="8" spans="2:19" x14ac:dyDescent="0.25">
      <c r="B8" s="2"/>
      <c r="C8" s="1"/>
      <c r="E8" s="1"/>
      <c r="G8" s="1"/>
      <c r="H8" s="6"/>
      <c r="K8" s="27"/>
      <c r="L8" s="28"/>
      <c r="M8" s="28"/>
      <c r="N8" s="28"/>
      <c r="O8" s="28"/>
      <c r="P8" s="28"/>
      <c r="Q8" s="28"/>
      <c r="R8" s="28"/>
      <c r="S8" s="29"/>
    </row>
    <row r="9" spans="2:19" x14ac:dyDescent="0.25">
      <c r="B9" s="2" t="s">
        <v>3</v>
      </c>
      <c r="C9" s="1">
        <v>30967.45300500001</v>
      </c>
      <c r="E9" s="1">
        <f t="shared" ref="E9:E10" si="0">C9*E$3</f>
        <v>10219.259491650004</v>
      </c>
      <c r="G9" s="1">
        <f>$C9*G$3</f>
        <v>20748.193513350008</v>
      </c>
      <c r="H9" s="6">
        <v>45716</v>
      </c>
      <c r="K9" s="27"/>
      <c r="L9" s="28"/>
      <c r="M9" s="28"/>
      <c r="N9" s="28"/>
      <c r="O9" s="28"/>
      <c r="P9" s="28"/>
      <c r="Q9" s="28"/>
      <c r="R9" s="28"/>
      <c r="S9" s="29"/>
    </row>
    <row r="10" spans="2:19" x14ac:dyDescent="0.25">
      <c r="B10" s="2" t="s">
        <v>4</v>
      </c>
      <c r="C10" s="3">
        <v>31184.305395000003</v>
      </c>
      <c r="E10" s="3">
        <f t="shared" si="0"/>
        <v>10290.820780350001</v>
      </c>
      <c r="G10" s="3">
        <f>$C10*G$3</f>
        <v>20893.484614650002</v>
      </c>
      <c r="H10" s="6">
        <v>45716</v>
      </c>
      <c r="K10" s="27"/>
      <c r="L10" s="28"/>
      <c r="M10" s="28"/>
      <c r="N10" s="28"/>
      <c r="O10" s="28"/>
      <c r="P10" s="28"/>
      <c r="Q10" s="28"/>
      <c r="R10" s="28"/>
      <c r="S10" s="29"/>
    </row>
    <row r="11" spans="2:19" x14ac:dyDescent="0.25">
      <c r="B11" s="8" t="s">
        <v>7</v>
      </c>
      <c r="C11" s="1">
        <f>SUM(C9:C10)</f>
        <v>62151.758400000013</v>
      </c>
      <c r="E11" s="1">
        <f>SUM(E9:E10)</f>
        <v>20510.080272000007</v>
      </c>
      <c r="G11" s="1">
        <f>SUM(G9:G10)</f>
        <v>41641.678128000014</v>
      </c>
      <c r="K11" s="27"/>
      <c r="L11" s="28"/>
      <c r="M11" s="28"/>
      <c r="N11" s="28"/>
      <c r="O11" s="28"/>
      <c r="P11" s="28"/>
      <c r="Q11" s="28"/>
      <c r="R11" s="28"/>
      <c r="S11" s="29"/>
    </row>
    <row r="12" spans="2:19" x14ac:dyDescent="0.25">
      <c r="K12" s="27"/>
      <c r="L12" s="28"/>
      <c r="M12" s="28"/>
      <c r="N12" s="28"/>
      <c r="O12" s="28"/>
      <c r="P12" s="28"/>
      <c r="Q12" s="28"/>
      <c r="R12" s="28"/>
      <c r="S12" s="29"/>
    </row>
    <row r="13" spans="2:19" x14ac:dyDescent="0.25">
      <c r="B13" s="2" t="s">
        <v>6</v>
      </c>
      <c r="C13" s="1">
        <f>C11+C7</f>
        <v>154703.69269500003</v>
      </c>
      <c r="E13" s="1">
        <f>E11+E7</f>
        <v>51052.220272000006</v>
      </c>
      <c r="G13" s="1">
        <f>G11+G7</f>
        <v>103651.47410565004</v>
      </c>
      <c r="K13" s="27"/>
      <c r="L13" s="28"/>
      <c r="M13" s="28"/>
      <c r="N13" s="28"/>
      <c r="O13" s="28"/>
      <c r="P13" s="28"/>
      <c r="Q13" s="28"/>
      <c r="R13" s="28"/>
      <c r="S13" s="29"/>
    </row>
    <row r="14" spans="2:19" x14ac:dyDescent="0.25">
      <c r="K14" s="27"/>
      <c r="L14" s="28"/>
      <c r="M14" s="28"/>
      <c r="N14" s="28"/>
      <c r="O14" s="28"/>
      <c r="P14" s="28"/>
      <c r="Q14" s="28"/>
      <c r="R14" s="28"/>
      <c r="S14" s="29"/>
    </row>
    <row r="15" spans="2:19" x14ac:dyDescent="0.25">
      <c r="K15" s="27"/>
      <c r="L15" s="28"/>
      <c r="M15" s="28"/>
      <c r="N15" s="28"/>
      <c r="O15" s="28"/>
      <c r="P15" s="28"/>
      <c r="Q15" s="28"/>
      <c r="R15" s="28"/>
      <c r="S15" s="29"/>
    </row>
    <row r="16" spans="2:19" x14ac:dyDescent="0.25">
      <c r="K16" s="30"/>
      <c r="L16" s="31"/>
      <c r="M16" s="31"/>
      <c r="N16" s="31"/>
      <c r="O16" s="31"/>
      <c r="P16" s="31"/>
      <c r="Q16" s="31"/>
      <c r="R16" s="31"/>
      <c r="S16" s="32"/>
    </row>
  </sheetData>
  <mergeCells count="1">
    <mergeCell ref="K3:S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0008-45BF-412F-A44A-A6D1D4D5DEB7}">
  <dimension ref="A1:K21"/>
  <sheetViews>
    <sheetView showOutlineSymbols="0" workbookViewId="0">
      <selection activeCell="E9" sqref="E9"/>
    </sheetView>
  </sheetViews>
  <sheetFormatPr defaultRowHeight="15" x14ac:dyDescent="0.25"/>
  <cols>
    <col min="1" max="5" width="16.85546875" style="12" customWidth="1"/>
    <col min="6" max="6" width="30.7109375" style="12" customWidth="1"/>
    <col min="7" max="7" width="39.28515625" style="12" customWidth="1"/>
    <col min="8" max="8" width="16.85546875" style="12" customWidth="1"/>
    <col min="10" max="10" width="17.7109375" bestFit="1" customWidth="1"/>
  </cols>
  <sheetData>
    <row r="1" spans="1:11" ht="30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10" t="s">
        <v>16</v>
      </c>
    </row>
    <row r="2" spans="1:11" x14ac:dyDescent="0.25">
      <c r="A2" s="11">
        <v>45593</v>
      </c>
      <c r="B2" s="12" t="s">
        <v>17</v>
      </c>
      <c r="C2" s="12" t="s">
        <v>18</v>
      </c>
      <c r="D2" s="12" t="s">
        <v>19</v>
      </c>
      <c r="E2" s="13">
        <v>-38579.26</v>
      </c>
      <c r="F2" s="12" t="s">
        <v>20</v>
      </c>
      <c r="G2" s="12" t="s">
        <v>21</v>
      </c>
      <c r="H2" s="12">
        <v>101003</v>
      </c>
      <c r="J2" t="s">
        <v>26</v>
      </c>
      <c r="K2" s="20">
        <v>189614</v>
      </c>
    </row>
    <row r="3" spans="1:11" x14ac:dyDescent="0.25">
      <c r="A3" s="11">
        <v>45596</v>
      </c>
      <c r="B3" s="12" t="s">
        <v>17</v>
      </c>
      <c r="C3" s="12" t="s">
        <v>18</v>
      </c>
      <c r="D3" s="12" t="s">
        <v>19</v>
      </c>
      <c r="E3" s="13">
        <v>12731.16</v>
      </c>
      <c r="F3" s="12" t="s">
        <v>22</v>
      </c>
      <c r="G3" s="12" t="s">
        <v>23</v>
      </c>
      <c r="H3" s="12">
        <v>189614</v>
      </c>
      <c r="J3" t="s">
        <v>27</v>
      </c>
      <c r="K3" s="20">
        <v>187661</v>
      </c>
    </row>
    <row r="4" spans="1:11" x14ac:dyDescent="0.25">
      <c r="A4" s="11">
        <v>45596</v>
      </c>
      <c r="B4" s="12" t="s">
        <v>17</v>
      </c>
      <c r="C4" s="12" t="s">
        <v>18</v>
      </c>
      <c r="D4" s="12" t="s">
        <v>19</v>
      </c>
      <c r="E4" s="13">
        <v>25848.1</v>
      </c>
      <c r="F4" s="12" t="s">
        <v>22</v>
      </c>
      <c r="G4" s="12" t="s">
        <v>24</v>
      </c>
      <c r="H4" s="12">
        <v>187661</v>
      </c>
    </row>
    <row r="5" spans="1:11" x14ac:dyDescent="0.25">
      <c r="A5" s="11">
        <v>45622</v>
      </c>
      <c r="B5" s="12" t="s">
        <v>17</v>
      </c>
      <c r="C5" s="12" t="s">
        <v>18</v>
      </c>
      <c r="D5" s="12" t="s">
        <v>19</v>
      </c>
      <c r="E5" s="13">
        <v>-26431.81</v>
      </c>
      <c r="F5" s="12" t="s">
        <v>20</v>
      </c>
      <c r="G5" s="12" t="s">
        <v>21</v>
      </c>
      <c r="H5" s="12">
        <v>101003</v>
      </c>
    </row>
    <row r="6" spans="1:11" x14ac:dyDescent="0.25">
      <c r="A6" s="11">
        <v>45626</v>
      </c>
      <c r="B6" s="12" t="s">
        <v>17</v>
      </c>
      <c r="C6" s="12" t="s">
        <v>18</v>
      </c>
      <c r="D6" s="12" t="s">
        <v>19</v>
      </c>
      <c r="E6" s="13">
        <v>8722.5</v>
      </c>
      <c r="F6" s="12" t="s">
        <v>22</v>
      </c>
      <c r="G6" s="12" t="s">
        <v>23</v>
      </c>
      <c r="H6" s="12">
        <v>189614</v>
      </c>
    </row>
    <row r="7" spans="1:11" x14ac:dyDescent="0.25">
      <c r="A7" s="11">
        <v>45626</v>
      </c>
      <c r="B7" s="12" t="s">
        <v>17</v>
      </c>
      <c r="C7" s="12" t="s">
        <v>18</v>
      </c>
      <c r="D7" s="12" t="s">
        <v>19</v>
      </c>
      <c r="E7" s="13">
        <v>17709.310000000001</v>
      </c>
      <c r="F7" s="12" t="s">
        <v>22</v>
      </c>
      <c r="G7" s="12" t="s">
        <v>24</v>
      </c>
      <c r="H7" s="12">
        <v>187661</v>
      </c>
    </row>
    <row r="8" spans="1:11" x14ac:dyDescent="0.25">
      <c r="A8" s="11">
        <v>45635</v>
      </c>
      <c r="B8" s="12" t="s">
        <v>17</v>
      </c>
      <c r="C8" s="12" t="s">
        <v>18</v>
      </c>
      <c r="D8" s="12" t="s">
        <v>19</v>
      </c>
      <c r="E8" s="13">
        <v>-27540.86</v>
      </c>
      <c r="F8" s="12" t="s">
        <v>20</v>
      </c>
      <c r="G8" s="12" t="s">
        <v>25</v>
      </c>
      <c r="H8" s="12">
        <v>105003</v>
      </c>
    </row>
    <row r="9" spans="1:11" x14ac:dyDescent="0.25">
      <c r="A9" s="11">
        <v>45657</v>
      </c>
      <c r="B9" s="12" t="s">
        <v>17</v>
      </c>
      <c r="C9" s="12" t="s">
        <v>18</v>
      </c>
      <c r="D9" s="12" t="s">
        <v>19</v>
      </c>
      <c r="E9" s="13">
        <v>9088.48</v>
      </c>
      <c r="F9" s="12" t="s">
        <v>22</v>
      </c>
      <c r="G9" s="12" t="s">
        <v>23</v>
      </c>
      <c r="H9" s="12">
        <v>189614</v>
      </c>
    </row>
    <row r="10" spans="1:11" x14ac:dyDescent="0.25">
      <c r="A10" s="11">
        <v>45657</v>
      </c>
      <c r="B10" s="12" t="s">
        <v>17</v>
      </c>
      <c r="C10" s="12" t="s">
        <v>18</v>
      </c>
      <c r="D10" s="12" t="s">
        <v>19</v>
      </c>
      <c r="E10" s="13">
        <v>18452.38</v>
      </c>
      <c r="F10" s="12" t="s">
        <v>22</v>
      </c>
      <c r="G10" s="12" t="s">
        <v>24</v>
      </c>
      <c r="H10" s="12">
        <v>187661</v>
      </c>
    </row>
    <row r="11" spans="1:11" x14ac:dyDescent="0.25">
      <c r="A11" s="11">
        <v>45716</v>
      </c>
      <c r="B11" s="12" t="s">
        <v>17</v>
      </c>
      <c r="C11" s="12" t="s">
        <v>18</v>
      </c>
      <c r="D11" s="12" t="s">
        <v>19</v>
      </c>
      <c r="E11" s="13">
        <v>-99170.880000000005</v>
      </c>
      <c r="F11" s="12" t="s">
        <v>20</v>
      </c>
      <c r="G11" s="12" t="s">
        <v>21</v>
      </c>
      <c r="H11" s="12">
        <v>101003</v>
      </c>
    </row>
    <row r="12" spans="1:11" x14ac:dyDescent="0.25">
      <c r="A12" s="11">
        <v>45716</v>
      </c>
      <c r="B12" s="12" t="s">
        <v>17</v>
      </c>
      <c r="C12" s="12" t="s">
        <v>18</v>
      </c>
      <c r="D12" s="12" t="s">
        <v>19</v>
      </c>
      <c r="E12" s="13">
        <v>32726.39</v>
      </c>
      <c r="F12" s="12" t="s">
        <v>22</v>
      </c>
      <c r="G12" s="12" t="s">
        <v>23</v>
      </c>
      <c r="H12" s="12">
        <v>189614</v>
      </c>
    </row>
    <row r="13" spans="1:11" x14ac:dyDescent="0.25">
      <c r="A13" s="11">
        <v>45716</v>
      </c>
      <c r="B13" s="12" t="s">
        <v>17</v>
      </c>
      <c r="C13" s="12" t="s">
        <v>18</v>
      </c>
      <c r="D13" s="12" t="s">
        <v>19</v>
      </c>
      <c r="E13" s="13">
        <v>66444.490000000005</v>
      </c>
      <c r="F13" s="12" t="s">
        <v>22</v>
      </c>
      <c r="G13" s="12" t="s">
        <v>24</v>
      </c>
      <c r="H13" s="12">
        <v>187661</v>
      </c>
    </row>
    <row r="14" spans="1:11" x14ac:dyDescent="0.25">
      <c r="A14" s="14"/>
      <c r="B14" s="15" t="s">
        <v>22</v>
      </c>
      <c r="C14" s="15" t="s">
        <v>18</v>
      </c>
      <c r="D14" s="15" t="s">
        <v>22</v>
      </c>
      <c r="E14" s="16">
        <v>0</v>
      </c>
      <c r="F14" s="15" t="s">
        <v>22</v>
      </c>
      <c r="G14" s="15" t="s">
        <v>22</v>
      </c>
      <c r="H14" s="15" t="s">
        <v>22</v>
      </c>
    </row>
    <row r="15" spans="1:11" x14ac:dyDescent="0.25">
      <c r="A15" s="17"/>
      <c r="B15" s="18" t="s">
        <v>22</v>
      </c>
      <c r="C15" s="18" t="s">
        <v>22</v>
      </c>
      <c r="D15" s="18" t="s">
        <v>22</v>
      </c>
      <c r="E15" s="19">
        <v>0</v>
      </c>
      <c r="F15" s="18" t="s">
        <v>22</v>
      </c>
      <c r="G15" s="18" t="s">
        <v>22</v>
      </c>
      <c r="H15" s="18" t="s">
        <v>22</v>
      </c>
    </row>
    <row r="18" spans="4:8" x14ac:dyDescent="0.25">
      <c r="D18" s="22" t="s">
        <v>28</v>
      </c>
      <c r="E18" s="21">
        <f>E12+E9+E6+E3</f>
        <v>63268.53</v>
      </c>
    </row>
    <row r="19" spans="4:8" x14ac:dyDescent="0.25">
      <c r="D19" s="22" t="s">
        <v>29</v>
      </c>
      <c r="E19" s="21">
        <f>-37019.12*0.33</f>
        <v>-12216.309600000002</v>
      </c>
      <c r="G19" s="24" t="s">
        <v>31</v>
      </c>
      <c r="H19" s="26"/>
    </row>
    <row r="20" spans="4:8" x14ac:dyDescent="0.25">
      <c r="D20" s="12" t="s">
        <v>30</v>
      </c>
      <c r="E20" s="23">
        <v>-0.23</v>
      </c>
      <c r="G20" s="27"/>
      <c r="H20" s="29"/>
    </row>
    <row r="21" spans="4:8" x14ac:dyDescent="0.25">
      <c r="E21" s="21">
        <f>SUM(E18:E20)</f>
        <v>51051.990399999995</v>
      </c>
      <c r="G21" s="30"/>
      <c r="H21" s="32"/>
    </row>
  </sheetData>
  <autoFilter ref="A1:H15" xr:uid="{D00A0008-45BF-412F-A44A-A6D1D4D5DEB7}"/>
  <mergeCells count="1">
    <mergeCell ref="G19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1.4 1 &amp; 2</vt:lpstr>
      <vt:lpstr>1.4.3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Yamagishi, W Maxwell (PacifiCorp)</dc:creator>
  <cp:lastModifiedBy>Fred Nass</cp:lastModifiedBy>
  <dcterms:created xsi:type="dcterms:W3CDTF">2025-04-04T21:08:40Z</dcterms:created>
  <dcterms:modified xsi:type="dcterms:W3CDTF">2025-10-03T20:50:40Z</dcterms:modified>
</cp:coreProperties>
</file>