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0docs\2003534\"/>
    </mc:Choice>
  </mc:AlternateContent>
  <xr:revisionPtr revIDLastSave="0" documentId="8_{DB0F2832-B733-43CE-AC7F-8A26BF3FBD6A}" xr6:coauthVersionLast="47" xr6:coauthVersionMax="47" xr10:uidLastSave="{00000000-0000-0000-0000-000000000000}"/>
  <bookViews>
    <workbookView xWindow="225" yWindow="480" windowWidth="24315" windowHeight="19875" xr2:uid="{EA5E8528-3B9A-4D64-BE14-B5C08383C4E6}"/>
  </bookViews>
  <sheets>
    <sheet name="Summary" sheetId="1" r:id="rId1"/>
    <sheet name="Customer Incentives" sheetId="3" r:id="rId2"/>
    <sheet name="Company Owned" sheetId="2" r:id="rId3"/>
    <sheet name="Innovatio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E9" i="1"/>
  <c r="F9" i="1"/>
  <c r="D9" i="1"/>
  <c r="D11" i="1" s="1"/>
  <c r="F10" i="1"/>
  <c r="F8" i="1"/>
  <c r="E8" i="1"/>
  <c r="D8" i="1"/>
  <c r="F7" i="1"/>
  <c r="E7" i="1"/>
  <c r="D7" i="1"/>
  <c r="F6" i="1"/>
  <c r="E6" i="1"/>
  <c r="D6" i="1"/>
  <c r="K6" i="3"/>
  <c r="K5" i="3"/>
  <c r="K7" i="3"/>
  <c r="F4" i="1" l="1"/>
  <c r="E4" i="1"/>
  <c r="E14" i="2"/>
  <c r="G4" i="1" l="1"/>
  <c r="G7" i="1"/>
  <c r="G8" i="1"/>
  <c r="G6" i="1"/>
  <c r="G12" i="1" l="1"/>
  <c r="I8" i="1" s="1"/>
  <c r="G9" i="1"/>
  <c r="G11" i="1"/>
  <c r="H9" i="1" s="1"/>
  <c r="I10" i="1"/>
  <c r="I4" i="1"/>
  <c r="I12" i="1" l="1"/>
  <c r="H4" i="1" l="1"/>
  <c r="H10" i="1"/>
  <c r="H11" i="1" l="1"/>
</calcChain>
</file>

<file path=xl/sharedStrings.xml><?xml version="1.0" encoding="utf-8"?>
<sst xmlns="http://schemas.openxmlformats.org/spreadsheetml/2006/main" count="61" uniqueCount="42">
  <si>
    <t>Category</t>
  </si>
  <si>
    <t>Total</t>
  </si>
  <si>
    <t>%</t>
  </si>
  <si>
    <t>Total Innovation Projects</t>
  </si>
  <si>
    <t>Allocated Funds</t>
  </si>
  <si>
    <t>AC Level 2</t>
  </si>
  <si>
    <t>Make Ready</t>
  </si>
  <si>
    <t>DC Fast</t>
  </si>
  <si>
    <t>Customer Incentive Awards</t>
  </si>
  <si>
    <t>Total incentives</t>
  </si>
  <si>
    <t>Company owned sites</t>
  </si>
  <si>
    <t>% (w/make-ready only)</t>
  </si>
  <si>
    <t>Total w/ Make Ready only</t>
  </si>
  <si>
    <t>Location</t>
  </si>
  <si>
    <t>Status</t>
  </si>
  <si>
    <t># of  Ports</t>
  </si>
  <si>
    <t>Cost</t>
  </si>
  <si>
    <t>Vernal</t>
  </si>
  <si>
    <t>Operating</t>
  </si>
  <si>
    <t>Kimball</t>
  </si>
  <si>
    <t>Olympus</t>
  </si>
  <si>
    <t>Moab</t>
  </si>
  <si>
    <t>Layton</t>
  </si>
  <si>
    <t>Ivie Creek</t>
  </si>
  <si>
    <t>Ogden</t>
  </si>
  <si>
    <t>Orem</t>
  </si>
  <si>
    <t>Construction</t>
  </si>
  <si>
    <t>Coalville</t>
  </si>
  <si>
    <t>Engineering Design</t>
  </si>
  <si>
    <t>Draper</t>
  </si>
  <si>
    <t>Operating*</t>
  </si>
  <si>
    <t>*Became operational in 2025</t>
  </si>
  <si>
    <t>Awarded</t>
  </si>
  <si>
    <t>Paid</t>
  </si>
  <si>
    <t>Type</t>
  </si>
  <si>
    <t xml:space="preserve">Project </t>
  </si>
  <si>
    <t>Proposed Amount</t>
  </si>
  <si>
    <t>Awarded Amount</t>
  </si>
  <si>
    <t>REVIVE</t>
  </si>
  <si>
    <t>SuperTruck</t>
  </si>
  <si>
    <t>Intelligent Integration</t>
  </si>
  <si>
    <t>Innovation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</si>
</sst>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164" fontId="4" fillId="0" borderId="6" xfId="0" applyNumberFormat="1" applyFont="1" applyBorder="1"/>
    <xf numFmtId="164" fontId="4" fillId="0" borderId="11" xfId="0" applyNumberFormat="1" applyFont="1" applyBorder="1"/>
    <xf numFmtId="164" fontId="4" fillId="0" borderId="14" xfId="0" applyNumberFormat="1" applyFont="1" applyBorder="1"/>
    <xf numFmtId="164" fontId="4" fillId="0" borderId="12" xfId="0" applyNumberFormat="1" applyFont="1" applyBorder="1"/>
    <xf numFmtId="164" fontId="4" fillId="0" borderId="8" xfId="1" applyNumberFormat="1" applyFont="1" applyFill="1" applyBorder="1" applyAlignment="1"/>
    <xf numFmtId="164" fontId="4" fillId="0" borderId="0" xfId="1" applyNumberFormat="1" applyFont="1" applyFill="1" applyBorder="1" applyAlignment="1"/>
    <xf numFmtId="164" fontId="4" fillId="0" borderId="6" xfId="1" applyNumberFormat="1" applyFont="1" applyFill="1" applyBorder="1" applyAlignment="1"/>
    <xf numFmtId="164" fontId="4" fillId="0" borderId="15" xfId="1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left" wrapText="1"/>
    </xf>
    <xf numFmtId="164" fontId="4" fillId="0" borderId="15" xfId="1" applyNumberFormat="1" applyFont="1" applyFill="1" applyBorder="1" applyAlignment="1">
      <alignment horizontal="right"/>
    </xf>
    <xf numFmtId="9" fontId="4" fillId="0" borderId="6" xfId="2" applyFont="1" applyFill="1" applyBorder="1" applyAlignment="1">
      <alignment horizontal="center"/>
    </xf>
    <xf numFmtId="9" fontId="4" fillId="0" borderId="15" xfId="2" applyFont="1" applyFill="1" applyBorder="1" applyAlignment="1">
      <alignment horizontal="center"/>
    </xf>
    <xf numFmtId="9" fontId="4" fillId="0" borderId="8" xfId="2" applyFont="1" applyFill="1" applyBorder="1" applyAlignment="1">
      <alignment horizontal="center"/>
    </xf>
    <xf numFmtId="0" fontId="4" fillId="0" borderId="16" xfId="0" applyFont="1" applyBorder="1"/>
    <xf numFmtId="164" fontId="4" fillId="0" borderId="17" xfId="0" applyNumberFormat="1" applyFont="1" applyBorder="1"/>
    <xf numFmtId="164" fontId="5" fillId="0" borderId="18" xfId="1" applyNumberFormat="1" applyFont="1" applyFill="1" applyBorder="1" applyAlignment="1"/>
    <xf numFmtId="9" fontId="5" fillId="0" borderId="18" xfId="2" applyFont="1" applyFill="1" applyBorder="1" applyAlignment="1">
      <alignment horizontal="center"/>
    </xf>
    <xf numFmtId="0" fontId="0" fillId="0" borderId="21" xfId="0" applyBorder="1"/>
    <xf numFmtId="164" fontId="2" fillId="0" borderId="21" xfId="0" applyNumberFormat="1" applyFont="1" applyBorder="1"/>
    <xf numFmtId="0" fontId="4" fillId="0" borderId="20" xfId="0" applyFont="1" applyBorder="1" applyAlignment="1">
      <alignment wrapText="1"/>
    </xf>
    <xf numFmtId="0" fontId="5" fillId="3" borderId="3" xfId="0" applyFont="1" applyFill="1" applyBorder="1" applyAlignment="1">
      <alignment wrapText="1"/>
    </xf>
    <xf numFmtId="9" fontId="0" fillId="0" borderId="5" xfId="2" applyFon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9" xfId="2" applyFont="1" applyBorder="1" applyAlignment="1">
      <alignment horizontal="center"/>
    </xf>
    <xf numFmtId="0" fontId="0" fillId="0" borderId="19" xfId="0" applyBorder="1" applyAlignment="1">
      <alignment horizontal="center"/>
    </xf>
    <xf numFmtId="9" fontId="2" fillId="0" borderId="22" xfId="0" applyNumberFormat="1" applyFont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5" fontId="7" fillId="0" borderId="6" xfId="3" applyNumberFormat="1" applyFont="1" applyFill="1" applyBorder="1" applyAlignment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8" xfId="0" applyFont="1" applyBorder="1"/>
    <xf numFmtId="165" fontId="0" fillId="0" borderId="6" xfId="0" applyNumberFormat="1" applyBorder="1"/>
    <xf numFmtId="164" fontId="4" fillId="0" borderId="0" xfId="0" applyNumberFormat="1" applyFont="1"/>
    <xf numFmtId="0" fontId="3" fillId="2" borderId="6" xfId="0" applyFont="1" applyFill="1" applyBorder="1" applyAlignment="1">
      <alignment horizontal="center"/>
    </xf>
    <xf numFmtId="6" fontId="4" fillId="0" borderId="6" xfId="0" applyNumberFormat="1" applyFont="1" applyBorder="1"/>
    <xf numFmtId="164" fontId="4" fillId="0" borderId="6" xfId="1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right" wrapText="1"/>
    </xf>
    <xf numFmtId="164" fontId="0" fillId="0" borderId="5" xfId="0" applyNumberFormat="1" applyBorder="1"/>
    <xf numFmtId="0" fontId="4" fillId="0" borderId="20" xfId="0" applyFont="1" applyBorder="1" applyAlignment="1">
      <alignment horizontal="right" wrapText="1"/>
    </xf>
    <xf numFmtId="164" fontId="4" fillId="0" borderId="21" xfId="0" applyNumberFormat="1" applyFont="1" applyBorder="1"/>
    <xf numFmtId="6" fontId="4" fillId="0" borderId="21" xfId="0" applyNumberFormat="1" applyFont="1" applyBorder="1"/>
    <xf numFmtId="164" fontId="4" fillId="0" borderId="21" xfId="1" applyNumberFormat="1" applyFont="1" applyFill="1" applyBorder="1" applyAlignment="1">
      <alignment horizontal="left"/>
    </xf>
    <xf numFmtId="164" fontId="0" fillId="0" borderId="22" xfId="0" applyNumberFormat="1" applyBorder="1"/>
    <xf numFmtId="164" fontId="0" fillId="0" borderId="6" xfId="0" applyNumberFormat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wrapText="1"/>
    </xf>
    <xf numFmtId="6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2" fillId="0" borderId="23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B41-1F9C-4BFC-A507-13501E477191}">
  <dimension ref="C2:K12"/>
  <sheetViews>
    <sheetView tabSelected="1" workbookViewId="0">
      <selection activeCell="G27" sqref="G27"/>
    </sheetView>
  </sheetViews>
  <sheetFormatPr defaultRowHeight="15" x14ac:dyDescent="0.25"/>
  <cols>
    <col min="3" max="3" width="15.85546875" customWidth="1"/>
    <col min="4" max="5" width="12.28515625" bestFit="1" customWidth="1"/>
    <col min="6" max="6" width="12.42578125" bestFit="1" customWidth="1"/>
    <col min="7" max="7" width="13.42578125" bestFit="1" customWidth="1"/>
    <col min="9" max="9" width="11.85546875" customWidth="1"/>
    <col min="11" max="11" width="9.7109375" bestFit="1" customWidth="1"/>
  </cols>
  <sheetData>
    <row r="2" spans="3:11" ht="15.75" thickBot="1" x14ac:dyDescent="0.3">
      <c r="C2" s="61" t="s">
        <v>4</v>
      </c>
      <c r="D2" s="61"/>
      <c r="E2" s="61"/>
      <c r="F2" s="61"/>
      <c r="G2" s="61"/>
      <c r="H2" s="61"/>
      <c r="I2" s="61"/>
    </row>
    <row r="3" spans="3:11" ht="30" x14ac:dyDescent="0.25">
      <c r="C3" s="1" t="s">
        <v>0</v>
      </c>
      <c r="D3" s="3">
        <v>2022</v>
      </c>
      <c r="E3" s="3">
        <v>2023</v>
      </c>
      <c r="F3" s="3">
        <v>2024</v>
      </c>
      <c r="G3" s="2" t="s">
        <v>1</v>
      </c>
      <c r="H3" s="2" t="s">
        <v>2</v>
      </c>
      <c r="I3" s="27" t="s">
        <v>11</v>
      </c>
    </row>
    <row r="4" spans="3:11" ht="30" x14ac:dyDescent="0.25">
      <c r="C4" s="4" t="s">
        <v>10</v>
      </c>
      <c r="D4" s="7"/>
      <c r="E4" s="7">
        <f>SUM('Company Owned'!E4:E7)</f>
        <v>6263676</v>
      </c>
      <c r="F4" s="7">
        <f>SUM('Company Owned'!E8:E13)</f>
        <v>8895467</v>
      </c>
      <c r="G4" s="12">
        <f>SUM(E4:F4)</f>
        <v>15159143</v>
      </c>
      <c r="H4" s="17">
        <f>G4/$G$11</f>
        <v>0.45039973880306061</v>
      </c>
      <c r="I4" s="28">
        <f>G4/($G$12)</f>
        <v>0.48782558033414025</v>
      </c>
      <c r="K4" s="44"/>
    </row>
    <row r="5" spans="3:11" ht="45" x14ac:dyDescent="0.25">
      <c r="C5" s="4" t="s">
        <v>8</v>
      </c>
      <c r="D5" s="8"/>
      <c r="E5" s="8"/>
      <c r="F5" s="8"/>
      <c r="G5" s="13"/>
      <c r="H5" s="17"/>
      <c r="I5" s="29"/>
    </row>
    <row r="6" spans="3:11" x14ac:dyDescent="0.25">
      <c r="C6" s="6" t="s">
        <v>5</v>
      </c>
      <c r="D6" s="9">
        <f>'Customer Incentives'!D5</f>
        <v>95214.1</v>
      </c>
      <c r="E6" s="9">
        <f>'Customer Incentives'!F5</f>
        <v>291202.43</v>
      </c>
      <c r="F6" s="9">
        <f>'Customer Incentives'!H5</f>
        <v>364368</v>
      </c>
      <c r="G6" s="14">
        <f>SUM(D6:F6)</f>
        <v>750784.53</v>
      </c>
      <c r="H6" s="18"/>
      <c r="I6" s="29"/>
    </row>
    <row r="7" spans="3:11" x14ac:dyDescent="0.25">
      <c r="C7" s="6" t="s">
        <v>7</v>
      </c>
      <c r="D7" s="9">
        <f>'Customer Incentives'!D6</f>
        <v>429710</v>
      </c>
      <c r="E7" s="9">
        <f>'Customer Incentives'!F6</f>
        <v>1215075</v>
      </c>
      <c r="F7" s="9">
        <f>'Customer Incentives'!H6</f>
        <v>186592.7</v>
      </c>
      <c r="G7" s="14">
        <f t="shared" ref="G7:G8" si="0">SUM(D7:F7)</f>
        <v>1831377.7</v>
      </c>
      <c r="H7" s="18"/>
      <c r="I7" s="29"/>
    </row>
    <row r="8" spans="3:11" x14ac:dyDescent="0.25">
      <c r="C8" s="6" t="s">
        <v>6</v>
      </c>
      <c r="D8" s="9">
        <f>'Customer Incentives'!D7</f>
        <v>3309415</v>
      </c>
      <c r="E8" s="9">
        <f>'Customer Incentives'!F7</f>
        <v>4153892.34</v>
      </c>
      <c r="F8" s="9">
        <f>'Customer Incentives'!H7</f>
        <v>5352474</v>
      </c>
      <c r="G8" s="14">
        <f t="shared" si="0"/>
        <v>12815781.34</v>
      </c>
      <c r="H8" s="18"/>
      <c r="I8" s="28">
        <f>G8/($G$12)</f>
        <v>0.41241552834622286</v>
      </c>
    </row>
    <row r="9" spans="3:11" x14ac:dyDescent="0.25">
      <c r="C9" s="15" t="s">
        <v>9</v>
      </c>
      <c r="D9" s="9">
        <f>SUM(D6:D8)</f>
        <v>3834339.1</v>
      </c>
      <c r="E9" s="9">
        <f t="shared" ref="E9:F9" si="1">SUM(E6:E8)</f>
        <v>5660169.7699999996</v>
      </c>
      <c r="F9" s="9">
        <f t="shared" si="1"/>
        <v>5903434.7000000002</v>
      </c>
      <c r="G9" s="16">
        <f>SUM(G6:G8)</f>
        <v>15397943.57</v>
      </c>
      <c r="H9" s="18">
        <f>G9/$G$11</f>
        <v>0.45749484400485352</v>
      </c>
      <c r="I9" s="29"/>
    </row>
    <row r="10" spans="3:11" ht="30.75" thickBot="1" x14ac:dyDescent="0.3">
      <c r="C10" s="5" t="s">
        <v>3</v>
      </c>
      <c r="D10" s="10"/>
      <c r="E10" s="10"/>
      <c r="F10" s="10">
        <f>Innovation!E5+Innovation!E6</f>
        <v>3100000</v>
      </c>
      <c r="G10" s="11">
        <v>3100000</v>
      </c>
      <c r="H10" s="19">
        <f t="shared" ref="H10" si="2">G10/$G$11</f>
        <v>9.2105417192085856E-2</v>
      </c>
      <c r="I10" s="30">
        <f>G10/($G$12)</f>
        <v>9.9758891319636916E-2</v>
      </c>
    </row>
    <row r="11" spans="3:11" ht="15.75" thickTop="1" x14ac:dyDescent="0.25">
      <c r="C11" s="20" t="s">
        <v>1</v>
      </c>
      <c r="D11" s="21">
        <f>SUM(D4,D9,D10)</f>
        <v>3834339.1</v>
      </c>
      <c r="E11" s="21">
        <f t="shared" ref="E11:F11" si="3">SUM(E4,E9,E10)</f>
        <v>11923845.77</v>
      </c>
      <c r="F11" s="21">
        <f t="shared" si="3"/>
        <v>17898901.699999999</v>
      </c>
      <c r="G11" s="22">
        <f>SUM(G4,G9,G10)</f>
        <v>33657086.57</v>
      </c>
      <c r="H11" s="23">
        <f>SUM(H4:H10)</f>
        <v>1</v>
      </c>
      <c r="I11" s="31"/>
    </row>
    <row r="12" spans="3:11" ht="30.75" thickBot="1" x14ac:dyDescent="0.3">
      <c r="C12" s="26" t="s">
        <v>12</v>
      </c>
      <c r="D12" s="24"/>
      <c r="E12" s="24"/>
      <c r="F12" s="24"/>
      <c r="G12" s="25">
        <f>G4+G8+G10</f>
        <v>31074924.34</v>
      </c>
      <c r="H12" s="24"/>
      <c r="I12" s="32">
        <f>SUM(I4:I10)</f>
        <v>1</v>
      </c>
    </row>
  </sheetData>
  <mergeCells count="1">
    <mergeCell ref="C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C954-5EB7-4019-B9A9-DD0F3A326473}">
  <dimension ref="C2:K7"/>
  <sheetViews>
    <sheetView workbookViewId="0">
      <selection activeCell="I19" sqref="I19"/>
    </sheetView>
  </sheetViews>
  <sheetFormatPr defaultRowHeight="15" x14ac:dyDescent="0.25"/>
  <cols>
    <col min="3" max="3" width="10.140625" customWidth="1"/>
    <col min="4" max="4" width="9.7109375" bestFit="1" customWidth="1"/>
    <col min="5" max="5" width="9.7109375" customWidth="1"/>
    <col min="6" max="6" width="9.7109375" bestFit="1" customWidth="1"/>
    <col min="7" max="7" width="9.7109375" customWidth="1"/>
    <col min="8" max="8" width="9.7109375" bestFit="1" customWidth="1"/>
    <col min="9" max="9" width="10.42578125" bestFit="1" customWidth="1"/>
    <col min="10" max="10" width="10.7109375" bestFit="1" customWidth="1"/>
    <col min="11" max="11" width="9.85546875" bestFit="1" customWidth="1"/>
  </cols>
  <sheetData>
    <row r="2" spans="3:11" ht="15.75" thickBot="1" x14ac:dyDescent="0.3"/>
    <row r="3" spans="3:11" x14ac:dyDescent="0.25">
      <c r="C3" s="65" t="s">
        <v>34</v>
      </c>
      <c r="D3" s="62">
        <v>2022</v>
      </c>
      <c r="E3" s="62"/>
      <c r="F3" s="63">
        <v>2023</v>
      </c>
      <c r="G3" s="63"/>
      <c r="H3" s="63">
        <v>2024</v>
      </c>
      <c r="I3" s="63"/>
      <c r="J3" s="63" t="s">
        <v>1</v>
      </c>
      <c r="K3" s="64"/>
    </row>
    <row r="4" spans="3:11" x14ac:dyDescent="0.25">
      <c r="C4" s="66"/>
      <c r="D4" s="45" t="s">
        <v>32</v>
      </c>
      <c r="E4" s="45" t="s">
        <v>33</v>
      </c>
      <c r="F4" s="45" t="s">
        <v>32</v>
      </c>
      <c r="G4" s="45" t="s">
        <v>33</v>
      </c>
      <c r="H4" s="45" t="s">
        <v>32</v>
      </c>
      <c r="I4" s="45" t="s">
        <v>33</v>
      </c>
      <c r="J4" s="45" t="s">
        <v>32</v>
      </c>
      <c r="K4" s="48" t="s">
        <v>33</v>
      </c>
    </row>
    <row r="5" spans="3:11" x14ac:dyDescent="0.25">
      <c r="C5" s="49" t="s">
        <v>5</v>
      </c>
      <c r="D5" s="7">
        <v>95214.1</v>
      </c>
      <c r="E5" s="46">
        <v>106744</v>
      </c>
      <c r="F5" s="7">
        <v>291202.43</v>
      </c>
      <c r="G5" s="7">
        <v>251285</v>
      </c>
      <c r="H5" s="7">
        <v>364368</v>
      </c>
      <c r="I5" s="46">
        <v>189203</v>
      </c>
      <c r="J5" s="47">
        <v>750784.53</v>
      </c>
      <c r="K5" s="50">
        <f t="shared" ref="K5" si="0">SUM(E5,G5,I5)</f>
        <v>547232</v>
      </c>
    </row>
    <row r="6" spans="3:11" x14ac:dyDescent="0.25">
      <c r="C6" s="49" t="s">
        <v>7</v>
      </c>
      <c r="D6" s="7">
        <v>429710</v>
      </c>
      <c r="E6" s="7">
        <v>0</v>
      </c>
      <c r="F6" s="7">
        <v>1215075</v>
      </c>
      <c r="G6" s="7">
        <v>385578</v>
      </c>
      <c r="H6" s="7">
        <v>186592.7</v>
      </c>
      <c r="I6" s="46">
        <v>192292.65</v>
      </c>
      <c r="J6" s="47">
        <v>1831377.7</v>
      </c>
      <c r="K6" s="50">
        <f>SUM(E6,G6,I6)</f>
        <v>577870.65</v>
      </c>
    </row>
    <row r="7" spans="3:11" ht="30.75" thickBot="1" x14ac:dyDescent="0.3">
      <c r="C7" s="51" t="s">
        <v>6</v>
      </c>
      <c r="D7" s="52">
        <v>3309415</v>
      </c>
      <c r="E7" s="52">
        <v>0</v>
      </c>
      <c r="F7" s="52">
        <v>4153892.34</v>
      </c>
      <c r="G7" s="52">
        <v>746485</v>
      </c>
      <c r="H7" s="52">
        <v>5352474</v>
      </c>
      <c r="I7" s="53">
        <v>1903130</v>
      </c>
      <c r="J7" s="54">
        <v>12815781.34</v>
      </c>
      <c r="K7" s="55">
        <f>SUM(E7,G7,I7)</f>
        <v>2649615</v>
      </c>
    </row>
  </sheetData>
  <mergeCells count="5">
    <mergeCell ref="D3:E3"/>
    <mergeCell ref="F3:G3"/>
    <mergeCell ref="H3:I3"/>
    <mergeCell ref="J3:K3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4437-B7A4-4F0B-AD0D-6CD3A0BB52BB}">
  <dimension ref="B2:E15"/>
  <sheetViews>
    <sheetView workbookViewId="0">
      <selection activeCell="E26" sqref="E26"/>
    </sheetView>
  </sheetViews>
  <sheetFormatPr defaultRowHeight="15" x14ac:dyDescent="0.25"/>
  <cols>
    <col min="2" max="2" width="15.140625" customWidth="1"/>
    <col min="3" max="3" width="16.140625" bestFit="1" customWidth="1"/>
    <col min="5" max="5" width="11.140625" bestFit="1" customWidth="1"/>
  </cols>
  <sheetData>
    <row r="2" spans="2:5" ht="15.75" thickBot="1" x14ac:dyDescent="0.3"/>
    <row r="3" spans="2:5" x14ac:dyDescent="0.25">
      <c r="B3" s="33" t="s">
        <v>13</v>
      </c>
      <c r="C3" s="34" t="s">
        <v>14</v>
      </c>
      <c r="D3" s="34" t="s">
        <v>15</v>
      </c>
      <c r="E3" s="35" t="s">
        <v>16</v>
      </c>
    </row>
    <row r="4" spans="2:5" x14ac:dyDescent="0.25">
      <c r="B4" s="36" t="s">
        <v>17</v>
      </c>
      <c r="C4" s="36" t="s">
        <v>18</v>
      </c>
      <c r="D4" s="37">
        <v>6</v>
      </c>
      <c r="E4" s="38">
        <v>1356370</v>
      </c>
    </row>
    <row r="5" spans="2:5" x14ac:dyDescent="0.25">
      <c r="B5" s="36" t="s">
        <v>19</v>
      </c>
      <c r="C5" s="36" t="s">
        <v>18</v>
      </c>
      <c r="D5" s="37">
        <v>4</v>
      </c>
      <c r="E5" s="38">
        <v>1077698</v>
      </c>
    </row>
    <row r="6" spans="2:5" x14ac:dyDescent="0.25">
      <c r="B6" s="36" t="s">
        <v>20</v>
      </c>
      <c r="C6" s="36" t="s">
        <v>18</v>
      </c>
      <c r="D6" s="37">
        <v>4</v>
      </c>
      <c r="E6" s="38">
        <v>1294797</v>
      </c>
    </row>
    <row r="7" spans="2:5" x14ac:dyDescent="0.25">
      <c r="B7" s="36" t="s">
        <v>21</v>
      </c>
      <c r="C7" s="36" t="s">
        <v>18</v>
      </c>
      <c r="D7" s="37">
        <v>8</v>
      </c>
      <c r="E7" s="38">
        <v>2534811</v>
      </c>
    </row>
    <row r="8" spans="2:5" x14ac:dyDescent="0.25">
      <c r="B8" s="36" t="s">
        <v>22</v>
      </c>
      <c r="C8" s="36" t="s">
        <v>30</v>
      </c>
      <c r="D8" s="37">
        <v>6</v>
      </c>
      <c r="E8" s="38">
        <v>1597631</v>
      </c>
    </row>
    <row r="9" spans="2:5" x14ac:dyDescent="0.25">
      <c r="B9" s="36" t="s">
        <v>23</v>
      </c>
      <c r="C9" s="36" t="s">
        <v>30</v>
      </c>
      <c r="D9" s="37">
        <v>4</v>
      </c>
      <c r="E9" s="38">
        <v>1515492</v>
      </c>
    </row>
    <row r="10" spans="2:5" x14ac:dyDescent="0.25">
      <c r="B10" s="36" t="s">
        <v>24</v>
      </c>
      <c r="C10" s="36" t="s">
        <v>30</v>
      </c>
      <c r="D10" s="37">
        <v>8</v>
      </c>
      <c r="E10" s="38">
        <v>1639789</v>
      </c>
    </row>
    <row r="11" spans="2:5" x14ac:dyDescent="0.25">
      <c r="B11" s="36" t="s">
        <v>25</v>
      </c>
      <c r="C11" s="36" t="s">
        <v>26</v>
      </c>
      <c r="D11" s="37">
        <v>4</v>
      </c>
      <c r="E11" s="38">
        <v>1271500</v>
      </c>
    </row>
    <row r="12" spans="2:5" x14ac:dyDescent="0.25">
      <c r="B12" s="36" t="s">
        <v>27</v>
      </c>
      <c r="C12" s="36" t="s">
        <v>28</v>
      </c>
      <c r="D12" s="37">
        <v>4</v>
      </c>
      <c r="E12" s="38">
        <v>1271055</v>
      </c>
    </row>
    <row r="13" spans="2:5" x14ac:dyDescent="0.25">
      <c r="B13" s="36" t="s">
        <v>29</v>
      </c>
      <c r="C13" s="36" t="s">
        <v>28</v>
      </c>
      <c r="D13" s="37">
        <v>6</v>
      </c>
      <c r="E13" s="38">
        <v>1600000</v>
      </c>
    </row>
    <row r="14" spans="2:5" x14ac:dyDescent="0.25">
      <c r="B14" s="41" t="s">
        <v>1</v>
      </c>
      <c r="C14" s="39"/>
      <c r="D14" s="39"/>
      <c r="E14" s="43">
        <f>SUM(E4:E13)</f>
        <v>15159143</v>
      </c>
    </row>
    <row r="15" spans="2:5" x14ac:dyDescent="0.25">
      <c r="B15" s="4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B0F5-F6F5-48E7-A97E-DC9E79A60FE0}">
  <dimension ref="C2:F6"/>
  <sheetViews>
    <sheetView workbookViewId="0">
      <selection activeCell="C2" sqref="C2"/>
    </sheetView>
  </sheetViews>
  <sheetFormatPr defaultRowHeight="15" x14ac:dyDescent="0.25"/>
  <cols>
    <col min="3" max="3" width="19.140625" bestFit="1" customWidth="1"/>
    <col min="4" max="4" width="12.42578125" bestFit="1" customWidth="1"/>
    <col min="5" max="5" width="9.85546875" bestFit="1" customWidth="1"/>
  </cols>
  <sheetData>
    <row r="2" spans="3:6" x14ac:dyDescent="0.25">
      <c r="C2" s="60" t="s">
        <v>41</v>
      </c>
    </row>
    <row r="3" spans="3:6" ht="30" x14ac:dyDescent="0.25">
      <c r="C3" s="57" t="s">
        <v>35</v>
      </c>
      <c r="D3" s="58" t="s">
        <v>36</v>
      </c>
      <c r="E3" s="58" t="s">
        <v>37</v>
      </c>
      <c r="F3" s="57" t="s">
        <v>33</v>
      </c>
    </row>
    <row r="4" spans="3:6" x14ac:dyDescent="0.25">
      <c r="C4" s="39" t="s">
        <v>38</v>
      </c>
      <c r="D4" s="59">
        <v>1000000</v>
      </c>
      <c r="E4" s="40"/>
      <c r="F4" s="40"/>
    </row>
    <row r="5" spans="3:6" x14ac:dyDescent="0.25">
      <c r="C5" s="39" t="s">
        <v>39</v>
      </c>
      <c r="D5" s="56">
        <v>1000000</v>
      </c>
      <c r="E5" s="56">
        <v>1000000</v>
      </c>
      <c r="F5" s="40"/>
    </row>
    <row r="6" spans="3:6" x14ac:dyDescent="0.25">
      <c r="C6" s="39" t="s">
        <v>40</v>
      </c>
      <c r="D6" s="56">
        <v>2100000</v>
      </c>
      <c r="E6" s="56">
        <v>2100000</v>
      </c>
      <c r="F6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Customer Incentives</vt:lpstr>
      <vt:lpstr>Company Owned</vt:lpstr>
      <vt:lpstr>Innovation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James (PacifiCorp)</dc:creator>
  <cp:lastModifiedBy>Fred Nass</cp:lastModifiedBy>
  <dcterms:created xsi:type="dcterms:W3CDTF">2025-03-28T15:55:01Z</dcterms:created>
  <dcterms:modified xsi:type="dcterms:W3CDTF">2025-10-03T20:51:31Z</dcterms:modified>
</cp:coreProperties>
</file>