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1105" windowHeight="10380"/>
  </bookViews>
  <sheets>
    <sheet name="AFR 19 SA Report" sheetId="5" r:id="rId1"/>
    <sheet name="AFR 19 FERC Form 1" sheetId="4" r:id="rId2"/>
    <sheet name="Detail" sheetId="3" r:id="rId3"/>
  </sheets>
  <definedNames>
    <definedName name="_xlnm._FilterDatabase" localSheetId="2" hidden="1">Detail!$A$1:$D$307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5" l="1"/>
  <c r="H43" i="5"/>
  <c r="H42" i="5"/>
  <c r="H41" i="5"/>
  <c r="F42" i="5"/>
  <c r="F43" i="5"/>
  <c r="F44" i="5"/>
  <c r="F41" i="5"/>
  <c r="H59" i="5" l="1"/>
  <c r="G59" i="5"/>
  <c r="G64" i="5" s="1"/>
  <c r="D59" i="5"/>
  <c r="E59" i="5"/>
  <c r="F57" i="5"/>
  <c r="E57" i="5"/>
  <c r="F56" i="5"/>
  <c r="F55" i="5"/>
  <c r="F54" i="5"/>
  <c r="F53" i="5"/>
  <c r="F52" i="5"/>
  <c r="F51" i="5"/>
  <c r="H45" i="5"/>
  <c r="G45" i="5"/>
  <c r="F45" i="5"/>
  <c r="D45" i="5"/>
  <c r="H34" i="5"/>
  <c r="G34" i="5"/>
  <c r="E34" i="5"/>
  <c r="D34" i="5"/>
  <c r="F33" i="5"/>
  <c r="F32" i="5"/>
  <c r="F31" i="5"/>
  <c r="F30" i="5"/>
  <c r="F29" i="5"/>
  <c r="F28" i="5"/>
  <c r="F27" i="5"/>
  <c r="F26" i="5"/>
  <c r="F25" i="5"/>
  <c r="F24" i="5"/>
  <c r="F23" i="5"/>
  <c r="F34" i="5" s="1"/>
  <c r="F22" i="5"/>
  <c r="G16" i="5"/>
  <c r="E16" i="5"/>
  <c r="D15" i="5"/>
  <c r="F15" i="5" s="1"/>
  <c r="D14" i="5"/>
  <c r="D16" i="5" s="1"/>
  <c r="H13" i="5"/>
  <c r="F13" i="5"/>
  <c r="H12" i="5"/>
  <c r="H16" i="5" s="1"/>
  <c r="F12" i="5"/>
  <c r="F11" i="5"/>
  <c r="F10" i="5"/>
  <c r="A9" i="5"/>
  <c r="B82" i="4"/>
  <c r="B75" i="4"/>
  <c r="B66" i="4"/>
  <c r="B67" i="4"/>
  <c r="B68" i="4"/>
  <c r="B62" i="4"/>
  <c r="B54" i="4"/>
  <c r="B49" i="4"/>
  <c r="D64" i="5" l="1"/>
  <c r="E64" i="5"/>
  <c r="H64" i="5"/>
  <c r="A10" i="5"/>
  <c r="F14" i="5"/>
  <c r="F16" i="5" s="1"/>
  <c r="F58" i="5"/>
  <c r="F59" i="5" s="1"/>
  <c r="B44" i="4"/>
  <c r="F64" i="5" l="1"/>
  <c r="A11" i="5"/>
  <c r="A12" i="5" s="1"/>
  <c r="B74" i="4"/>
  <c r="B61" i="4"/>
  <c r="B81" i="4"/>
  <c r="B65" i="4"/>
  <c r="B50" i="4"/>
  <c r="B45" i="4"/>
  <c r="A15" i="5" l="1"/>
  <c r="A13" i="5"/>
  <c r="A14" i="5"/>
  <c r="B69" i="4"/>
  <c r="B83" i="4"/>
  <c r="B76" i="4"/>
  <c r="B63" i="4"/>
  <c r="A16" i="5" l="1"/>
  <c r="B55" i="4"/>
  <c r="A21" i="5" l="1"/>
  <c r="A24" i="5" l="1"/>
  <c r="A22" i="5"/>
  <c r="A23" i="5"/>
  <c r="A25" i="5" l="1"/>
  <c r="A26" i="5"/>
  <c r="A28" i="5" l="1"/>
  <c r="A27" i="5"/>
  <c r="A29" i="5" l="1"/>
  <c r="A30" i="5" l="1"/>
  <c r="A31" i="5" l="1"/>
  <c r="A32" i="5" l="1"/>
  <c r="A33" i="5" s="1"/>
  <c r="A34" i="5" l="1"/>
  <c r="A40" i="5" l="1"/>
  <c r="A41" i="5" l="1"/>
  <c r="A42" i="5" l="1"/>
  <c r="A43" i="5"/>
  <c r="A50" i="5" l="1"/>
  <c r="A45" i="5"/>
  <c r="A44" i="5"/>
  <c r="A51" i="5" l="1"/>
  <c r="A52" i="5" l="1"/>
  <c r="A53" i="5" l="1"/>
  <c r="A54" i="5" s="1"/>
  <c r="A55" i="5" l="1"/>
  <c r="A56" i="5" l="1"/>
  <c r="A57" i="5"/>
  <c r="A58" i="5" l="1"/>
  <c r="A59" i="5" l="1"/>
  <c r="A64" i="5" s="1"/>
</calcChain>
</file>

<file path=xl/sharedStrings.xml><?xml version="1.0" encoding="utf-8"?>
<sst xmlns="http://schemas.openxmlformats.org/spreadsheetml/2006/main" count="1133" uniqueCount="468">
  <si>
    <t>301100, Electricity Income - Residential</t>
  </si>
  <si>
    <t>301200, Electricity Income - Commercial</t>
  </si>
  <si>
    <t>301300, Electricity Income - Industrial</t>
  </si>
  <si>
    <t>301406, Short-Term Firm Wholesale</t>
  </si>
  <si>
    <t>301304, Special Contracts-Situs</t>
  </si>
  <si>
    <t>505221, Bookout Purchases Netted</t>
  </si>
  <si>
    <t>301450, Electricity Income - Irrigation/Farm</t>
  </si>
  <si>
    <t>301307, Industrial Revenue Acctg Adjustments</t>
  </si>
  <si>
    <t>301207, Commercial Revenue Acctg Adjustments</t>
  </si>
  <si>
    <t>301107, Residential Revenue Acctg Adjustments</t>
  </si>
  <si>
    <t>508111, EIM Exp-RT Imb Energy Offset: w/CAISO</t>
  </si>
  <si>
    <t>301170, DSM Revenue - Residential</t>
  </si>
  <si>
    <t>302980, Transmisson Point-to-Point Revenue</t>
  </si>
  <si>
    <t>305991, FERC Transmission Refund-Amortz</t>
  </si>
  <si>
    <t>301917, Pre-Merger Firm Wheeling Revenue - UPD</t>
  </si>
  <si>
    <t>301270, DSM Revenue - Commercial</t>
  </si>
  <si>
    <t>304101, Bookouts Netted-Gains</t>
  </si>
  <si>
    <t>508001, EIM Exp - FMM IIE: CAISO to Pac</t>
  </si>
  <si>
    <t>515181, Fuel Exp-Bridger Coal-Profit (418.1)</t>
  </si>
  <si>
    <t>301110, Residential - Income Tax Deferral Adjs</t>
  </si>
  <si>
    <t>301210, Commercial - Income Tax Deferral Adjs</t>
  </si>
  <si>
    <t>301922, Non-Firm Wheeling Revenue</t>
  </si>
  <si>
    <t>301600, Electricity Income - Public St/Hwy Light</t>
  </si>
  <si>
    <t>301912, Firm Wheeling Revenue</t>
  </si>
  <si>
    <t>352001, CA GHG Allowance Revenues</t>
  </si>
  <si>
    <t>301309, Unbilled Revenue-Industrial</t>
  </si>
  <si>
    <t>301443, On Sys Firm-Utah FERC Customers</t>
  </si>
  <si>
    <t>352003, CA GHG Allowance Revenues-Amortz</t>
  </si>
  <si>
    <t>301959, Wind-based Ancillary Services/Revenue</t>
  </si>
  <si>
    <t>508131, EIM Exp-RT Congestion OS: CAISO to Pac</t>
  </si>
  <si>
    <t>301412, Bookout Sales Netted-Estimate</t>
  </si>
  <si>
    <t>301370, DSM Revenue - Industrial</t>
  </si>
  <si>
    <t>301310, Industrial - Income Tax Deferral Adjs</t>
  </si>
  <si>
    <t>301106, Residential-Alt Revenue Program Adjs</t>
  </si>
  <si>
    <t>546527, CA GHG Retail Obligation - Deferral</t>
  </si>
  <si>
    <t>546500, Excess Net Power Costs-Deferral</t>
  </si>
  <si>
    <t>301916, Pre-Merger Firm Wheeling Revenue - PPD</t>
  </si>
  <si>
    <t>301940, Flyash &amp; By-Product Sales</t>
  </si>
  <si>
    <t>301864, Revenue - Joint use of Poles</t>
  </si>
  <si>
    <t>301405, Firm Sales</t>
  </si>
  <si>
    <t>508015, EIM Exp - GHG Em Cost Rev: CAISO to Pac</t>
  </si>
  <si>
    <t>303028, Line Loss W/S Trading Revenue(In MW-PBS)</t>
  </si>
  <si>
    <t>301860, Rent Revenue - CSS</t>
  </si>
  <si>
    <t>505186, UT Solar-Net Mtr Exp Cred-Accr-Contra</t>
  </si>
  <si>
    <t>301945, Renewable Energy Credit Sales</t>
  </si>
  <si>
    <t>301209, Unbilled Revenue-Commercial</t>
  </si>
  <si>
    <t>301180, Blue Sky Revenue - Residential</t>
  </si>
  <si>
    <t>301820, Forfeited Discount Revenue-Residential</t>
  </si>
  <si>
    <t>301206, Commercial-Alt Revenue Program Adjs</t>
  </si>
  <si>
    <t>301208, Commercial Revenue Adj-Def NPC Mech</t>
  </si>
  <si>
    <t>301974, Ancil Revenue Sch 3a-Regulation (C&amp;T)</t>
  </si>
  <si>
    <t>301825, Misc Serv Rev-Acct Svc Charge - CSS</t>
  </si>
  <si>
    <t>301265, Solar Feed-In Revenue - Commercial</t>
  </si>
  <si>
    <t>301457, Irrigation Revenue Acctg Adjustments</t>
  </si>
  <si>
    <t>515110, Coal Billing Price Adjustment - Hunter</t>
  </si>
  <si>
    <t>301308, Industrial Revenue Adj-Def NPC Mech</t>
  </si>
  <si>
    <t>301108, Residential Revenue Adj-Def NPC Mech</t>
  </si>
  <si>
    <t>301165, Solar Feed-In Revenue - Residential</t>
  </si>
  <si>
    <t>301863, MCI Fiber Optic Ground Wire Revenues</t>
  </si>
  <si>
    <t>362950, M&amp;S Inventory Sales</t>
  </si>
  <si>
    <t>301470, DSM Revenue - Irrigation</t>
  </si>
  <si>
    <t>515250, Natural Gas Expense - Accrual</t>
  </si>
  <si>
    <t>301969, Ancillary Revenue Sch 3 - Reg&amp;Freq (C&amp;T)</t>
  </si>
  <si>
    <t>301967, Ancillary Revenue Sch 1 - Scheduling</t>
  </si>
  <si>
    <t>508021, EIM Exp - UIE (Load): CAISO to Pac</t>
  </si>
  <si>
    <t>301365, Solar Feed-In Revenue - Industrial</t>
  </si>
  <si>
    <t>301953, Ancillary Rev Sch 6-Supp (C&amp;T)</t>
  </si>
  <si>
    <t>367580, Revenue Adj Prop Insur - Residential</t>
  </si>
  <si>
    <t>301926, Short-Term Firm Wheeling</t>
  </si>
  <si>
    <t>367680, Revenue Adj Prop Insur - Commercial</t>
  </si>
  <si>
    <t>301973, Ancillary Rev Sch 5-Spin (C&amp;T)</t>
  </si>
  <si>
    <t>301280, Blue Sky Revenue - Commercial</t>
  </si>
  <si>
    <t>301459, Unbilled Revenue-Irrigation/Farm</t>
  </si>
  <si>
    <t>515108, Coal Consumed - Deer Creek Abandonment</t>
  </si>
  <si>
    <t>301372, DSM Revenue - Large Industrial</t>
  </si>
  <si>
    <t>546522, RPS Compliance Purchases - Deferral</t>
  </si>
  <si>
    <t>367780, Revenue Adj Prop Insur - Industrial</t>
  </si>
  <si>
    <t>301271, DSM Revenue - Small Commercial</t>
  </si>
  <si>
    <t>505220, Trading Purchases Netted</t>
  </si>
  <si>
    <t>515203, Natural Gas Exp Offset - Cap Lease Int.</t>
  </si>
  <si>
    <t>301821, Forfeited Discount Revenue-Commercial</t>
  </si>
  <si>
    <t>301455, Irrigation - Income Tax Deferral Adjs</t>
  </si>
  <si>
    <t>301915, Other Electric Rev (Excluding Wheeling)</t>
  </si>
  <si>
    <t>301828, Miscellaneous Service Revenues-Other</t>
  </si>
  <si>
    <t>301938, Services Provided to Others - Revenue</t>
  </si>
  <si>
    <t>301963, Ancil Revenue Sch 2-Reactive (C&amp;T)</t>
  </si>
  <si>
    <t>302752, I/C S-T Firm Wholesale Sales-Nevada Pwr</t>
  </si>
  <si>
    <t>301958, Wind-based Ancillary Services Estimate</t>
  </si>
  <si>
    <t>301855, Misc Service Revenue - CSS (Non-FLT)</t>
  </si>
  <si>
    <t>301822, Forfeited Discount Revenue-Industrial</t>
  </si>
  <si>
    <t>301879, Joint Use Contract Prog Reimb Revenue</t>
  </si>
  <si>
    <t>508013, EIM Exp - RTD Assess: Pac Trans to C&amp;T</t>
  </si>
  <si>
    <t>302982, Transmission Rev-Unreserved Use Charges</t>
  </si>
  <si>
    <t>302901, Use of Facility - Revenue</t>
  </si>
  <si>
    <t>508003, EIM Exp - FMM Assess: Pac Trans to C&amp;T</t>
  </si>
  <si>
    <t>505219, Purchased Power Expense Estimate</t>
  </si>
  <si>
    <t>301380, Blue Sky Revenue - Industrial</t>
  </si>
  <si>
    <t>301840, Miscellaneous Service Revenue</t>
  </si>
  <si>
    <t>301885, Rent Revenue - Subleases</t>
  </si>
  <si>
    <t>514451, FAS 133 Unreal PP Exp - Loss</t>
  </si>
  <si>
    <t>515182, Fuel Exp-Trapper Mining-Profit (501)</t>
  </si>
  <si>
    <t>353003, OR Clean Fuel Credits Revenue-Amortz</t>
  </si>
  <si>
    <t>515102, Amortization of Deferred Overburden</t>
  </si>
  <si>
    <t>301867, Joint Use Program Reimbursement Revenue</t>
  </si>
  <si>
    <t>515202, Natural Gas Exp Offset - Cap Lease Depr</t>
  </si>
  <si>
    <t>301949, 3rd Party Transmission O&amp;M - Revenue</t>
  </si>
  <si>
    <t>361000, Steam Sales</t>
  </si>
  <si>
    <t>301966, Primary Delivery and Distribution Sub Charges</t>
  </si>
  <si>
    <t>301607, Public St/Hwy Lights Rev Acctg Adjustments</t>
  </si>
  <si>
    <t>301872, Rent Revenue - Transmission</t>
  </si>
  <si>
    <t>508122, EIM Exp-RT BCR EIM Alloc: Pac to TC</t>
  </si>
  <si>
    <t>505229, Purch Power Exp Offset - Cap Lease Int</t>
  </si>
  <si>
    <t>508125, EIM Exp-RTM BCR EIM Set: CAISO to Pac</t>
  </si>
  <si>
    <t>301371, DSM Revenue - Small Industrial</t>
  </si>
  <si>
    <t>508167, EIM Exp-7087 Daily Down: PAC to TC</t>
  </si>
  <si>
    <t>301670, DSM Revenue - Street/Hwy Lighting</t>
  </si>
  <si>
    <t>505319, Firm Purchases-FIN Var Lease Accrual</t>
  </si>
  <si>
    <t>301168, Community Solar Revenue-Residential</t>
  </si>
  <si>
    <t>508153, EIM Exp-7071 FRP Daily Up Uncert</t>
  </si>
  <si>
    <t>301268, Community Solar Revenue-Commercial</t>
  </si>
  <si>
    <t>301458, Irrigation Revenue Adj-Def NPC Mech</t>
  </si>
  <si>
    <t>374400, Timber Sales - Utility Property</t>
  </si>
  <si>
    <t>508053, EIM Exp - O/U Sched Alloc: w/CAISO</t>
  </si>
  <si>
    <t>301610, St&amp;Hwy Light - Income Tax Deferral Adjs</t>
  </si>
  <si>
    <t>301465, Solar Feed-In Revenue - Irrigation</t>
  </si>
  <si>
    <t>301955, Other Rev-Wy Reg Recovery Fee-Kennecott</t>
  </si>
  <si>
    <t>304201, Trading Netted-Gains</t>
  </si>
  <si>
    <t>301428, Trans Serv-Utah FERC Customers</t>
  </si>
  <si>
    <t>508156, EIM Exp-7078 FRP Month Up Uncert Alloc</t>
  </si>
  <si>
    <t>352004, CA GHG Allow Revenues - SOMAH Amortz</t>
  </si>
  <si>
    <t>301951, Non-Wheeling System Revenue</t>
  </si>
  <si>
    <t>505216, Exchange Value Purchases</t>
  </si>
  <si>
    <t>301409, Trading Sales Netted-Estimate</t>
  </si>
  <si>
    <t>301900, Electricity Income - Other</t>
  </si>
  <si>
    <t>508152, EIM Exp-7076 FRP Forecast Mvmt Alloc</t>
  </si>
  <si>
    <t>301823, Forfeited Discount Revenue-All Other</t>
  </si>
  <si>
    <t>352943, Renewable Energy Credit Sales-Amortz</t>
  </si>
  <si>
    <t>301876, Rent Revenue - Non-Utility - Electric</t>
  </si>
  <si>
    <t>508062, EIM Exp-Spinning Reserve Oblig: w/CAISO</t>
  </si>
  <si>
    <t>505942, I/C Purchased Power Exp Est-Nevada Pwr</t>
  </si>
  <si>
    <t>546521, REC Sales - NPC Deferral</t>
  </si>
  <si>
    <t>301272, DSM Revenue - Large Commercial</t>
  </si>
  <si>
    <t>508064, EIM Exp-Non-Spin Reserve Oblig: w/CAISO</t>
  </si>
  <si>
    <t>301368, Community Solar Revenue-Industrial</t>
  </si>
  <si>
    <t>301290, Other Cust Retail Revenue-Commercial</t>
  </si>
  <si>
    <t>301190, Other Cust Retail Revenue-Residential</t>
  </si>
  <si>
    <t>302831, I/C Other Wheeling Revenue-Sierra Pac</t>
  </si>
  <si>
    <t>301608, Public St/Hwy Lgt Rev Adj-Def NPC Mech</t>
  </si>
  <si>
    <t>301665, Solar Feed-In Revenue - St/Hwy Lighting</t>
  </si>
  <si>
    <t>302751, I/C S-T Firm Wholesale Sales-Sierra Pac</t>
  </si>
  <si>
    <t>508165, EIM Exp 7077 Daily Up: PAC to TC</t>
  </si>
  <si>
    <t>301171, DSM Revenue - Residential Cat 2 Gen Svc</t>
  </si>
  <si>
    <t>301874, Rent Revenue - General</t>
  </si>
  <si>
    <t>301390, Other Cust Retail Revenue-Industrial</t>
  </si>
  <si>
    <t>308001, EIM Rev-Forecasting Fee: Pac to TC</t>
  </si>
  <si>
    <t>506952, I/C Wheeling Exp Estimate-Nevada Pwr</t>
  </si>
  <si>
    <t>352950, REC Sales - Wind Wake Loss Indemnity</t>
  </si>
  <si>
    <t>301911, Income From Fish, Wildlife, &amp; Recreation</t>
  </si>
  <si>
    <t>546530, ISO/PX Charges</t>
  </si>
  <si>
    <t>508158, EIM Exp-7088 FRP Month Down Uncert Allo</t>
  </si>
  <si>
    <t>508142, EIM Exp-Neutrality Adjust CAISO to Pac</t>
  </si>
  <si>
    <t>301468, Community Solar Revenue-Irrigation</t>
  </si>
  <si>
    <t>508154, EIM Exp-7081 FRP Daily Down Uncert</t>
  </si>
  <si>
    <t>508071, EIM Exp - RT Bid Cost Recovery: w/CAISO</t>
  </si>
  <si>
    <t>358900, Sales of Water &amp; Water Power</t>
  </si>
  <si>
    <t>301866, Joint Use Sanctions &amp; Fines Revenue</t>
  </si>
  <si>
    <t>301826, Tampering/Unauthorized Reconnection Chgs</t>
  </si>
  <si>
    <t>508151, EIM Exp-7070 FRP Forecast Mvmt</t>
  </si>
  <si>
    <t>508161, EIM Exp-7070 Flex Ramp F/C: PAC to TC</t>
  </si>
  <si>
    <t>301490, Other Cust Retail Revenue-Irrigation</t>
  </si>
  <si>
    <t>367222, Joint Use - Vertical Bridge Applic Fee</t>
  </si>
  <si>
    <t>301480, Blue Sky Revenue - Irrigation</t>
  </si>
  <si>
    <t>301668, Community Solar Revenue-St/Hwy Lightg</t>
  </si>
  <si>
    <t>301873, Rent Revenue - Distribution</t>
  </si>
  <si>
    <t>301878, Joint Use Back Rent</t>
  </si>
  <si>
    <t>301690, Other Cust Retail Revenue-St/Hwy Lightg</t>
  </si>
  <si>
    <t>301947, Emissions and Allowances Revenue</t>
  </si>
  <si>
    <t>505990, EIM T Exp-Forecasting Fee: CAISO to Pac</t>
  </si>
  <si>
    <t>508065, EIM Exp-Non-Spin Reserve Neut: w/CAISO</t>
  </si>
  <si>
    <t>508052, EIM Exp-O/U Sched Chrg: Pac to TC</t>
  </si>
  <si>
    <t>301119, Unbilled Revenue-Uncollectible</t>
  </si>
  <si>
    <t>508063, EIM Exp-Spin Reserve Neutral: w/CAISO</t>
  </si>
  <si>
    <t>508168, EIM Exp-7088 Month Down: PAC to TC</t>
  </si>
  <si>
    <t>505918, InterCo Natural Gas Accrual-Kern River</t>
  </si>
  <si>
    <t>508162, EIM Exp-7076 Flex Ramp Alloc: PAC to TC</t>
  </si>
  <si>
    <t>506802, EIM Wheeling Exp - GMC Bid Segment Fee</t>
  </si>
  <si>
    <t>508054, EIM Exp-O/U Sched Alloc: PAC to TC</t>
  </si>
  <si>
    <t>301939, Other Electric Revenue Estimate</t>
  </si>
  <si>
    <t>505931, I/C S-T Firm Purch Power Exp-Sierra Pac</t>
  </si>
  <si>
    <t>508157, EIM Exp-7087 FRP Daily Down Uncert Allo</t>
  </si>
  <si>
    <t>367880, Revenue Adj Prop Insur - Irrigation</t>
  </si>
  <si>
    <t>515115, Fuel Exp-MSHA Penalties &amp; Fines (426.3)</t>
  </si>
  <si>
    <t>505215, Post-Merger Imbalance Charges(In MV-PBS)</t>
  </si>
  <si>
    <t>506921, I/C Non-Firm Wheeling Exp-Sierra Pac</t>
  </si>
  <si>
    <t>367870, Revenue Adj OR I&amp;D Reserve Irrigation</t>
  </si>
  <si>
    <t>301901, Wash-Colstrip 3</t>
  </si>
  <si>
    <t>301445, On Sys Firm-Utah W/S Customers-Deferral</t>
  </si>
  <si>
    <t>508166, EIM Exp-7078 Month Up: PAC to TC</t>
  </si>
  <si>
    <t>301869, Uncollectible Revenue Joint Use</t>
  </si>
  <si>
    <t>505967, Transm Unreserved Use Penalty Expense</t>
  </si>
  <si>
    <t>505217, Exchange Value Purchases Estimate</t>
  </si>
  <si>
    <t>546517, Production Tax Credit - NPC Deferral</t>
  </si>
  <si>
    <t>505223, Trading Purchases Netted-Estimate</t>
  </si>
  <si>
    <t>514000, Broker Fees</t>
  </si>
  <si>
    <t>508051, EIM Exp - O/U Sched Charge: w/CAISO</t>
  </si>
  <si>
    <t>515270, Natural Gas Swaps-Gain/Loss-Accrual</t>
  </si>
  <si>
    <t>367770, Revenue Adj OR I&amp;D Reserve Industrial</t>
  </si>
  <si>
    <t>508155, EIM Exp-7077 FRP Daily Up Uncert Alloc</t>
  </si>
  <si>
    <t>506059, Wheeling Expense Estimate</t>
  </si>
  <si>
    <t>505228, Purch Power Exp Offset - Cap Lease Depr</t>
  </si>
  <si>
    <t>505190, OR Solar Incentive Purchases</t>
  </si>
  <si>
    <t>508033, EIM Exp - UIE (Gen): Pac Trans to C&amp;T</t>
  </si>
  <si>
    <t>505292, Bookouts Netted (in PP)-Estimated Loss</t>
  </si>
  <si>
    <t>506922, I/C Non-Firm Wheeling Exp-Nevada Pwr</t>
  </si>
  <si>
    <t>301944, Renewable Energy Credit Sales-Estimate</t>
  </si>
  <si>
    <t>515183, Fuel Exp-Trapper Mining-Profit (418.1)</t>
  </si>
  <si>
    <t>546545, RPS Compliance Purchases</t>
  </si>
  <si>
    <t>301609, Unbilled Revenue-Public St/Hwy Light</t>
  </si>
  <si>
    <t>367670, Revenue Adj OR I&amp;D Reserve Commercial</t>
  </si>
  <si>
    <t>508031, EIM Exp - UIE (Gen): CAISO to Pac</t>
  </si>
  <si>
    <t>546523, RPS Compliance Purchases-Amortz</t>
  </si>
  <si>
    <t>301306, Industrial-Alt Revenue Program Adjs</t>
  </si>
  <si>
    <t>367570, Revenue Adj OR I&amp;D Reserve Residential</t>
  </si>
  <si>
    <t>508132, EIM Exp-RT Congestion OS: Pac to TC</t>
  </si>
  <si>
    <t>506912, I/C S-T Firm Wheeling Exp-Nevada Pwr</t>
  </si>
  <si>
    <t>505932, I/C S-T Firm Purch Power Exp-Nevada Pwr</t>
  </si>
  <si>
    <t>301456, Irrigation-Alt Revenue Program Adjs</t>
  </si>
  <si>
    <t>515220, Natural Gas Swaps - Gains/Losses</t>
  </si>
  <si>
    <t>301943, Renewable Energy Credit Sales-Deferral</t>
  </si>
  <si>
    <t>301410, Trading Sales Netted</t>
  </si>
  <si>
    <t>508141, EIM Exp-RT Marginal Loss: CAISO to Pac</t>
  </si>
  <si>
    <t>515201, Natural Gas Exp - Under Capital Lease</t>
  </si>
  <si>
    <t>514950, M&amp;S Inventory Cost of Sales</t>
  </si>
  <si>
    <t>506801, EIM Wheeling Exp-GMC Transaction Charge</t>
  </si>
  <si>
    <t>505980, Transm Costs to Other TP for JO/Intercon</t>
  </si>
  <si>
    <t>508121, EIM Exp-RT BCR EIM Alloc: CAISO to Pac</t>
  </si>
  <si>
    <t>546516, CA GHG Wholesale Obligation</t>
  </si>
  <si>
    <t>505195, Purchased Power-UT Subscriber Solar</t>
  </si>
  <si>
    <t>301408, Off-System Non Firm</t>
  </si>
  <si>
    <t>514700, SB1149 Transition Adjustment Expense</t>
  </si>
  <si>
    <t>505917, InterCo Natural Gas Consumed- Kern River</t>
  </si>
  <si>
    <t>506010, Short-Term Firm Wheeling</t>
  </si>
  <si>
    <t>515123, Fuel Exp-Coal-DCM Closure Cost to Fuel</t>
  </si>
  <si>
    <t>514511, DSM - Prog 20/20, 10/10, Irrigation, etc</t>
  </si>
  <si>
    <t>508112, EIM Exp-RT Imb Energy Offset: Pac to TC</t>
  </si>
  <si>
    <t>505206, Other Energy Purchases, Intchg Rec/Del</t>
  </si>
  <si>
    <t>505187, UT Solar-Net Meter Export Cred-Actual</t>
  </si>
  <si>
    <t>546524, Wheeling Revenues - NPC Deferral</t>
  </si>
  <si>
    <t>505185, UT Solar-Net Meter Export Cred-Accrual</t>
  </si>
  <si>
    <t>515900, Steam Geothermal - Variable Lease</t>
  </si>
  <si>
    <t>508023, EIM Exp - UIE (Load): Pac Trans to C&amp;T</t>
  </si>
  <si>
    <t>546526, CA GHG Retail Obligation</t>
  </si>
  <si>
    <t>546528, CA GHG Retail Obligation - Amortz</t>
  </si>
  <si>
    <t>301913, Transmission Tariff True-up</t>
  </si>
  <si>
    <t>301109, Unbilled Revenue-Residential</t>
  </si>
  <si>
    <t>505291, Bookouts Netted (in PP)-Losses</t>
  </si>
  <si>
    <t>515200, Natural Gas Consumed for Generation</t>
  </si>
  <si>
    <t>505222, Bookout Purchases Netted-Estimate</t>
  </si>
  <si>
    <t>506020, Non-Firm Wheeling Expense</t>
  </si>
  <si>
    <t>352002, CA GHG Allowance Revenues - Deferral</t>
  </si>
  <si>
    <t>301419, Sales for Resale Revenue Estimate</t>
  </si>
  <si>
    <t>505318, Firm Demand Purchases-FIN Var Lease Exp</t>
  </si>
  <si>
    <t>508011, EIM Exp - RTD IIE: CAISO to Pac</t>
  </si>
  <si>
    <t>515180, Fuel Exp-Bridger Coal-Profit (501)</t>
  </si>
  <si>
    <t>505218, Firm Demand Purchases</t>
  </si>
  <si>
    <t>508101, EIM Exp-RT Unaccounted Energy: w/CAISO</t>
  </si>
  <si>
    <t>546520, Operating Reserves Expense</t>
  </si>
  <si>
    <t>515122, Fuel Exp-Coal-DCM Closure Cost Amortz</t>
  </si>
  <si>
    <t>505314, Firm Energy Purchases-FIN Var Lease Exp</t>
  </si>
  <si>
    <t>546501, Excess Net Power Costs-Amortz</t>
  </si>
  <si>
    <t>506050, Firm Wheeling Expense</t>
  </si>
  <si>
    <t>301411, Bookout Sales Netted</t>
  </si>
  <si>
    <t>505224, Short-Term Firm Wholesale Purchases</t>
  </si>
  <si>
    <t>505214, Firm Energy Purchases</t>
  </si>
  <si>
    <t>515100, Coal Consumed for Generation</t>
  </si>
  <si>
    <t>301111, Residential-OR Corp Act Tax Rev Adj</t>
  </si>
  <si>
    <t>301211, Commercial-OR Corp Act Tax Alt Rev Adj</t>
  </si>
  <si>
    <t>301311, Industrial-OR Corp Act Tax Rev Adj</t>
  </si>
  <si>
    <t>301454, Irrigation-OR Corp Act Tax Rev Adj</t>
  </si>
  <si>
    <t>301611, St&amp;Hwy Light-OR Corp Act Tax Rev Adj</t>
  </si>
  <si>
    <t>301856, Customer Bill Credits - Retail</t>
  </si>
  <si>
    <t>302983, Transmission Revenue - Deferral Fees</t>
  </si>
  <si>
    <t>354945, REC Sales - Blue Sky Program - Actual</t>
  </si>
  <si>
    <t>505305, Schedule 2 Reactive Power Purchases</t>
  </si>
  <si>
    <t>505315, Firm Energy Purchases-OPR Var Lease Exp</t>
  </si>
  <si>
    <t>403 Depreciation expense</t>
  </si>
  <si>
    <t>411.8 Gains from disposition of allowances</t>
  </si>
  <si>
    <t>415 Revenues from merchandising, jobbing and contract work</t>
  </si>
  <si>
    <t>418 Nonoperating rental income</t>
  </si>
  <si>
    <t>418.1 Equity in earnings of subsidiary companies</t>
  </si>
  <si>
    <t>426.3 Penalties</t>
  </si>
  <si>
    <t>426.5 Other deductions</t>
  </si>
  <si>
    <t>431 Other interest expense</t>
  </si>
  <si>
    <t>440 Residential sales</t>
  </si>
  <si>
    <t>442 Commercial and industrial sales</t>
  </si>
  <si>
    <t>444 Public street and highway lighting</t>
  </si>
  <si>
    <t>447 Sales for resale</t>
  </si>
  <si>
    <t>450 Forfeited discounts</t>
  </si>
  <si>
    <t>451 Misc. service revenues</t>
  </si>
  <si>
    <t>453 Sales of water and water power</t>
  </si>
  <si>
    <t>454 Rent from electric property</t>
  </si>
  <si>
    <t>456 Other electric revenues</t>
  </si>
  <si>
    <t>501 Fuel</t>
  </si>
  <si>
    <t>506 Misc. steam pwr exp.</t>
  </si>
  <si>
    <t>547 Fuel</t>
  </si>
  <si>
    <t>555 Purchased pwr</t>
  </si>
  <si>
    <t>503 Steam from other sources</t>
  </si>
  <si>
    <t>557 Other exp.</t>
  </si>
  <si>
    <t>565 Transmission of electricity by others</t>
  </si>
  <si>
    <t>566 Misc. transmission expenses</t>
  </si>
  <si>
    <t>924 Property Insurance</t>
  </si>
  <si>
    <t>925 Injuries and Damages</t>
  </si>
  <si>
    <t>GL Account</t>
  </si>
  <si>
    <t>FERC Account</t>
  </si>
  <si>
    <t>Financial line item</t>
  </si>
  <si>
    <t>Revenue</t>
  </si>
  <si>
    <t>Row Labels</t>
  </si>
  <si>
    <t>Grand Total</t>
  </si>
  <si>
    <t>A</t>
  </si>
  <si>
    <t>E</t>
  </si>
  <si>
    <t>D</t>
  </si>
  <si>
    <t>F</t>
  </si>
  <si>
    <t>B</t>
  </si>
  <si>
    <t>C</t>
  </si>
  <si>
    <t>Reconciliation to file: Attach EBA AFR 17 CONF.xlsx</t>
  </si>
  <si>
    <t>FERC 447, Sales for Resale</t>
  </si>
  <si>
    <t>FERC 555, Purchase Power</t>
  </si>
  <si>
    <t>FERC 565, Transmission of Electricity by Others</t>
  </si>
  <si>
    <t>FERC 501, Fuel</t>
  </si>
  <si>
    <t>Reconciling items:</t>
  </si>
  <si>
    <t>FERC 503, Steam</t>
  </si>
  <si>
    <t>FERC 547, Other-Fuel</t>
  </si>
  <si>
    <t>AFR 17, C&amp;T Database Accounts tab, Total FERC Account 447</t>
  </si>
  <si>
    <t>AFR 17, C&amp;T Database Accounts tab, Total FERC Account 555</t>
  </si>
  <si>
    <t>AFR17, C&amp;T Database Accounts tab, Total FERC Account 565</t>
  </si>
  <si>
    <t>AFR 17, Fuel Accounts tab, Total FERC Account 501</t>
  </si>
  <si>
    <t>AFR 17, Fuel Accounts tab, Total FERC Account 503</t>
  </si>
  <si>
    <t>AFR 17, Fuel Accounts tab, Total FERC Account 547 (including Gadsby)</t>
  </si>
  <si>
    <t>Energy Costs</t>
  </si>
  <si>
    <t>Per GAAP, Operating Revenue (FERC Account 447)</t>
  </si>
  <si>
    <t>Per GAAP, Energy Costs (FERC Account 555)</t>
  </si>
  <si>
    <t>Per GAAP, Energy Costs (FERC Account 565)</t>
  </si>
  <si>
    <t>Per GAAP, Energy Costs (FERC Account 501)</t>
  </si>
  <si>
    <t>Adjusted Total FERC Account 547</t>
  </si>
  <si>
    <t>Less: Misc. Other Costs in GRID-Related FERC accounts</t>
  </si>
  <si>
    <t>Less: Non-GRID FERC accounts</t>
  </si>
  <si>
    <t>Adjusted Total FERC Account 501</t>
  </si>
  <si>
    <t>Add: Accounts in GAAP, Energy Costs (FERC Account 501)</t>
  </si>
  <si>
    <t>Less: Non-NPC Accounts</t>
  </si>
  <si>
    <t>Adjusted Total FERC Account 503</t>
  </si>
  <si>
    <t>555 Purchased power</t>
  </si>
  <si>
    <t>506 Misc. steam power exp.</t>
  </si>
  <si>
    <t>Less: Subtotal Gadsby from 501</t>
  </si>
  <si>
    <t>Per GAAP, Energy Costs (FERC Account 547)</t>
  </si>
  <si>
    <t>Per GAAP, Energy Costs (FERC Account 503)</t>
  </si>
  <si>
    <t>YTD 12/31/2021</t>
  </si>
  <si>
    <t>301112, Residential - Customer Bill Credits</t>
  </si>
  <si>
    <t>301212, Commercial - Customer Bill Credits</t>
  </si>
  <si>
    <t>301312, Industrial - Customer Bill Credits</t>
  </si>
  <si>
    <t>301453, Irrigation - Customer Bill Credits</t>
  </si>
  <si>
    <t>301612, St&amp;Hwy Light - Customer Bill Credits</t>
  </si>
  <si>
    <t>301962, Ancil Revenue Sch 2-Reactive (Trans)</t>
  </si>
  <si>
    <t>302071, I/C Transmission O&amp;M Revenue-Sierra Pac</t>
  </si>
  <si>
    <t>302082, I/C Anc Rev Sch 1-Scheduling-Nevada Pwr</t>
  </si>
  <si>
    <t>302092, I/C Anc Rev Sch 2-Reactive-Nevada Pwr</t>
  </si>
  <si>
    <t>302762, I/C Wholesale Sales Estimate-Nevada Pwr</t>
  </si>
  <si>
    <t>302772, I/C Line Loss Trading Revenue-Nevada Pwr</t>
  </si>
  <si>
    <t>302822, I/C Non-Firm Wheeling Revenue-Nevada Pwr</t>
  </si>
  <si>
    <t>354943, REC Sales - Pryor Mtn - Deferral</t>
  </si>
  <si>
    <t>505227, Purch Power Exp Offset - Under Cap Lease</t>
  </si>
  <si>
    <t>505240, Availability LDs – Net Power Costs</t>
  </si>
  <si>
    <t>515125, Fuel Exp-DCM UMWA Pens WD (501)-NonNPC</t>
  </si>
  <si>
    <t>546536, Blue Sky REC Purchases</t>
  </si>
  <si>
    <t>Sum of YTD 12/31/2021</t>
  </si>
  <si>
    <t>PacifiCorp 12/31/2021 10-K, Operating Revenue</t>
  </si>
  <si>
    <t>PacifiCorp 12/31/2021 Energy Costs</t>
  </si>
  <si>
    <t>456.1, Revenues from Transmission of Electricity to Others</t>
  </si>
  <si>
    <t>Reconciliation between PacifiCorp's December 31, 2021 10K Gross Margin and Additional Filing Requirement (AFR) 17</t>
  </si>
  <si>
    <t>Rocky Mountain Power</t>
  </si>
  <si>
    <t>Results of Operations - December 2021</t>
  </si>
  <si>
    <t>Net Power Cost Adjustment</t>
  </si>
  <si>
    <t>(1)</t>
  </si>
  <si>
    <t>(2)</t>
  </si>
  <si>
    <t>(3)</t>
  </si>
  <si>
    <t>(4)</t>
  </si>
  <si>
    <t>(5)</t>
  </si>
  <si>
    <t>Total</t>
  </si>
  <si>
    <t>Remove Non-NPC /</t>
  </si>
  <si>
    <t>Unadjusted</t>
  </si>
  <si>
    <t>Type A &amp; B</t>
  </si>
  <si>
    <t>Account</t>
  </si>
  <si>
    <t>NPC Mechanism</t>
  </si>
  <si>
    <t xml:space="preserve">NPC </t>
  </si>
  <si>
    <t>Adjustments</t>
  </si>
  <si>
    <t>Normalized NPC</t>
  </si>
  <si>
    <t>Protocol</t>
  </si>
  <si>
    <t>Line No.</t>
  </si>
  <si>
    <t>Description</t>
  </si>
  <si>
    <t>(B Tabs)</t>
  </si>
  <si>
    <t>Accruals</t>
  </si>
  <si>
    <t xml:space="preserve">(1) + (2) </t>
  </si>
  <si>
    <t>(3) + (4)</t>
  </si>
  <si>
    <t>Factor</t>
  </si>
  <si>
    <t>Sales for Resale  (Account 447)</t>
  </si>
  <si>
    <t>Existing Firm Sales PPL</t>
  </si>
  <si>
    <t>SG</t>
  </si>
  <si>
    <t>Existing Firm Sales UPL</t>
  </si>
  <si>
    <t>Post-merger Firm Sales</t>
  </si>
  <si>
    <t>447.13, .14, .20, .61, .62</t>
  </si>
  <si>
    <t>Non-firm Sales</t>
  </si>
  <si>
    <t>SE</t>
  </si>
  <si>
    <t>Transmission Services</t>
  </si>
  <si>
    <t>S</t>
  </si>
  <si>
    <t>On-system Wholesale Sales</t>
  </si>
  <si>
    <t>Total Revenue Adjustments</t>
  </si>
  <si>
    <t xml:space="preserve">AFR 17 </t>
  </si>
  <si>
    <t>NPC to SAP Recon 447,555,565</t>
  </si>
  <si>
    <t>Column 21, Line 41</t>
  </si>
  <si>
    <t>Column 21, Line 36</t>
  </si>
  <si>
    <t>Purchased Power (Account 555)</t>
  </si>
  <si>
    <t>Existing Firm Demand PPL</t>
  </si>
  <si>
    <t>Existing Firm Demand UPL</t>
  </si>
  <si>
    <t>Existing Firm Energy</t>
  </si>
  <si>
    <t>555.65, 555.69</t>
  </si>
  <si>
    <t>Post-merger Firm</t>
  </si>
  <si>
    <t>555.00,.26, .55, .59, .61, .62, .63, .64, .67, .8</t>
  </si>
  <si>
    <t>Post-merger Firm - Situs</t>
  </si>
  <si>
    <t>Situs</t>
  </si>
  <si>
    <t>Secondary Purchases</t>
  </si>
  <si>
    <t>555.7, 555.25</t>
  </si>
  <si>
    <t>NPC Deferral Mechanism</t>
  </si>
  <si>
    <t>OTHER</t>
  </si>
  <si>
    <t>Seasonal Contracts</t>
  </si>
  <si>
    <t>Wind Integration Charge</t>
  </si>
  <si>
    <t>RPS Compliance Purchases</t>
  </si>
  <si>
    <t>555.22,555.23,555.24</t>
  </si>
  <si>
    <t>BPA Regional Adjustments</t>
  </si>
  <si>
    <t>555.11, 555.12, 555.133</t>
  </si>
  <si>
    <t>Post-merger Firm Type 1</t>
  </si>
  <si>
    <t>Total Purchased Power Adjustment</t>
  </si>
  <si>
    <t>Column 21, Line 220</t>
  </si>
  <si>
    <t>minus Line 206 and Line 219</t>
  </si>
  <si>
    <t>Wheeling (Account 565)</t>
  </si>
  <si>
    <t>Existing Firm PPL</t>
  </si>
  <si>
    <t>Existing Firm UPL</t>
  </si>
  <si>
    <t>565.0, 565.46, 565.1</t>
  </si>
  <si>
    <t>Non-firm</t>
  </si>
  <si>
    <t>Total Wheeling Expense Adjustment</t>
  </si>
  <si>
    <t>Column 21 line 244</t>
  </si>
  <si>
    <t>Fuel Expense (Accounts 501, 503 and 547)</t>
  </si>
  <si>
    <t>Fuel - Overburden Amortization - Idaho</t>
  </si>
  <si>
    <t>ID</t>
  </si>
  <si>
    <t>Fuel - Overburden Amortization - Wyoming</t>
  </si>
  <si>
    <t>WY</t>
  </si>
  <si>
    <r>
      <t xml:space="preserve">Fuel Consumed - Coal </t>
    </r>
    <r>
      <rPr>
        <vertAlign val="superscript"/>
        <sz val="10"/>
        <rFont val="Arial"/>
        <family val="2"/>
      </rPr>
      <t>(1)</t>
    </r>
  </si>
  <si>
    <t>Fuel Consumed - Gas</t>
  </si>
  <si>
    <t>Steam From Other Sources</t>
  </si>
  <si>
    <t>Natural Gas Consumed</t>
  </si>
  <si>
    <t>Fuel Regulatory Costs Deferral and Amort</t>
  </si>
  <si>
    <r>
      <t xml:space="preserve">Miscellaneous Fuel Costs - Coal </t>
    </r>
    <r>
      <rPr>
        <vertAlign val="superscript"/>
        <sz val="10"/>
        <rFont val="Arial"/>
        <family val="2"/>
      </rPr>
      <t>(1)</t>
    </r>
  </si>
  <si>
    <t>501.0, .13, .19, .2, .3, .4, .45, .5, .51</t>
  </si>
  <si>
    <t>Total Fuel Expense</t>
  </si>
  <si>
    <t>NPC to SAP Recon Fuel Accounts</t>
  </si>
  <si>
    <t>Column 21,  ∑ Lines 150, 185, 207</t>
  </si>
  <si>
    <t>Net Power Cost</t>
  </si>
  <si>
    <t xml:space="preserve"> </t>
  </si>
  <si>
    <t>Ref 5.1</t>
  </si>
  <si>
    <t>Column 21,  ∑ Lines 37, 185,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</si>
</sst>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1F497D"/>
      <name val="Verdana"/>
      <family val="2"/>
    </font>
    <font>
      <sz val="11"/>
      <color theme="1"/>
      <name val="Arial"/>
      <family val="2"/>
    </font>
    <font>
      <sz val="8"/>
      <color rgb="FF1F497D"/>
      <name val="Verdana"/>
      <family val="2"/>
    </font>
    <font>
      <vertAlign val="superscript"/>
      <sz val="10"/>
      <name val="Arial"/>
      <family val="2"/>
    </font>
    <font>
      <strike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4">
    <xf numFmtId="0" fontId="0" fillId="0" borderId="0" xfId="0"/>
    <xf numFmtId="0" fontId="2" fillId="0" borderId="0" xfId="0" applyFont="1"/>
    <xf numFmtId="43" fontId="2" fillId="0" borderId="0" xfId="1" applyFont="1" applyBorder="1"/>
    <xf numFmtId="0" fontId="2" fillId="0" borderId="1" xfId="0" applyFont="1" applyBorder="1"/>
    <xf numFmtId="43" fontId="2" fillId="0" borderId="1" xfId="1" applyFont="1" applyFill="1" applyBorder="1" applyAlignment="1">
      <alignment horizontal="left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4" fontId="2" fillId="0" borderId="0" xfId="1" applyNumberFormat="1" applyFont="1"/>
    <xf numFmtId="164" fontId="2" fillId="0" borderId="0" xfId="0" applyNumberFormat="1" applyFont="1"/>
    <xf numFmtId="43" fontId="2" fillId="0" borderId="0" xfId="1" applyFont="1" applyFill="1"/>
    <xf numFmtId="0" fontId="3" fillId="0" borderId="0" xfId="0" applyFont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164" fontId="2" fillId="2" borderId="3" xfId="0" applyNumberFormat="1" applyFont="1" applyFill="1" applyBorder="1"/>
    <xf numFmtId="0" fontId="6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wrapText="1"/>
    </xf>
    <xf numFmtId="164" fontId="2" fillId="0" borderId="1" xfId="1" applyNumberFormat="1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164" fontId="2" fillId="0" borderId="0" xfId="1" applyNumberFormat="1" applyFont="1" applyBorder="1"/>
    <xf numFmtId="0" fontId="2" fillId="0" borderId="0" xfId="0" applyFont="1" applyAlignment="1">
      <alignment horizontal="left" wrapText="1" inden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0" xfId="1" applyNumberFormat="1" applyFont="1" applyFill="1"/>
    <xf numFmtId="164" fontId="2" fillId="0" borderId="1" xfId="1" applyNumberFormat="1" applyFont="1" applyFill="1" applyBorder="1"/>
    <xf numFmtId="0" fontId="2" fillId="0" borderId="0" xfId="0" applyNumberFormat="1" applyFont="1" applyFill="1"/>
    <xf numFmtId="164" fontId="2" fillId="0" borderId="0" xfId="1" applyNumberFormat="1" applyFont="1" applyFill="1" applyBorder="1"/>
    <xf numFmtId="0" fontId="2" fillId="0" borderId="0" xfId="0" applyNumberFormat="1" applyFont="1" applyFill="1" applyAlignment="1">
      <alignment horizontal="left" indent="2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Fill="1"/>
    <xf numFmtId="164" fontId="3" fillId="0" borderId="0" xfId="0" applyNumberFormat="1" applyFont="1"/>
    <xf numFmtId="0" fontId="8" fillId="0" borderId="0" xfId="0" applyFont="1"/>
    <xf numFmtId="0" fontId="9" fillId="0" borderId="0" xfId="0" applyFont="1"/>
    <xf numFmtId="164" fontId="9" fillId="0" borderId="0" xfId="1" applyNumberFormat="1" applyFont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0" xfId="1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9" fillId="0" borderId="0" xfId="2" applyAlignment="1">
      <alignment horizontal="center"/>
    </xf>
    <xf numFmtId="0" fontId="10" fillId="0" borderId="0" xfId="0" applyFont="1"/>
    <xf numFmtId="164" fontId="0" fillId="0" borderId="0" xfId="1" applyNumberFormat="1" applyFont="1" applyFill="1"/>
    <xf numFmtId="0" fontId="9" fillId="0" borderId="0" xfId="2" applyAlignment="1">
      <alignment horizontal="left" indent="1"/>
    </xf>
    <xf numFmtId="0" fontId="9" fillId="0" borderId="0" xfId="0" applyFont="1" applyAlignment="1">
      <alignment horizontal="right"/>
    </xf>
    <xf numFmtId="164" fontId="11" fillId="0" borderId="0" xfId="1" applyNumberFormat="1" applyFont="1" applyFill="1"/>
    <xf numFmtId="164" fontId="9" fillId="0" borderId="0" xfId="1" applyNumberFormat="1" applyFont="1" applyFill="1"/>
    <xf numFmtId="0" fontId="9" fillId="0" borderId="0" xfId="0" applyFont="1" applyAlignment="1">
      <alignment horizontal="center"/>
    </xf>
    <xf numFmtId="164" fontId="0" fillId="0" borderId="0" xfId="0" applyNumberFormat="1"/>
    <xf numFmtId="37" fontId="9" fillId="0" borderId="4" xfId="0" applyNumberFormat="1" applyFont="1" applyBorder="1"/>
    <xf numFmtId="164" fontId="9" fillId="0" borderId="4" xfId="1" applyNumberFormat="1" applyFont="1" applyFill="1" applyBorder="1"/>
    <xf numFmtId="0" fontId="12" fillId="0" borderId="0" xfId="0" applyFont="1"/>
    <xf numFmtId="37" fontId="12" fillId="0" borderId="0" xfId="0" applyNumberFormat="1" applyFont="1"/>
    <xf numFmtId="37" fontId="9" fillId="0" borderId="0" xfId="0" applyNumberFormat="1" applyFont="1"/>
    <xf numFmtId="164" fontId="9" fillId="0" borderId="0" xfId="1" applyNumberFormat="1" applyFont="1" applyFill="1" applyBorder="1"/>
    <xf numFmtId="37" fontId="11" fillId="0" borderId="0" xfId="0" applyNumberFormat="1" applyFont="1"/>
    <xf numFmtId="37" fontId="0" fillId="0" borderId="0" xfId="0" applyNumberFormat="1"/>
    <xf numFmtId="164" fontId="10" fillId="0" borderId="0" xfId="1" applyNumberFormat="1" applyFont="1" applyFill="1"/>
    <xf numFmtId="43" fontId="9" fillId="0" borderId="0" xfId="1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/>
    <xf numFmtId="164" fontId="14" fillId="0" borderId="0" xfId="1" applyNumberFormat="1" applyFont="1" applyFill="1" applyBorder="1"/>
    <xf numFmtId="164" fontId="15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Alignment="1">
      <alignment horizontal="right"/>
    </xf>
    <xf numFmtId="164" fontId="9" fillId="0" borderId="0" xfId="1" quotePrefix="1" applyNumberFormat="1" applyFont="1" applyFill="1"/>
    <xf numFmtId="37" fontId="9" fillId="0" borderId="0" xfId="0" applyNumberFormat="1" applyFont="1" applyAlignment="1">
      <alignment horizontal="right"/>
    </xf>
    <xf numFmtId="37" fontId="0" fillId="0" borderId="4" xfId="0" applyNumberFormat="1" applyBorder="1"/>
    <xf numFmtId="164" fontId="0" fillId="0" borderId="4" xfId="1" applyNumberFormat="1" applyFont="1" applyFill="1" applyBorder="1"/>
    <xf numFmtId="37" fontId="10" fillId="0" borderId="0" xfId="0" applyNumberFormat="1" applyFont="1"/>
    <xf numFmtId="43" fontId="0" fillId="0" borderId="4" xfId="1" applyFont="1" applyFill="1" applyBorder="1"/>
    <xf numFmtId="43" fontId="0" fillId="0" borderId="0" xfId="1" applyFont="1" applyFill="1" applyBorder="1"/>
    <xf numFmtId="41" fontId="10" fillId="0" borderId="0" xfId="0" applyNumberFormat="1" applyFont="1"/>
    <xf numFmtId="0" fontId="11" fillId="0" borderId="0" xfId="0" applyFont="1"/>
    <xf numFmtId="37" fontId="8" fillId="0" borderId="4" xfId="0" applyNumberFormat="1" applyFont="1" applyBorder="1"/>
    <xf numFmtId="164" fontId="8" fillId="0" borderId="4" xfId="1" applyNumberFormat="1" applyFont="1" applyFill="1" applyBorder="1"/>
    <xf numFmtId="43" fontId="8" fillId="0" borderId="0" xfId="1" applyFont="1" applyFill="1" applyAlignment="1">
      <alignment horizontal="center"/>
    </xf>
    <xf numFmtId="164" fontId="8" fillId="0" borderId="0" xfId="1" applyNumberFormat="1" applyFont="1" applyFill="1" applyAlignment="1">
      <alignment horizontal="right"/>
    </xf>
    <xf numFmtId="164" fontId="0" fillId="0" borderId="0" xfId="1" applyNumberFormat="1" applyFont="1"/>
    <xf numFmtId="0" fontId="7" fillId="0" borderId="0" xfId="0" applyFont="1"/>
    <xf numFmtId="43" fontId="0" fillId="0" borderId="0" xfId="1" applyFont="1"/>
    <xf numFmtId="43" fontId="0" fillId="0" borderId="0" xfId="0" applyNumberFormat="1"/>
    <xf numFmtId="165" fontId="0" fillId="0" borderId="0" xfId="1" applyNumberFormat="1" applyFont="1"/>
    <xf numFmtId="0" fontId="17" fillId="0" borderId="0" xfId="0" applyFont="1"/>
    <xf numFmtId="37" fontId="10" fillId="3" borderId="0" xfId="0" applyNumberFormat="1" applyFont="1" applyFill="1"/>
    <xf numFmtId="37" fontId="9" fillId="3" borderId="0" xfId="0" applyNumberFormat="1" applyFont="1" applyFill="1"/>
  </cellXfs>
  <cellStyles count="3">
    <cellStyle name="Comma" xfId="1" builtinId="3"/>
    <cellStyle name="Normal" xfId="0" builtinId="0"/>
    <cellStyle name="Normal 3" xfId="2"/>
  </cellStyles>
  <dxfs count="22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2-035-01%20RMP%20EBA%20Attach%20AFR%2019%201st%20SUPP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669.366435648146" createdVersion="7" refreshedVersion="7" minRefreshableVersion="3" recordCount="307">
  <cacheSource type="worksheet">
    <worksheetSource ref="A1:D1048576" sheet="Detail" r:id="rId2"/>
  </cacheSource>
  <cacheFields count="4">
    <cacheField name="GL Account" numFmtId="0">
      <sharedItems containsBlank="1"/>
    </cacheField>
    <cacheField name="FERC Account" numFmtId="0">
      <sharedItems containsBlank="1" count="29">
        <s v="440 Residential sales"/>
        <s v="442 Commercial and industrial sales"/>
        <s v="447 Sales for resale"/>
        <s v="444 Public street and highway lighting"/>
        <s v="450 Forfeited discounts"/>
        <s v="451 Misc. service revenues"/>
        <s v="454 Rent from electric property"/>
        <s v="418 Nonoperating rental income"/>
        <s v="456 Other electric revenues"/>
        <s v="456.1, Revenues from Transmission of Electricity to Others"/>
        <s v="415 Revenues from merchandising, jobbing and contract work"/>
        <s v="411.8 Gains from disposition of allowances"/>
        <s v="453 Sales of water and water power"/>
        <s v="925 Injuries and Damages"/>
        <s v="924 Property Insurance"/>
        <s v="555 Purchased pwr"/>
        <s v="403 Depreciation expense"/>
        <s v="431 Other interest expense"/>
        <s v="547 Fuel"/>
        <s v="566 Misc. transmission expenses"/>
        <s v="565 Transmission of electricity by others"/>
        <s v="557 Other exp."/>
        <s v="426.5 Other deductions"/>
        <s v="501 Fuel"/>
        <s v="506 Misc. steam pwr exp."/>
        <s v="426.3 Penalties"/>
        <s v="418.1 Equity in earnings of subsidiary companies"/>
        <s v="503 Steam from other sources"/>
        <m/>
      </sharedItems>
    </cacheField>
    <cacheField name="YTD 12/31/2021" numFmtId="43">
      <sharedItems containsString="0" containsBlank="1" containsNumber="1" minValue="-1893153274.76" maxValue="625142115.87"/>
    </cacheField>
    <cacheField name="Financial line item" numFmtId="0">
      <sharedItems containsBlank="1" count="3">
        <s v="Revenue"/>
        <s v="Energy Cost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">
  <r>
    <s v="301100, Electricity Income - Residential"/>
    <x v="0"/>
    <n v="-1893153274.76"/>
    <x v="0"/>
  </r>
  <r>
    <s v="301106, Residential-Alt Revenue Program Adjs"/>
    <x v="0"/>
    <n v="1790178.63"/>
    <x v="0"/>
  </r>
  <r>
    <s v="301107, Residential Revenue Acctg Adjustments"/>
    <x v="0"/>
    <n v="4933259.97"/>
    <x v="0"/>
  </r>
  <r>
    <s v="301108, Residential Revenue Adj-Def NPC Mech"/>
    <x v="0"/>
    <n v="-10207156.35"/>
    <x v="0"/>
  </r>
  <r>
    <s v="301109, Unbilled Revenue-Residential"/>
    <x v="0"/>
    <n v="-12273000"/>
    <x v="0"/>
  </r>
  <r>
    <s v="301110, Residential - Income Tax Deferral Adjs"/>
    <x v="0"/>
    <n v="-4775934.1100000003"/>
    <x v="0"/>
  </r>
  <r>
    <s v="301111, Residential-OR Corp Act Tax Rev Adj"/>
    <x v="0"/>
    <n v="-3157515.83"/>
    <x v="0"/>
  </r>
  <r>
    <s v="301112, Residential - Customer Bill Credits"/>
    <x v="0"/>
    <n v="4885333.34"/>
    <x v="0"/>
  </r>
  <r>
    <s v="301119, Unbilled Revenue-Uncollectible"/>
    <x v="0"/>
    <n v="-717000"/>
    <x v="0"/>
  </r>
  <r>
    <s v="301165, Solar Feed-In Revenue - Residential"/>
    <x v="0"/>
    <n v="-3485107.45"/>
    <x v="0"/>
  </r>
  <r>
    <s v="301168, Community Solar Revenue-Residential"/>
    <x v="0"/>
    <n v="-238937.24"/>
    <x v="0"/>
  </r>
  <r>
    <s v="301170, DSM Revenue - Residential"/>
    <x v="0"/>
    <n v="-37402284.689999998"/>
    <x v="0"/>
  </r>
  <r>
    <s v="301171, DSM Revenue - Residential Cat 2 Gen Svc"/>
    <x v="0"/>
    <n v="-26951.62"/>
    <x v="0"/>
  </r>
  <r>
    <s v="301180, Blue Sky Revenue - Residential"/>
    <x v="0"/>
    <n v="-5094479.82"/>
    <x v="0"/>
  </r>
  <r>
    <s v="301190, Other Cust Retail Revenue-Residential"/>
    <x v="0"/>
    <n v="-31057.09"/>
    <x v="0"/>
  </r>
  <r>
    <s v="301200, Electricity Income - Commercial"/>
    <x v="1"/>
    <n v="-1540064999.29"/>
    <x v="0"/>
  </r>
  <r>
    <s v="301206, Commercial-Alt Revenue Program Adjs"/>
    <x v="1"/>
    <n v="-70029.460000000006"/>
    <x v="0"/>
  </r>
  <r>
    <s v="301207, Commercial Revenue Acctg Adjustments"/>
    <x v="1"/>
    <n v="-1281893.49"/>
    <x v="0"/>
  </r>
  <r>
    <s v="301208, Commercial Revenue Adj-Def NPC Mech"/>
    <x v="1"/>
    <n v="-11873149.9"/>
    <x v="0"/>
  </r>
  <r>
    <s v="301209, Unbilled Revenue-Commercial"/>
    <x v="1"/>
    <n v="304000"/>
    <x v="0"/>
  </r>
  <r>
    <s v="301210, Commercial - Income Tax Deferral Adjs"/>
    <x v="1"/>
    <n v="-4089984.8"/>
    <x v="0"/>
  </r>
  <r>
    <s v="301211, Commercial-OR Corp Act Tax Alt Rev Adj"/>
    <x v="1"/>
    <n v="-2295273.21"/>
    <x v="0"/>
  </r>
  <r>
    <s v="301212, Commercial - Customer Bill Credits"/>
    <x v="1"/>
    <n v="423401.98"/>
    <x v="0"/>
  </r>
  <r>
    <s v="301265, Solar Feed-In Revenue - Commercial"/>
    <x v="1"/>
    <n v="-3502885.18"/>
    <x v="0"/>
  </r>
  <r>
    <s v="301268, Community Solar Revenue-Commercial"/>
    <x v="1"/>
    <n v="-173976"/>
    <x v="0"/>
  </r>
  <r>
    <s v="301270, DSM Revenue - Commercial"/>
    <x v="1"/>
    <n v="-27433865.870000001"/>
    <x v="0"/>
  </r>
  <r>
    <s v="301271, DSM Revenue - Small Commercial"/>
    <x v="1"/>
    <n v="-1716084.73"/>
    <x v="0"/>
  </r>
  <r>
    <s v="301272, DSM Revenue - Large Commercial"/>
    <x v="1"/>
    <n v="-87093.72"/>
    <x v="0"/>
  </r>
  <r>
    <s v="301280, Blue Sky Revenue - Commercial"/>
    <x v="1"/>
    <n v="-1633490.08"/>
    <x v="0"/>
  </r>
  <r>
    <s v="301290, Other Cust Retail Revenue-Commercial"/>
    <x v="1"/>
    <n v="-62974.7"/>
    <x v="0"/>
  </r>
  <r>
    <s v="301300, Electricity Income - Industrial"/>
    <x v="1"/>
    <n v="-878105840.20000005"/>
    <x v="0"/>
  </r>
  <r>
    <s v="301304, Special Contracts-Situs"/>
    <x v="1"/>
    <n v="-231872780.59999999"/>
    <x v="0"/>
  </r>
  <r>
    <s v="301306, Industrial-Alt Revenue Program Adjs"/>
    <x v="1"/>
    <n v="1573661.15"/>
    <x v="0"/>
  </r>
  <r>
    <s v="301307, Industrial Revenue Acctg Adjustments"/>
    <x v="1"/>
    <n v="-849933.88"/>
    <x v="0"/>
  </r>
  <r>
    <s v="301308, Industrial Revenue Adj-Def NPC Mech"/>
    <x v="1"/>
    <n v="-10271255.289999999"/>
    <x v="0"/>
  </r>
  <r>
    <s v="301309, Unbilled Revenue-Industrial"/>
    <x v="1"/>
    <n v="-864000"/>
    <x v="0"/>
  </r>
  <r>
    <s v="301310, Industrial - Income Tax Deferral Adjs"/>
    <x v="1"/>
    <n v="-2556841.48"/>
    <x v="0"/>
  </r>
  <r>
    <s v="301311, Industrial-OR Corp Act Tax Rev Adj"/>
    <x v="1"/>
    <n v="-525550.69999999995"/>
    <x v="0"/>
  </r>
  <r>
    <s v="301312, Industrial - Customer Bill Credits"/>
    <x v="1"/>
    <n v="48057.5"/>
    <x v="0"/>
  </r>
  <r>
    <s v="301365, Solar Feed-In Revenue - Industrial"/>
    <x v="1"/>
    <n v="-1859498.23"/>
    <x v="0"/>
  </r>
  <r>
    <s v="301368, Community Solar Revenue-Industrial"/>
    <x v="1"/>
    <n v="-48118.57"/>
    <x v="0"/>
  </r>
  <r>
    <s v="301370, DSM Revenue - Industrial"/>
    <x v="1"/>
    <n v="-11144174.460000001"/>
    <x v="0"/>
  </r>
  <r>
    <s v="301371, DSM Revenue - Small Industrial"/>
    <x v="1"/>
    <n v="-395121.32"/>
    <x v="0"/>
  </r>
  <r>
    <s v="301372, DSM Revenue - Large Industrial"/>
    <x v="1"/>
    <n v="-2298590.98"/>
    <x v="0"/>
  </r>
  <r>
    <s v="301380, Blue Sky Revenue - Industrial"/>
    <x v="1"/>
    <n v="-527690.68999999994"/>
    <x v="0"/>
  </r>
  <r>
    <s v="301390, Other Cust Retail Revenue-Industrial"/>
    <x v="1"/>
    <n v="-12794.22"/>
    <x v="0"/>
  </r>
  <r>
    <s v="301405, Firm Sales"/>
    <x v="2"/>
    <n v="-8858838.2699999996"/>
    <x v="0"/>
  </r>
  <r>
    <s v="301406, Short-Term Firm Wholesale"/>
    <x v="2"/>
    <n v="-230023951.96000001"/>
    <x v="0"/>
  </r>
  <r>
    <s v="301408, Off-System Non Firm"/>
    <x v="2"/>
    <n v="2294760.7799999998"/>
    <x v="0"/>
  </r>
  <r>
    <s v="301409, Trading Sales Netted-Estimate"/>
    <x v="2"/>
    <n v="-7600"/>
    <x v="0"/>
  </r>
  <r>
    <s v="301410, Trading Sales Netted"/>
    <x v="2"/>
    <n v="1096709.2"/>
    <x v="0"/>
  </r>
  <r>
    <s v="301411, Bookout Sales Netted"/>
    <x v="2"/>
    <n v="66370534.579999998"/>
    <x v="0"/>
  </r>
  <r>
    <s v="301412, Bookout Sales Netted-Estimate"/>
    <x v="2"/>
    <n v="-2904274.95"/>
    <x v="0"/>
  </r>
  <r>
    <s v="301419, Sales for Resale Revenue Estimate"/>
    <x v="2"/>
    <n v="4001397.92"/>
    <x v="0"/>
  </r>
  <r>
    <s v="301428, Trans Serv-Utah FERC Customers"/>
    <x v="2"/>
    <n v="-90234.12"/>
    <x v="0"/>
  </r>
  <r>
    <s v="301443, On Sys Firm-Utah FERC Customers"/>
    <x v="2"/>
    <n v="-13227405.17"/>
    <x v="0"/>
  </r>
  <r>
    <s v="301445, On Sys Firm-Utah W/S Customers-Deferral"/>
    <x v="2"/>
    <n v="73573.929999999993"/>
    <x v="0"/>
  </r>
  <r>
    <s v="301450, Electricity Income - Irrigation/Farm"/>
    <x v="1"/>
    <n v="-137030333.81"/>
    <x v="0"/>
  </r>
  <r>
    <s v="301453, Irrigation - Customer Bill Credits"/>
    <x v="1"/>
    <n v="20678.5"/>
    <x v="0"/>
  </r>
  <r>
    <s v="301454, Irrigation-OR Corp Act Tax Rev Adj"/>
    <x v="1"/>
    <n v="-125374.3"/>
    <x v="0"/>
  </r>
  <r>
    <s v="301455, Irrigation - Income Tax Deferral Adjs"/>
    <x v="1"/>
    <n v="-700534.57"/>
    <x v="0"/>
  </r>
  <r>
    <s v="301456, Irrigation-Alt Revenue Program Adjs"/>
    <x v="1"/>
    <n v="118844.46"/>
    <x v="0"/>
  </r>
  <r>
    <s v="301457, Irrigation Revenue Acctg Adjustments"/>
    <x v="1"/>
    <n v="-32552.79"/>
    <x v="0"/>
  </r>
  <r>
    <s v="301458, Irrigation Revenue Adj-Def NPC Mech"/>
    <x v="1"/>
    <n v="-370693.65"/>
    <x v="0"/>
  </r>
  <r>
    <s v="301459, Unbilled Revenue-Irrigation/Farm"/>
    <x v="1"/>
    <n v="3603000"/>
    <x v="0"/>
  </r>
  <r>
    <s v="301465, Solar Feed-In Revenue - Irrigation"/>
    <x v="1"/>
    <n v="-145412.10999999999"/>
    <x v="0"/>
  </r>
  <r>
    <s v="301468, Community Solar Revenue-Irrigation"/>
    <x v="1"/>
    <n v="-7513.72"/>
    <x v="0"/>
  </r>
  <r>
    <s v="301470, DSM Revenue - Irrigation"/>
    <x v="1"/>
    <n v="-3124487.95"/>
    <x v="0"/>
  </r>
  <r>
    <s v="301480, Blue Sky Revenue - Irrigation"/>
    <x v="1"/>
    <n v="-3016.79"/>
    <x v="0"/>
  </r>
  <r>
    <s v="301490, Other Cust Retail Revenue-Irrigation"/>
    <x v="1"/>
    <n v="-3595.39"/>
    <x v="0"/>
  </r>
  <r>
    <s v="301600, Electricity Income - Public St/Hwy Light"/>
    <x v="3"/>
    <n v="-14405557.449999999"/>
    <x v="0"/>
  </r>
  <r>
    <s v="301607, Public St/Hwy Lights Rev Acctg Adjustments"/>
    <x v="3"/>
    <n v="10390.540000000001"/>
    <x v="0"/>
  </r>
  <r>
    <s v="301608, Public St/Hwy Lgt Rev Adj-Def NPC Mech"/>
    <x v="3"/>
    <n v="-84289.5"/>
    <x v="0"/>
  </r>
  <r>
    <s v="301609, Unbilled Revenue-Public St/Hwy Light"/>
    <x v="3"/>
    <n v="99000"/>
    <x v="0"/>
  </r>
  <r>
    <s v="301610, St&amp;Hwy Light - Income Tax Deferral Adjs"/>
    <x v="3"/>
    <n v="-20253.93"/>
    <x v="0"/>
  </r>
  <r>
    <s v="301611, St&amp;Hwy Light-OR Corp Act Tax Rev Adj"/>
    <x v="3"/>
    <n v="-24361.9"/>
    <x v="0"/>
  </r>
  <r>
    <s v="301612, St&amp;Hwy Light - Customer Bill Credits"/>
    <x v="3"/>
    <n v="29851"/>
    <x v="0"/>
  </r>
  <r>
    <s v="301665, Solar Feed-In Revenue - St/Hwy Lighting"/>
    <x v="3"/>
    <n v="-13366.88"/>
    <x v="0"/>
  </r>
  <r>
    <s v="301668, Community Solar Revenue-St/Hwy Lightg"/>
    <x v="3"/>
    <n v="-404.5"/>
    <x v="0"/>
  </r>
  <r>
    <s v="301670, DSM Revenue - Street/Hwy Lighting"/>
    <x v="3"/>
    <n v="-206093.51"/>
    <x v="0"/>
  </r>
  <r>
    <s v="301690, Other Cust Retail Revenue-St/Hwy Lightg"/>
    <x v="3"/>
    <n v="-167.39"/>
    <x v="0"/>
  </r>
  <r>
    <s v="301820, Forfeited Discount Revenue-Residential"/>
    <x v="4"/>
    <n v="-4695323.5199999996"/>
    <x v="0"/>
  </r>
  <r>
    <s v="301821, Forfeited Discount Revenue-Commercial"/>
    <x v="4"/>
    <n v="-1104449.97"/>
    <x v="0"/>
  </r>
  <r>
    <s v="301822, Forfeited Discount Revenue-Industrial"/>
    <x v="4"/>
    <n v="-442719.16"/>
    <x v="0"/>
  </r>
  <r>
    <s v="301823, Forfeited Discount Revenue-All Other"/>
    <x v="4"/>
    <n v="-166208.42000000001"/>
    <x v="0"/>
  </r>
  <r>
    <s v="301825, Misc Serv Rev-Acct Svc Charge - CSS"/>
    <x v="5"/>
    <n v="-5600992.3099999996"/>
    <x v="0"/>
  </r>
  <r>
    <s v="301826, Tampering/Unauthorized Reconnection Chgs"/>
    <x v="5"/>
    <n v="-6927.93"/>
    <x v="0"/>
  </r>
  <r>
    <s v="301828, Miscellaneous Service Revenues-Other"/>
    <x v="5"/>
    <n v="-1737897.09"/>
    <x v="0"/>
  </r>
  <r>
    <s v="301840, Miscellaneous Service Revenue"/>
    <x v="5"/>
    <n v="-647357.81999999995"/>
    <x v="0"/>
  </r>
  <r>
    <s v="301855, Misc Service Revenue - CSS (Non-FLT)"/>
    <x v="5"/>
    <n v="-639063"/>
    <x v="0"/>
  </r>
  <r>
    <s v="301856, Customer Bill Credits - Retail"/>
    <x v="5"/>
    <n v="9"/>
    <x v="0"/>
  </r>
  <r>
    <s v="301860, Rent Revenue - CSS"/>
    <x v="6"/>
    <n v="-5833730.0599999996"/>
    <x v="0"/>
  </r>
  <r>
    <s v="301863, MCI Fiber Optic Ground Wire Revenues"/>
    <x v="6"/>
    <n v="-3356543.78"/>
    <x v="0"/>
  </r>
  <r>
    <s v="301864, Revenue - Joint use of Poles"/>
    <x v="6"/>
    <n v="-6878644.0199999996"/>
    <x v="0"/>
  </r>
  <r>
    <s v="301866, Joint Use Sanctions &amp; Fines Revenue"/>
    <x v="6"/>
    <n v="-14533.59"/>
    <x v="0"/>
  </r>
  <r>
    <s v="301867, Joint Use Program Reimbursement Revenue"/>
    <x v="6"/>
    <n v="-561188.38"/>
    <x v="0"/>
  </r>
  <r>
    <s v="301869, Uncollectible Revenue Joint Use"/>
    <x v="6"/>
    <n v="43707.21"/>
    <x v="0"/>
  </r>
  <r>
    <s v="301872, Rent Revenue - Transmission"/>
    <x v="6"/>
    <n v="-360413.38"/>
    <x v="0"/>
  </r>
  <r>
    <s v="301873, Rent Revenue - Distribution"/>
    <x v="6"/>
    <n v="-96.1"/>
    <x v="0"/>
  </r>
  <r>
    <s v="301874, Rent Revenue - General"/>
    <x v="6"/>
    <n v="-0.05"/>
    <x v="0"/>
  </r>
  <r>
    <s v="301876, Rent Revenue - Non-Utility - Electric"/>
    <x v="7"/>
    <n v="-392992.55"/>
    <x v="0"/>
  </r>
  <r>
    <s v="301878, Joint Use Back Rent"/>
    <x v="6"/>
    <n v="-263.98"/>
    <x v="0"/>
  </r>
  <r>
    <s v="301879, Joint Use Contract Prog Reimb Revenue"/>
    <x v="6"/>
    <n v="-887548.8"/>
    <x v="0"/>
  </r>
  <r>
    <s v="301885, Rent Revenue - Subleases"/>
    <x v="6"/>
    <n v="-327361.61"/>
    <x v="0"/>
  </r>
  <r>
    <s v="301900, Electricity Income - Other"/>
    <x v="8"/>
    <n v="-24005.79"/>
    <x v="0"/>
  </r>
  <r>
    <s v="301901, Wash-Colstrip 3"/>
    <x v="8"/>
    <n v="4378.74"/>
    <x v="0"/>
  </r>
  <r>
    <s v="301911, Income From Fish, Wildlife, &amp; Recreation"/>
    <x v="8"/>
    <n v="-16935"/>
    <x v="0"/>
  </r>
  <r>
    <s v="301912, Firm Wheeling Revenue"/>
    <x v="9"/>
    <n v="-16619544.220000001"/>
    <x v="0"/>
  </r>
  <r>
    <s v="301913, Transmission Tariff True-up"/>
    <x v="9"/>
    <n v="3946406.3"/>
    <x v="0"/>
  </r>
  <r>
    <s v="301915, Other Electric Rev (Excluding Wheeling)"/>
    <x v="8"/>
    <n v="-2187127.34"/>
    <x v="0"/>
  </r>
  <r>
    <s v="301916, Pre-Merger Firm Wheeling Revenue - PPD"/>
    <x v="9"/>
    <n v="-7970837.25"/>
    <x v="0"/>
  </r>
  <r>
    <s v="301917, Pre-Merger Firm Wheeling Revenue - UPD"/>
    <x v="9"/>
    <n v="-27583299.07"/>
    <x v="0"/>
  </r>
  <r>
    <s v="301922, Non-Firm Wheeling Revenue"/>
    <x v="9"/>
    <n v="-36984802.729999997"/>
    <x v="0"/>
  </r>
  <r>
    <s v="301926, Short-Term Firm Wheeling"/>
    <x v="9"/>
    <n v="-7117331.2300000004"/>
    <x v="0"/>
  </r>
  <r>
    <s v="301938, Services Provided to Others - Revenue"/>
    <x v="10"/>
    <n v="-2342799.23"/>
    <x v="0"/>
  </r>
  <r>
    <s v="301939, Other Electric Revenue Estimate"/>
    <x v="8"/>
    <n v="21542.36"/>
    <x v="0"/>
  </r>
  <r>
    <s v="301940, Flyash &amp; By-Product Sales"/>
    <x v="8"/>
    <n v="-15364904.75"/>
    <x v="0"/>
  </r>
  <r>
    <s v="301943, Renewable Energy Credit Sales-Deferral"/>
    <x v="8"/>
    <n v="922909.02"/>
    <x v="0"/>
  </r>
  <r>
    <s v="301944, Renewable Energy Credit Sales-Estimate"/>
    <x v="8"/>
    <n v="-100350"/>
    <x v="0"/>
  </r>
  <r>
    <s v="301945, Renewable Energy Credit Sales"/>
    <x v="8"/>
    <n v="-7247335.9699999997"/>
    <x v="0"/>
  </r>
  <r>
    <s v="301947, Emissions and Allowances Revenue"/>
    <x v="11"/>
    <n v="-47.44"/>
    <x v="0"/>
  </r>
  <r>
    <s v="301949, 3rd Party Transmission O&amp;M - Revenue"/>
    <x v="8"/>
    <n v="-584866.81000000006"/>
    <x v="0"/>
  </r>
  <r>
    <s v="301951, Non-Wheeling System Revenue"/>
    <x v="8"/>
    <n v="-148649.74"/>
    <x v="0"/>
  </r>
  <r>
    <s v="301953, Ancillary Rev Sch 6-Supp (C&amp;T)"/>
    <x v="9"/>
    <n v="-2486457.7599999998"/>
    <x v="0"/>
  </r>
  <r>
    <s v="301955, Other Rev-Wy Reg Recovery Fee-Kennecott"/>
    <x v="8"/>
    <n v="-85521.3"/>
    <x v="0"/>
  </r>
  <r>
    <s v="301958, Wind-based Ancillary Services Estimate"/>
    <x v="8"/>
    <n v="21193.97"/>
    <x v="0"/>
  </r>
  <r>
    <s v="301959, Wind-based Ancillary Services/Revenue"/>
    <x v="8"/>
    <n v="-10451023.289999999"/>
    <x v="0"/>
  </r>
  <r>
    <s v="301962, Ancil Revenue Sch 2-Reactive (Trans)"/>
    <x v="9"/>
    <n v="3740.32"/>
    <x v="0"/>
  </r>
  <r>
    <s v="301963, Ancil Revenue Sch 2-Reactive (C&amp;T)"/>
    <x v="9"/>
    <n v="-4154950.42"/>
    <x v="0"/>
  </r>
  <r>
    <s v="301966, Primary Delivery and Distribution Sub Charges"/>
    <x v="9"/>
    <n v="-387283.65"/>
    <x v="0"/>
  </r>
  <r>
    <s v="301967, Ancillary Revenue Sch 1 - Scheduling"/>
    <x v="9"/>
    <n v="-3152965.44"/>
    <x v="0"/>
  </r>
  <r>
    <s v="301969, Ancillary Revenue Sch 3 - Reg&amp;Freq (C&amp;T)"/>
    <x v="9"/>
    <n v="-1841770.09"/>
    <x v="0"/>
  </r>
  <r>
    <s v="301973, Ancillary Rev Sch 5-Spin (C&amp;T)"/>
    <x v="9"/>
    <n v="-2572322.31"/>
    <x v="0"/>
  </r>
  <r>
    <s v="301974, Ancil Revenue Sch 3a-Regulation (C&amp;T)"/>
    <x v="9"/>
    <n v="-4475534.87"/>
    <x v="0"/>
  </r>
  <r>
    <s v="302071, I/C Transmission O&amp;M Revenue-Sierra Pac"/>
    <x v="8"/>
    <n v="-8137.03"/>
    <x v="0"/>
  </r>
  <r>
    <s v="302082, I/C Anc Rev Sch 1-Scheduling-Nevada Pwr"/>
    <x v="9"/>
    <n v="-5784.95"/>
    <x v="0"/>
  </r>
  <r>
    <s v="302092, I/C Anc Rev Sch 2-Reactive-Nevada Pwr"/>
    <x v="9"/>
    <n v="-11566.06"/>
    <x v="0"/>
  </r>
  <r>
    <s v="302751, I/C S-T Firm Wholesale Sales-Sierra Pac"/>
    <x v="2"/>
    <n v="-4387.51"/>
    <x v="0"/>
  </r>
  <r>
    <s v="302752, I/C S-T Firm Wholesale Sales-Nevada Pwr"/>
    <x v="2"/>
    <n v="-124108.4"/>
    <x v="0"/>
  </r>
  <r>
    <s v="302762, I/C Wholesale Sales Estimate-Nevada Pwr"/>
    <x v="2"/>
    <n v="-7139.07"/>
    <x v="0"/>
  </r>
  <r>
    <s v="302772, I/C Line Loss Trading Revenue-Nevada Pwr"/>
    <x v="2"/>
    <n v="-25734.83"/>
    <x v="0"/>
  </r>
  <r>
    <s v="302822, I/C Non-Firm Wheeling Revenue-Nevada Pwr"/>
    <x v="9"/>
    <n v="-270204.25"/>
    <x v="0"/>
  </r>
  <r>
    <s v="302831, I/C Other Wheeling Revenue-Sierra Pac"/>
    <x v="9"/>
    <n v="-36159.120000000003"/>
    <x v="0"/>
  </r>
  <r>
    <s v="302901, Use of Facility - Revenue"/>
    <x v="9"/>
    <n v="-717699.15"/>
    <x v="0"/>
  </r>
  <r>
    <s v="302980, Transmisson Point-to-Point Revenue"/>
    <x v="9"/>
    <n v="-48996032.329999998"/>
    <x v="0"/>
  </r>
  <r>
    <s v="302982, Transmission Rev-Unreserved Use Charges"/>
    <x v="9"/>
    <n v="-386421.8"/>
    <x v="0"/>
  </r>
  <r>
    <s v="302983, Transmission Revenue - Deferral Fees"/>
    <x v="9"/>
    <n v="-7188.55"/>
    <x v="0"/>
  </r>
  <r>
    <s v="303028, Line Loss W/S Trading Revenue(In MW-PBS)"/>
    <x v="2"/>
    <n v="-10216393.02"/>
    <x v="0"/>
  </r>
  <r>
    <s v="304101, Bookouts Netted-Gains"/>
    <x v="2"/>
    <n v="-2068222.56"/>
    <x v="0"/>
  </r>
  <r>
    <s v="304201, Trading Netted-Gains"/>
    <x v="2"/>
    <n v="-39801.199999999997"/>
    <x v="0"/>
  </r>
  <r>
    <s v="305991, FERC Transmission Refund-Amortz"/>
    <x v="8"/>
    <n v="-6845756.0300000003"/>
    <x v="0"/>
  </r>
  <r>
    <s v="308001, EIM Rev-Forecasting Fee: Pac to TC"/>
    <x v="8"/>
    <n v="-14594.04"/>
    <x v="0"/>
  </r>
  <r>
    <s v="352001, CA GHG Allowance Revenues"/>
    <x v="8"/>
    <n v="-12114799.140000001"/>
    <x v="0"/>
  </r>
  <r>
    <s v="352002, CA GHG Allowance Revenues - Deferral"/>
    <x v="8"/>
    <n v="12114799.140000001"/>
    <x v="0"/>
  </r>
  <r>
    <s v="352003, CA GHG Allowance Revenues-Amortz"/>
    <x v="8"/>
    <n v="-7542710.2199999997"/>
    <x v="0"/>
  </r>
  <r>
    <s v="352004, CA GHG Allow Revenues - SOMAH Amortz"/>
    <x v="8"/>
    <n v="-117507.01"/>
    <x v="0"/>
  </r>
  <r>
    <s v="352943, Renewable Energy Credit Sales-Amortz"/>
    <x v="8"/>
    <n v="-1367708.47"/>
    <x v="0"/>
  </r>
  <r>
    <s v="352950, REC Sales - Wind Wake Loss Indemnity"/>
    <x v="8"/>
    <n v="212.9"/>
    <x v="0"/>
  </r>
  <r>
    <s v="353003, OR Clean Fuel Credits Revenue-Amortz"/>
    <x v="8"/>
    <n v="-1036985.5"/>
    <x v="0"/>
  </r>
  <r>
    <s v="354943, REC Sales - Pryor Mtn - Deferral"/>
    <x v="8"/>
    <n v="-7559.1"/>
    <x v="0"/>
  </r>
  <r>
    <s v="354945, REC Sales - Blue Sky Program - Actual"/>
    <x v="8"/>
    <n v="-5957487.4500000002"/>
    <x v="0"/>
  </r>
  <r>
    <s v="358900, Sales of Water &amp; Water Power"/>
    <x v="12"/>
    <n v="-9345"/>
    <x v="0"/>
  </r>
  <r>
    <s v="361000, Steam Sales"/>
    <x v="8"/>
    <n v="-363350.97"/>
    <x v="0"/>
  </r>
  <r>
    <s v="362950, M&amp;S Inventory Sales"/>
    <x v="8"/>
    <n v="-728305.04"/>
    <x v="0"/>
  </r>
  <r>
    <s v="367222, Joint Use - Vertical Bridge Applic Fee"/>
    <x v="6"/>
    <n v="-9000"/>
    <x v="0"/>
  </r>
  <r>
    <s v="367570, Revenue Adj OR I&amp;D Reserve Residential"/>
    <x v="13"/>
    <n v="437202.1"/>
    <x v="0"/>
  </r>
  <r>
    <s v="367580, Revenue Adj Prop Insur - Residential"/>
    <x v="14"/>
    <n v="-208292.91"/>
    <x v="0"/>
  </r>
  <r>
    <s v="367670, Revenue Adj OR I&amp;D Reserve Commercial"/>
    <x v="13"/>
    <n v="368992.14"/>
    <x v="0"/>
  </r>
  <r>
    <s v="367680, Revenue Adj Prop Insur - Commercial"/>
    <x v="14"/>
    <n v="-194513.58"/>
    <x v="0"/>
  </r>
  <r>
    <s v="367770, Revenue Adj OR I&amp;D Reserve Industrial"/>
    <x v="13"/>
    <n v="113003.87"/>
    <x v="0"/>
  </r>
  <r>
    <s v="367780, Revenue Adj Prop Insur - Industrial"/>
    <x v="14"/>
    <n v="-24399.439999999999"/>
    <x v="0"/>
  </r>
  <r>
    <s v="367870, Revenue Adj OR I&amp;D Reserve Irrigation"/>
    <x v="13"/>
    <n v="19516.66"/>
    <x v="0"/>
  </r>
  <r>
    <s v="367880, Revenue Adj Prop Insur - Irrigation"/>
    <x v="14"/>
    <n v="27769.67"/>
    <x v="0"/>
  </r>
  <r>
    <s v="374400, Timber Sales - Utility Property"/>
    <x v="8"/>
    <n v="-762608.06"/>
    <x v="0"/>
  </r>
  <r>
    <s v="505185, UT Solar-Net Meter Export Cred-Accrual"/>
    <x v="15"/>
    <n v="8827626.8499999996"/>
    <x v="1"/>
  </r>
  <r>
    <s v="505186, UT Solar-Net Mtr Exp Cred-Accr-Contra"/>
    <x v="15"/>
    <n v="-8922347.1999999993"/>
    <x v="1"/>
  </r>
  <r>
    <s v="505187, UT Solar-Net Meter Export Cred-Actual"/>
    <x v="15"/>
    <n v="8922347.1999999993"/>
    <x v="1"/>
  </r>
  <r>
    <s v="505190, OR Solar Incentive Purchases"/>
    <x v="15"/>
    <n v="1026442.07"/>
    <x v="1"/>
  </r>
  <r>
    <s v="505195, Purchased Power-UT Subscriber Solar"/>
    <x v="15"/>
    <n v="2537157.61"/>
    <x v="1"/>
  </r>
  <r>
    <s v="505206, Other Energy Purchases, Intchg Rec/Del"/>
    <x v="15"/>
    <n v="6014512.4900000002"/>
    <x v="1"/>
  </r>
  <r>
    <s v="505214, Firm Energy Purchases"/>
    <x v="15"/>
    <n v="424069467.24000001"/>
    <x v="1"/>
  </r>
  <r>
    <s v="505215, Post-Merger Imbalance Charges(In MV-PBS)"/>
    <x v="15"/>
    <n v="43734.06"/>
    <x v="1"/>
  </r>
  <r>
    <s v="505216, Exchange Value Purchases"/>
    <x v="15"/>
    <n v="11288499.91"/>
    <x v="1"/>
  </r>
  <r>
    <s v="505217, Exchange Value Purchases Estimate"/>
    <x v="15"/>
    <n v="-3664665.79"/>
    <x v="1"/>
  </r>
  <r>
    <s v="505218, Firm Demand Purchases"/>
    <x v="15"/>
    <n v="19321817.48"/>
    <x v="1"/>
  </r>
  <r>
    <s v="505219, Purchased Power Expense Estimate"/>
    <x v="15"/>
    <n v="2856196.16"/>
    <x v="1"/>
  </r>
  <r>
    <s v="505220, Trading Purchases Netted"/>
    <x v="15"/>
    <n v="-1056908"/>
    <x v="1"/>
  </r>
  <r>
    <s v="505221, Bookout Purchases Netted"/>
    <x v="15"/>
    <n v="-81635838.519999996"/>
    <x v="1"/>
  </r>
  <r>
    <s v="505222, Bookout Purchases Netted-Estimate"/>
    <x v="15"/>
    <n v="2371666.48"/>
    <x v="1"/>
  </r>
  <r>
    <s v="505223, Trading Purchases Netted-Estimate"/>
    <x v="15"/>
    <n v="7600"/>
    <x v="1"/>
  </r>
  <r>
    <s v="505224, Short-Term Firm Wholesale Purchases"/>
    <x v="15"/>
    <n v="421700544.92000002"/>
    <x v="1"/>
  </r>
  <r>
    <s v="505227, Purch Power Exp Offset - Under Cap Lease"/>
    <x v="15"/>
    <n v="4145434.26"/>
    <x v="1"/>
  </r>
  <r>
    <s v="505228, Purch Power Exp Offset - Cap Lease Depr"/>
    <x v="16"/>
    <n v="-3910289.65"/>
    <x v="1"/>
  </r>
  <r>
    <s v="505229, Purch Power Exp Offset - Cap Lease Int"/>
    <x v="17"/>
    <n v="-235144.61"/>
    <x v="1"/>
  </r>
  <r>
    <s v="505240, Availability LDs – Net Power Costs"/>
    <x v="15"/>
    <n v="-437036.62"/>
    <x v="1"/>
  </r>
  <r>
    <s v="505291, Bookouts Netted (in PP)-Losses"/>
    <x v="15"/>
    <n v="17333526.5"/>
    <x v="1"/>
  </r>
  <r>
    <s v="505292, Bookouts Netted (in PP)-Estimated Loss"/>
    <x v="15"/>
    <n v="532608.47"/>
    <x v="1"/>
  </r>
  <r>
    <s v="505305, Schedule 2 Reactive Power Purchases"/>
    <x v="15"/>
    <n v="231518.44"/>
    <x v="1"/>
  </r>
  <r>
    <s v="505314, Firm Energy Purchases-FIN Var Lease Exp"/>
    <x v="15"/>
    <n v="34508479.219999999"/>
    <x v="1"/>
  </r>
  <r>
    <s v="505315, Firm Energy Purchases-OPR Var Lease Exp"/>
    <x v="15"/>
    <n v="49121.24"/>
    <x v="1"/>
  </r>
  <r>
    <s v="505318, Firm Demand Purchases-FIN Var Lease Exp"/>
    <x v="15"/>
    <n v="16464277.93"/>
    <x v="1"/>
  </r>
  <r>
    <s v="505319, Firm Purchases-FIN Var Lease Accrual"/>
    <x v="15"/>
    <n v="72614.91"/>
    <x v="1"/>
  </r>
  <r>
    <s v="505917, InterCo Natural Gas Consumed- Kern River"/>
    <x v="18"/>
    <n v="3106927.72"/>
    <x v="1"/>
  </r>
  <r>
    <s v="505918, InterCo Natural Gas Accrual-Kern River"/>
    <x v="18"/>
    <n v="3862.96"/>
    <x v="1"/>
  </r>
  <r>
    <s v="505931, I/C S-T Firm Purch Power Exp-Sierra Pac"/>
    <x v="15"/>
    <n v="19751.11"/>
    <x v="1"/>
  </r>
  <r>
    <s v="505932, I/C S-T Firm Purch Power Exp-Nevada Pwr"/>
    <x v="15"/>
    <n v="1607322.22"/>
    <x v="1"/>
  </r>
  <r>
    <s v="505942, I/C Purchased Power Exp Est-Nevada Pwr"/>
    <x v="15"/>
    <n v="-112142.41"/>
    <x v="1"/>
  </r>
  <r>
    <s v="505967, Transm Unreserved Use Penalty Expense"/>
    <x v="19"/>
    <n v="-104856.92"/>
    <x v="1"/>
  </r>
  <r>
    <s v="505980, Transm Costs to Other TP for JO/Intercon"/>
    <x v="19"/>
    <n v="1962800.78"/>
    <x v="1"/>
  </r>
  <r>
    <s v="505990, EIM T Exp-Forecasting Fee: CAISO to Pac"/>
    <x v="19"/>
    <n v="15.9"/>
    <x v="1"/>
  </r>
  <r>
    <s v="506010, Short-Term Firm Wheeling"/>
    <x v="20"/>
    <n v="10232459.720000001"/>
    <x v="1"/>
  </r>
  <r>
    <s v="506020, Non-Firm Wheeling Expense"/>
    <x v="20"/>
    <n v="19656191.059999999"/>
    <x v="1"/>
  </r>
  <r>
    <s v="506050, Firm Wheeling Expense"/>
    <x v="20"/>
    <n v="125503753.69"/>
    <x v="1"/>
  </r>
  <r>
    <s v="506059, Wheeling Expense Estimate"/>
    <x v="20"/>
    <n v="-124673.45"/>
    <x v="1"/>
  </r>
  <r>
    <s v="506801, EIM Wheeling Exp-GMC Transaction Charge"/>
    <x v="20"/>
    <n v="2542753.81"/>
    <x v="1"/>
  </r>
  <r>
    <s v="506802, EIM Wheeling Exp - GMC Bid Segment Fee"/>
    <x v="20"/>
    <n v="14046"/>
    <x v="1"/>
  </r>
  <r>
    <s v="506912, I/C S-T Firm Wheeling Exp-Nevada Pwr"/>
    <x v="20"/>
    <n v="874447.51"/>
    <x v="1"/>
  </r>
  <r>
    <s v="506921, I/C Non-Firm Wheeling Exp-Sierra Pac"/>
    <x v="20"/>
    <n v="10939.24"/>
    <x v="1"/>
  </r>
  <r>
    <s v="506922, I/C Non-Firm Wheeling Exp-Nevada Pwr"/>
    <x v="20"/>
    <n v="445043.5"/>
    <x v="1"/>
  </r>
  <r>
    <s v="506952, I/C Wheeling Exp Estimate-Nevada Pwr"/>
    <x v="20"/>
    <n v="-12971.89"/>
    <x v="1"/>
  </r>
  <r>
    <s v="508001, EIM Exp - FMM IIE: CAISO to Pac"/>
    <x v="15"/>
    <n v="-149518408.63"/>
    <x v="1"/>
  </r>
  <r>
    <s v="508003, EIM Exp - FMM Assess: Pac Trans to C&amp;T"/>
    <x v="15"/>
    <n v="-2198715.5099999998"/>
    <x v="1"/>
  </r>
  <r>
    <s v="508011, EIM Exp - RTD IIE: CAISO to Pac"/>
    <x v="15"/>
    <n v="16894345.129999999"/>
    <x v="1"/>
  </r>
  <r>
    <s v="508013, EIM Exp - RTD Assess: Pac Trans to C&amp;T"/>
    <x v="15"/>
    <n v="-284324.34000000003"/>
    <x v="1"/>
  </r>
  <r>
    <s v="508015, EIM Exp - GHG Em Cost Rev: CAISO to Pac"/>
    <x v="15"/>
    <n v="-12768835.17"/>
    <x v="1"/>
  </r>
  <r>
    <s v="508021, EIM Exp - UIE (Load): CAISO to Pac"/>
    <x v="15"/>
    <n v="6537791.2199999997"/>
    <x v="1"/>
  </r>
  <r>
    <s v="508023, EIM Exp - UIE (Load): Pac Trans to C&amp;T"/>
    <x v="15"/>
    <n v="6460628.9299999997"/>
    <x v="1"/>
  </r>
  <r>
    <s v="508031, EIM Exp - UIE (Gen): CAISO to Pac"/>
    <x v="15"/>
    <n v="-788695.16"/>
    <x v="1"/>
  </r>
  <r>
    <s v="508033, EIM Exp - UIE (Gen): Pac Trans to C&amp;T"/>
    <x v="15"/>
    <n v="-158700.22"/>
    <x v="1"/>
  </r>
  <r>
    <s v="508051, EIM Exp - O/U Sched Charge: w/CAISO"/>
    <x v="15"/>
    <n v="68456.11"/>
    <x v="1"/>
  </r>
  <r>
    <s v="508052, EIM Exp-O/U Sched Chrg: Pac to TC"/>
    <x v="15"/>
    <n v="-5565.22"/>
    <x v="1"/>
  </r>
  <r>
    <s v="508053, EIM Exp - O/U Sched Alloc: w/CAISO"/>
    <x v="15"/>
    <n v="-537802.62"/>
    <x v="1"/>
  </r>
  <r>
    <s v="508054, EIM Exp-O/U Sched Alloc: PAC to TC"/>
    <x v="15"/>
    <n v="56043.3"/>
    <x v="1"/>
  </r>
  <r>
    <s v="508062, EIM Exp-Spinning Reserve Oblig: w/CAISO"/>
    <x v="15"/>
    <n v="-72321.75"/>
    <x v="1"/>
  </r>
  <r>
    <s v="508063, EIM Exp-Spin Reserve Neutral: w/CAISO"/>
    <x v="15"/>
    <n v="1381.2"/>
    <x v="1"/>
  </r>
  <r>
    <s v="508064, EIM Exp-Non-Spin Reserve Oblig: w/CAISO"/>
    <x v="15"/>
    <n v="-27599.119999999999"/>
    <x v="1"/>
  </r>
  <r>
    <s v="508065, EIM Exp-Non-Spin Reserve Neut: w/CAISO"/>
    <x v="15"/>
    <n v="210.92"/>
    <x v="1"/>
  </r>
  <r>
    <s v="508071, EIM Exp - RT Bid Cost Recovery: w/CAISO"/>
    <x v="15"/>
    <n v="-177.29"/>
    <x v="1"/>
  </r>
  <r>
    <s v="508101, EIM Exp-RT Unaccounted Energy: w/CAISO"/>
    <x v="15"/>
    <n v="13717229.4"/>
    <x v="1"/>
  </r>
  <r>
    <s v="508111, EIM Exp-RT Imb Energy Offset: w/CAISO"/>
    <x v="15"/>
    <n v="-23792017.120000001"/>
    <x v="1"/>
  </r>
  <r>
    <s v="508112, EIM Exp-RT Imb Energy Offset: Pac to TC"/>
    <x v="15"/>
    <n v="4260736.18"/>
    <x v="1"/>
  </r>
  <r>
    <s v="508121, EIM Exp-RT BCR EIM Alloc: CAISO to Pac"/>
    <x v="15"/>
    <n v="1679008.19"/>
    <x v="1"/>
  </r>
  <r>
    <s v="508122, EIM Exp-RT BCR EIM Alloc: Pac to TC"/>
    <x v="15"/>
    <n v="-333682.05"/>
    <x v="1"/>
  </r>
  <r>
    <s v="508125, EIM Exp-RTM BCR EIM Set: CAISO to Pac"/>
    <x v="15"/>
    <n v="-449652.12"/>
    <x v="1"/>
  </r>
  <r>
    <s v="508131, EIM Exp-RT Congestion OS: CAISO to Pac"/>
    <x v="15"/>
    <n v="-18305241.420000002"/>
    <x v="1"/>
  </r>
  <r>
    <s v="508132, EIM Exp-RT Congestion OS: Pac to TC"/>
    <x v="15"/>
    <n v="2740648.47"/>
    <x v="1"/>
  </r>
  <r>
    <s v="508141, EIM Exp-RT Marginal Loss: CAISO to Pac"/>
    <x v="15"/>
    <n v="-10611442.25"/>
    <x v="1"/>
  </r>
  <r>
    <s v="508142, EIM Exp-Neutrality Adjust CAISO to Pac"/>
    <x v="15"/>
    <n v="-14833.03"/>
    <x v="1"/>
  </r>
  <r>
    <s v="508151, EIM Exp-7070 FRP Forecast Mvmt"/>
    <x v="15"/>
    <n v="-64692.24"/>
    <x v="1"/>
  </r>
  <r>
    <s v="508152, EIM Exp-7076 FRP Forecast Mvmt Alloc"/>
    <x v="15"/>
    <n v="-222015.7"/>
    <x v="1"/>
  </r>
  <r>
    <s v="508153, EIM Exp-7071 FRP Daily Up Uncert"/>
    <x v="15"/>
    <n v="-84262.83"/>
    <x v="1"/>
  </r>
  <r>
    <s v="508154, EIM Exp-7081 FRP Daily Down Uncert"/>
    <x v="15"/>
    <n v="-335.7"/>
    <x v="1"/>
  </r>
  <r>
    <s v="508155, EIM Exp-7077 FRP Daily Up Uncert Alloc"/>
    <x v="15"/>
    <n v="591643.44999999995"/>
    <x v="1"/>
  </r>
  <r>
    <s v="508156, EIM Exp-7078 FRP Month Up Uncert Alloc"/>
    <x v="15"/>
    <n v="-453214.61"/>
    <x v="1"/>
  </r>
  <r>
    <s v="508157, EIM Exp-7087 FRP Daily Down Uncert Allo"/>
    <x v="15"/>
    <n v="174536.92"/>
    <x v="1"/>
  </r>
  <r>
    <s v="508158, EIM Exp-7088 FRP Month Down Uncert Allo"/>
    <x v="15"/>
    <n v="-172528.31"/>
    <x v="1"/>
  </r>
  <r>
    <s v="508161, EIM Exp-7070 Flex Ramp F/C: PAC to TC"/>
    <x v="15"/>
    <n v="927.31"/>
    <x v="1"/>
  </r>
  <r>
    <s v="508162, EIM Exp-7076 Flex Ramp Alloc: PAC to TC"/>
    <x v="15"/>
    <n v="19611.400000000001"/>
    <x v="1"/>
  </r>
  <r>
    <s v="508165, EIM Exp 7077 Daily Up: PAC to TC"/>
    <x v="15"/>
    <n v="-64573.74"/>
    <x v="1"/>
  </r>
  <r>
    <s v="508166, EIM Exp-7078 Month Up: PAC to TC"/>
    <x v="15"/>
    <n v="51858.23"/>
    <x v="1"/>
  </r>
  <r>
    <s v="508167, EIM Exp-7087 Daily Down: PAC to TC"/>
    <x v="15"/>
    <n v="-22822"/>
    <x v="1"/>
  </r>
  <r>
    <s v="508168, EIM Exp-7088 Month Down: PAC to TC"/>
    <x v="15"/>
    <n v="22628.05"/>
    <x v="1"/>
  </r>
  <r>
    <s v="514000, Broker Fees"/>
    <x v="21"/>
    <n v="133151.53"/>
    <x v="1"/>
  </r>
  <r>
    <s v="514451, FAS 133 Unreal PP Exp - Loss"/>
    <x v="22"/>
    <n v="-417771.54"/>
    <x v="1"/>
  </r>
  <r>
    <s v="514511, DSM - Prog 20/20, 10/10, Irrigation, etc"/>
    <x v="21"/>
    <n v="3761435.02"/>
    <x v="1"/>
  </r>
  <r>
    <s v="514700, SB1149 Transition Adjustment Expense"/>
    <x v="21"/>
    <n v="2311482.04"/>
    <x v="1"/>
  </r>
  <r>
    <s v="514950, M&amp;S Inventory Cost of Sales"/>
    <x v="8"/>
    <n v="568025.19999999995"/>
    <x v="1"/>
  </r>
  <r>
    <s v="515100, Coal Consumed for Generation"/>
    <x v="23"/>
    <n v="625142115.87"/>
    <x v="1"/>
  </r>
  <r>
    <s v="515102, Amortization of Deferred Overburden"/>
    <x v="23"/>
    <n v="-425243.08"/>
    <x v="1"/>
  </r>
  <r>
    <s v="515108, Coal Consumed - Deer Creek Abandonment"/>
    <x v="22"/>
    <n v="288.97000000000003"/>
    <x v="1"/>
  </r>
  <r>
    <s v="515110, Coal Billing Price Adjustment - Hunter"/>
    <x v="24"/>
    <n v="-2432191.5"/>
    <x v="1"/>
  </r>
  <r>
    <s v="515115, Fuel Exp-MSHA Penalties &amp; Fines (426.3)"/>
    <x v="25"/>
    <n v="22365.25"/>
    <x v="1"/>
  </r>
  <r>
    <s v="515122, Fuel Exp-Coal-DCM Closure Cost Amortz"/>
    <x v="24"/>
    <n v="4983593.76"/>
    <x v="1"/>
  </r>
  <r>
    <s v="515123, Fuel Exp-Coal-DCM Closure Cost to Fuel"/>
    <x v="23"/>
    <n v="563722.15"/>
    <x v="1"/>
  </r>
  <r>
    <s v="515125, Fuel Exp-DCM UMWA Pens WD (501)-NonNPC"/>
    <x v="23"/>
    <n v="2844523.68"/>
    <x v="1"/>
  </r>
  <r>
    <s v="515180, Fuel Exp-Bridger Coal-Profit (501)"/>
    <x v="23"/>
    <n v="20421982.829999998"/>
    <x v="1"/>
  </r>
  <r>
    <s v="515181, Fuel Exp-Bridger Coal-Profit (418.1)"/>
    <x v="26"/>
    <n v="-20421982.829999998"/>
    <x v="1"/>
  </r>
  <r>
    <s v="515182, Fuel Exp-Trapper Mining-Profit (501)"/>
    <x v="23"/>
    <n v="178228.63"/>
    <x v="1"/>
  </r>
  <r>
    <s v="515183, Fuel Exp-Trapper Mining-Profit (418.1)"/>
    <x v="26"/>
    <n v="-178228.63"/>
    <x v="1"/>
  </r>
  <r>
    <s v="515200, Natural Gas Consumed for Generation"/>
    <x v="18"/>
    <n v="389419835.80000001"/>
    <x v="1"/>
  </r>
  <r>
    <s v="515200, Natural Gas Consumed for Generation"/>
    <x v="23"/>
    <n v="24108474.370000001"/>
    <x v="1"/>
  </r>
  <r>
    <s v="515201, Natural Gas Exp - Under Capital Lease"/>
    <x v="18"/>
    <n v="1832280"/>
    <x v="1"/>
  </r>
  <r>
    <s v="515202, Natural Gas Exp Offset - Cap Lease Depr"/>
    <x v="16"/>
    <n v="-500102.45"/>
    <x v="1"/>
  </r>
  <r>
    <s v="515203, Natural Gas Exp Offset - Cap Lease Int."/>
    <x v="17"/>
    <n v="-1332180.31"/>
    <x v="1"/>
  </r>
  <r>
    <s v="515220, Natural Gas Swaps - Gains/Losses"/>
    <x v="18"/>
    <n v="-77564551.329999998"/>
    <x v="1"/>
  </r>
  <r>
    <s v="515220, Natural Gas Swaps - Gains/Losses"/>
    <x v="23"/>
    <n v="-6590534.3099999996"/>
    <x v="1"/>
  </r>
  <r>
    <s v="515250, Natural Gas Expense - Accrual"/>
    <x v="18"/>
    <n v="29746665.41"/>
    <x v="1"/>
  </r>
  <r>
    <s v="515250, Natural Gas Expense - Accrual"/>
    <x v="23"/>
    <n v="168894.93"/>
    <x v="1"/>
  </r>
  <r>
    <s v="515270, Natural Gas Swaps-Gain/Loss-Accrual"/>
    <x v="18"/>
    <n v="-12685272.609999999"/>
    <x v="1"/>
  </r>
  <r>
    <s v="515270, Natural Gas Swaps-Gain/Loss-Accrual"/>
    <x v="23"/>
    <n v="-36197.339999999997"/>
    <x v="1"/>
  </r>
  <r>
    <s v="515900, Steam Geothermal - Variable Lease"/>
    <x v="27"/>
    <n v="4822176.42"/>
    <x v="1"/>
  </r>
  <r>
    <s v="546500, Excess Net Power Costs-Deferral"/>
    <x v="15"/>
    <n v="-168743119.08000001"/>
    <x v="1"/>
  </r>
  <r>
    <s v="546501, Excess Net Power Costs-Amortz"/>
    <x v="15"/>
    <n v="66617701.689999998"/>
    <x v="1"/>
  </r>
  <r>
    <s v="546516, CA GHG Wholesale Obligation"/>
    <x v="15"/>
    <n v="6552808"/>
    <x v="1"/>
  </r>
  <r>
    <s v="546517, Production Tax Credit - NPC Deferral"/>
    <x v="15"/>
    <n v="-11153038.529999999"/>
    <x v="1"/>
  </r>
  <r>
    <s v="546520, Operating Reserves Expense"/>
    <x v="15"/>
    <n v="31700722.18"/>
    <x v="1"/>
  </r>
  <r>
    <s v="546521, REC Sales - NPC Deferral"/>
    <x v="15"/>
    <n v="143479.63"/>
    <x v="1"/>
  </r>
  <r>
    <s v="546522, RPS Compliance Purchases - Deferral"/>
    <x v="15"/>
    <n v="71020.460000000006"/>
    <x v="1"/>
  </r>
  <r>
    <s v="546523, RPS Compliance Purchases-Amortz"/>
    <x v="15"/>
    <n v="791567.32"/>
    <x v="1"/>
  </r>
  <r>
    <s v="546524, Wheeling Revenues - NPC Deferral"/>
    <x v="15"/>
    <n v="20690301.57"/>
    <x v="1"/>
  </r>
  <r>
    <s v="546526, CA GHG Retail Obligation"/>
    <x v="15"/>
    <n v="12465743.800000001"/>
    <x v="1"/>
  </r>
  <r>
    <s v="546527, CA GHG Retail Obligation - Deferral"/>
    <x v="15"/>
    <n v="-12465743.800000001"/>
    <x v="1"/>
  </r>
  <r>
    <s v="546528, CA GHG Retail Obligation - Amortz"/>
    <x v="15"/>
    <n v="7845800.2800000003"/>
    <x v="1"/>
  </r>
  <r>
    <s v="546530, ISO/PX Charges"/>
    <x v="20"/>
    <n v="-83491.789999999994"/>
    <x v="1"/>
  </r>
  <r>
    <s v="546536, Blue Sky REC Purchases"/>
    <x v="15"/>
    <n v="6652336.1900000004"/>
    <x v="1"/>
  </r>
  <r>
    <s v="546545, RPS Compliance Purchases"/>
    <x v="15"/>
    <n v="731348.7"/>
    <x v="1"/>
  </r>
  <r>
    <m/>
    <x v="28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4:B36" firstHeaderRow="1" firstDataRow="1" firstDataCol="1"/>
  <pivotFields count="4">
    <pivotField showAll="0"/>
    <pivotField axis="axisRow" showAll="0">
      <items count="30">
        <item x="16"/>
        <item x="11"/>
        <item x="10"/>
        <item x="7"/>
        <item x="26"/>
        <item x="25"/>
        <item x="22"/>
        <item x="17"/>
        <item x="0"/>
        <item x="1"/>
        <item x="3"/>
        <item x="2"/>
        <item x="4"/>
        <item x="5"/>
        <item x="12"/>
        <item x="6"/>
        <item x="8"/>
        <item x="23"/>
        <item x="27"/>
        <item n="506 Misc. steam power exp." x="24"/>
        <item x="18"/>
        <item n="555 Purchased power" x="15"/>
        <item x="21"/>
        <item x="20"/>
        <item x="19"/>
        <item x="14"/>
        <item x="13"/>
        <item x="28"/>
        <item x="9"/>
        <item t="default"/>
      </items>
    </pivotField>
    <pivotField dataField="1" showAll="0"/>
    <pivotField axis="axisRow" showAll="0">
      <items count="4">
        <item n="PacifiCorp 12/31/2021 10-K, Operating Revenue" x="0"/>
        <item h="1" x="2"/>
        <item n="PacifiCorp 12/31/2021 Energy Costs" x="1"/>
        <item t="default"/>
      </items>
    </pivotField>
  </pivotFields>
  <rowFields count="2">
    <field x="3"/>
    <field x="1"/>
  </rowFields>
  <rowItems count="32">
    <i>
      <x/>
    </i>
    <i r="1">
      <x v="1"/>
    </i>
    <i r="1">
      <x v="2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5"/>
    </i>
    <i r="1">
      <x v="26"/>
    </i>
    <i r="1">
      <x v="28"/>
    </i>
    <i>
      <x v="2"/>
    </i>
    <i r="1">
      <x/>
    </i>
    <i r="1">
      <x v="4"/>
    </i>
    <i r="1">
      <x v="5"/>
    </i>
    <i r="1">
      <x v="6"/>
    </i>
    <i r="1">
      <x v="7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grand">
      <x/>
    </i>
  </rowItems>
  <colItems count="1">
    <i/>
  </colItems>
  <dataFields count="1">
    <dataField name="Sum of YTD 12/31/2021" fld="2" baseField="0" baseItem="0"/>
  </dataFields>
  <formats count="22"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3" type="button" dataOnly="0" labelOnly="1" outline="0" axis="axisRow" fieldPosition="0"/>
    </format>
    <format dxfId="16">
      <pivotArea dataOnly="0" labelOnly="1" fieldPosition="0">
        <references count="1">
          <reference field="3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1" count="15">
            <x v="1"/>
            <x v="2"/>
            <x v="3"/>
            <x v="8"/>
            <x v="9"/>
            <x v="10"/>
            <x v="11"/>
            <x v="12"/>
            <x v="13"/>
            <x v="14"/>
            <x v="15"/>
            <x v="16"/>
            <x v="21"/>
            <x v="25"/>
            <x v="26"/>
          </reference>
          <reference field="3" count="1" selected="0">
            <x v="0"/>
          </reference>
        </references>
      </pivotArea>
    </format>
    <format dxfId="13">
      <pivotArea dataOnly="0" labelOnly="1" fieldPosition="0">
        <references count="2">
          <reference field="1" count="1">
            <x v="27"/>
          </reference>
          <reference field="3" count="1" selected="0">
            <x v="1"/>
          </reference>
        </references>
      </pivotArea>
    </format>
    <format dxfId="12">
      <pivotArea dataOnly="0" labelOnly="1" outline="0" axis="axisValues" fieldPosition="0"/>
    </format>
    <format dxfId="11">
      <pivotArea collapsedLevelsAreSubtotals="1" fieldPosition="0">
        <references count="1">
          <reference field="3" count="1">
            <x v="0"/>
          </reference>
        </references>
      </pivotArea>
    </format>
    <format dxfId="10">
      <pivotArea dataOnly="0" labelOnly="1" fieldPosition="0">
        <references count="1">
          <reference field="3" count="1">
            <x v="0"/>
          </reference>
        </references>
      </pivotArea>
    </format>
    <format dxfId="9">
      <pivotArea collapsedLevelsAreSubtotals="1" fieldPosition="0">
        <references count="1">
          <reference field="3" count="1">
            <x v="2"/>
          </reference>
        </references>
      </pivotArea>
    </format>
    <format dxfId="8">
      <pivotArea dataOnly="0" labelOnly="1" fieldPosition="0">
        <references count="1">
          <reference field="3" count="1">
            <x v="2"/>
          </reference>
        </references>
      </pivotArea>
    </format>
    <format dxfId="7">
      <pivotArea collapsedLevelsAreSubtotals="1" fieldPosition="0">
        <references count="2">
          <reference field="1" count="3">
            <x v="8"/>
            <x v="9"/>
            <x v="10"/>
          </reference>
          <reference field="3" count="1" selected="0">
            <x v="0"/>
          </reference>
        </references>
      </pivotArea>
    </format>
    <format dxfId="6">
      <pivotArea collapsedLevelsAreSubtotals="1" fieldPosition="0">
        <references count="2">
          <reference field="1" count="1">
            <x v="11"/>
          </reference>
          <reference field="3" count="1" selected="0">
            <x v="0"/>
          </reference>
        </references>
      </pivotArea>
    </format>
    <format dxfId="5">
      <pivotArea collapsedLevelsAreSubtotals="1" fieldPosition="0">
        <references count="2">
          <reference field="1" count="4">
            <x v="12"/>
            <x v="13"/>
            <x v="14"/>
            <x v="15"/>
          </reference>
          <reference field="3" count="1" selected="0">
            <x v="0"/>
          </reference>
        </references>
      </pivotArea>
    </format>
    <format dxfId="4">
      <pivotArea collapsedLevelsAreSubtotals="1" fieldPosition="0">
        <references count="2">
          <reference field="1" count="1">
            <x v="28"/>
          </reference>
          <reference field="3" count="1" selected="0">
            <x v="0"/>
          </reference>
        </references>
      </pivotArea>
    </format>
    <format dxfId="3">
      <pivotArea collapsedLevelsAreSubtotals="1" fieldPosition="0">
        <references count="2">
          <reference field="1" count="1">
            <x v="16"/>
          </reference>
          <reference field="3" count="1" selected="0">
            <x v="0"/>
          </reference>
        </references>
      </pivotArea>
    </format>
    <format dxfId="2">
      <pivotArea collapsedLevelsAreSubtotals="1" fieldPosition="0">
        <references count="2">
          <reference field="1" count="1">
            <x v="20"/>
          </reference>
          <reference field="3" count="1" selected="0">
            <x v="2"/>
          </reference>
        </references>
      </pivotArea>
    </format>
    <format dxfId="1">
      <pivotArea collapsedLevelsAreSubtotals="1" fieldPosition="0">
        <references count="2">
          <reference field="1" count="1">
            <x v="21"/>
          </reference>
          <reference field="3" count="1" selected="0">
            <x v="2"/>
          </reference>
        </references>
      </pivotArea>
    </format>
    <format dxfId="0">
      <pivotArea collapsedLevelsAreSubtotals="1" fieldPosition="0">
        <references count="2">
          <reference field="1" count="1">
            <x v="23"/>
          </reference>
          <reference field="3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/>
  </sheetViews>
  <sheetFormatPr defaultRowHeight="15" x14ac:dyDescent="0.25"/>
  <cols>
    <col min="2" max="2" width="39.42578125" bestFit="1" customWidth="1"/>
    <col min="3" max="3" width="39.140625" customWidth="1"/>
    <col min="4" max="4" width="23.140625" bestFit="1" customWidth="1"/>
    <col min="5" max="5" width="18.42578125" bestFit="1" customWidth="1"/>
    <col min="6" max="6" width="15.28515625" bestFit="1" customWidth="1"/>
    <col min="7" max="7" width="13.28515625" bestFit="1" customWidth="1"/>
    <col min="8" max="8" width="16" bestFit="1" customWidth="1"/>
    <col min="11" max="11" width="12" bestFit="1" customWidth="1"/>
    <col min="12" max="12" width="12.7109375" bestFit="1" customWidth="1"/>
    <col min="13" max="13" width="14" customWidth="1"/>
  </cols>
  <sheetData>
    <row r="1" spans="1:9" x14ac:dyDescent="0.25">
      <c r="B1" s="37" t="s">
        <v>378</v>
      </c>
      <c r="C1" s="38"/>
      <c r="D1" s="38"/>
      <c r="E1" s="38"/>
      <c r="F1" s="39"/>
      <c r="G1" s="39"/>
      <c r="H1" s="38"/>
      <c r="I1" s="38"/>
    </row>
    <row r="2" spans="1:9" x14ac:dyDescent="0.25">
      <c r="B2" s="37" t="s">
        <v>379</v>
      </c>
      <c r="C2" s="38"/>
      <c r="D2" s="38"/>
      <c r="E2" s="38"/>
      <c r="F2" s="39"/>
      <c r="G2" s="39"/>
      <c r="H2" s="38"/>
      <c r="I2" s="38"/>
    </row>
    <row r="3" spans="1:9" x14ac:dyDescent="0.25">
      <c r="B3" s="37" t="s">
        <v>380</v>
      </c>
      <c r="C3" s="38"/>
      <c r="D3" s="38"/>
      <c r="E3" s="38"/>
      <c r="F3" s="39"/>
      <c r="G3" s="39"/>
      <c r="H3" s="38"/>
      <c r="I3" s="38"/>
    </row>
    <row r="4" spans="1:9" x14ac:dyDescent="0.25">
      <c r="B4" s="40"/>
      <c r="C4" s="40"/>
      <c r="D4" s="40" t="s">
        <v>381</v>
      </c>
      <c r="E4" s="41" t="s">
        <v>382</v>
      </c>
      <c r="F4" s="42" t="s">
        <v>383</v>
      </c>
      <c r="G4" s="43" t="s">
        <v>384</v>
      </c>
      <c r="H4" s="44" t="s">
        <v>385</v>
      </c>
      <c r="I4" s="40"/>
    </row>
    <row r="5" spans="1:9" x14ac:dyDescent="0.25">
      <c r="B5" s="40"/>
      <c r="C5" s="40"/>
      <c r="D5" s="40" t="s">
        <v>386</v>
      </c>
      <c r="E5" s="40" t="s">
        <v>387</v>
      </c>
      <c r="F5" s="45" t="s">
        <v>388</v>
      </c>
      <c r="G5" s="43" t="s">
        <v>389</v>
      </c>
      <c r="H5" s="40"/>
      <c r="I5" s="40">
        <v>2020</v>
      </c>
    </row>
    <row r="6" spans="1:9" x14ac:dyDescent="0.25">
      <c r="B6" s="40"/>
      <c r="C6" s="40"/>
      <c r="D6" s="40" t="s">
        <v>390</v>
      </c>
      <c r="E6" s="40" t="s">
        <v>391</v>
      </c>
      <c r="F6" s="45" t="s">
        <v>392</v>
      </c>
      <c r="G6" s="43" t="s">
        <v>393</v>
      </c>
      <c r="H6" s="40" t="s">
        <v>394</v>
      </c>
      <c r="I6" s="40" t="s">
        <v>395</v>
      </c>
    </row>
    <row r="7" spans="1:9" x14ac:dyDescent="0.25">
      <c r="A7" s="46" t="s">
        <v>396</v>
      </c>
      <c r="B7" s="46" t="s">
        <v>397</v>
      </c>
      <c r="C7" s="47" t="s">
        <v>313</v>
      </c>
      <c r="D7" s="47" t="s">
        <v>398</v>
      </c>
      <c r="E7" s="47" t="s">
        <v>399</v>
      </c>
      <c r="F7" s="48" t="s">
        <v>400</v>
      </c>
      <c r="G7" s="48"/>
      <c r="H7" s="47" t="s">
        <v>401</v>
      </c>
      <c r="I7" s="40" t="s">
        <v>402</v>
      </c>
    </row>
    <row r="8" spans="1:9" x14ac:dyDescent="0.25">
      <c r="B8" s="38"/>
      <c r="C8" s="38"/>
      <c r="D8" s="38"/>
      <c r="E8" s="38"/>
      <c r="F8" s="39"/>
      <c r="G8" s="39"/>
      <c r="H8" s="38"/>
      <c r="I8" s="38"/>
    </row>
    <row r="9" spans="1:9" x14ac:dyDescent="0.25">
      <c r="A9" s="49">
        <f t="shared" ref="A9:A16" si="0">MAX(A2:A8)+1</f>
        <v>1</v>
      </c>
      <c r="B9" s="37" t="s">
        <v>403</v>
      </c>
      <c r="C9" s="50"/>
      <c r="F9" s="51"/>
      <c r="G9" s="51"/>
      <c r="I9" s="38"/>
    </row>
    <row r="10" spans="1:9" x14ac:dyDescent="0.25">
      <c r="A10" s="49">
        <f t="shared" si="0"/>
        <v>2</v>
      </c>
      <c r="B10" s="52" t="s">
        <v>404</v>
      </c>
      <c r="C10" s="53">
        <v>447.12</v>
      </c>
      <c r="D10" s="54">
        <v>0</v>
      </c>
      <c r="E10" s="54">
        <v>0</v>
      </c>
      <c r="F10" s="55">
        <f>D10+E10</f>
        <v>0</v>
      </c>
      <c r="G10" s="54">
        <v>0</v>
      </c>
      <c r="H10" s="55">
        <v>0</v>
      </c>
      <c r="I10" s="56" t="s">
        <v>405</v>
      </c>
    </row>
    <row r="11" spans="1:9" x14ac:dyDescent="0.25">
      <c r="A11" s="49">
        <f t="shared" si="0"/>
        <v>3</v>
      </c>
      <c r="B11" s="52" t="s">
        <v>406</v>
      </c>
      <c r="C11" s="53">
        <v>447.12200000000001</v>
      </c>
      <c r="D11" s="54">
        <v>0</v>
      </c>
      <c r="E11" s="54">
        <v>0</v>
      </c>
      <c r="F11" s="55">
        <f t="shared" ref="F11:F15" si="1">D11+E11</f>
        <v>0</v>
      </c>
      <c r="G11" s="54">
        <v>0</v>
      </c>
      <c r="H11" s="55">
        <v>0</v>
      </c>
      <c r="I11" s="56" t="s">
        <v>405</v>
      </c>
    </row>
    <row r="12" spans="1:9" x14ac:dyDescent="0.25">
      <c r="A12" s="49">
        <f t="shared" si="0"/>
        <v>4</v>
      </c>
      <c r="B12" s="52" t="s">
        <v>407</v>
      </c>
      <c r="C12" s="53" t="s">
        <v>408</v>
      </c>
      <c r="D12" s="57">
        <v>182811810.06999996</v>
      </c>
      <c r="E12" s="54">
        <v>0</v>
      </c>
      <c r="F12" s="55">
        <f>D12+E12</f>
        <v>182811810.06999996</v>
      </c>
      <c r="G12" s="54">
        <v>0</v>
      </c>
      <c r="H12" s="55">
        <f>F12+G12</f>
        <v>182811810.06999996</v>
      </c>
      <c r="I12" s="56" t="s">
        <v>405</v>
      </c>
    </row>
    <row r="13" spans="1:9" x14ac:dyDescent="0.25">
      <c r="A13" s="49">
        <f t="shared" si="0"/>
        <v>5</v>
      </c>
      <c r="B13" s="52" t="s">
        <v>409</v>
      </c>
      <c r="C13" s="53">
        <v>447.5</v>
      </c>
      <c r="D13" s="55">
        <v>-2294760.7800000003</v>
      </c>
      <c r="E13" s="54">
        <v>0</v>
      </c>
      <c r="F13" s="55">
        <f t="shared" si="1"/>
        <v>-2294760.7800000003</v>
      </c>
      <c r="G13" s="54">
        <v>0</v>
      </c>
      <c r="H13" s="55">
        <f>F13+G13</f>
        <v>-2294760.7800000003</v>
      </c>
      <c r="I13" s="56" t="s">
        <v>410</v>
      </c>
    </row>
    <row r="14" spans="1:9" x14ac:dyDescent="0.25">
      <c r="A14" s="49">
        <f t="shared" si="0"/>
        <v>6</v>
      </c>
      <c r="B14" s="52" t="s">
        <v>411</v>
      </c>
      <c r="C14" s="53">
        <v>447.9</v>
      </c>
      <c r="D14" s="55">
        <f>90.23412*1000</f>
        <v>90234.12000000001</v>
      </c>
      <c r="E14" s="55">
        <v>-90234.119999999981</v>
      </c>
      <c r="F14" s="55">
        <f t="shared" si="1"/>
        <v>0</v>
      </c>
      <c r="G14" s="54">
        <v>0</v>
      </c>
      <c r="H14" s="55">
        <v>0</v>
      </c>
      <c r="I14" s="56" t="s">
        <v>412</v>
      </c>
    </row>
    <row r="15" spans="1:9" x14ac:dyDescent="0.25">
      <c r="A15" s="49">
        <f t="shared" si="0"/>
        <v>7</v>
      </c>
      <c r="B15" s="52" t="s">
        <v>413</v>
      </c>
      <c r="C15" s="53">
        <v>447.1</v>
      </c>
      <c r="D15" s="55">
        <f>13153.83124*1000</f>
        <v>13153831.24</v>
      </c>
      <c r="E15" s="55">
        <v>-13153831.24</v>
      </c>
      <c r="F15" s="55">
        <f t="shared" si="1"/>
        <v>0</v>
      </c>
      <c r="G15" s="54">
        <v>0</v>
      </c>
      <c r="H15" s="55">
        <v>0</v>
      </c>
      <c r="I15" s="56" t="s">
        <v>412</v>
      </c>
    </row>
    <row r="16" spans="1:9" ht="15.75" thickBot="1" x14ac:dyDescent="0.3">
      <c r="A16" s="49">
        <f t="shared" si="0"/>
        <v>8</v>
      </c>
      <c r="B16" s="37" t="s">
        <v>414</v>
      </c>
      <c r="C16" s="53"/>
      <c r="D16" s="58">
        <f>SUM(D10:D15)</f>
        <v>193761114.64999998</v>
      </c>
      <c r="E16" s="58">
        <f>SUM(E10:E15)</f>
        <v>-13244065.359999999</v>
      </c>
      <c r="F16" s="59">
        <f>SUM(F10:F15)</f>
        <v>180517049.28999996</v>
      </c>
      <c r="G16" s="59">
        <f>SUM(G10:G15)</f>
        <v>0</v>
      </c>
      <c r="H16" s="58">
        <f>SUM(H10:H15)</f>
        <v>180517049.28999996</v>
      </c>
      <c r="I16" s="56"/>
    </row>
    <row r="17" spans="1:14" ht="15.75" thickTop="1" x14ac:dyDescent="0.25">
      <c r="B17" s="60"/>
      <c r="C17" s="53"/>
      <c r="D17" s="61" t="s">
        <v>415</v>
      </c>
      <c r="E17" s="62"/>
      <c r="F17" s="61" t="s">
        <v>415</v>
      </c>
      <c r="G17" s="63"/>
      <c r="H17" s="62"/>
      <c r="I17" s="56"/>
    </row>
    <row r="18" spans="1:14" x14ac:dyDescent="0.25">
      <c r="B18" s="60"/>
      <c r="C18" s="53"/>
      <c r="D18" s="61" t="s">
        <v>416</v>
      </c>
      <c r="E18" s="62"/>
      <c r="F18" s="61" t="s">
        <v>416</v>
      </c>
      <c r="G18" s="63"/>
      <c r="H18" s="62"/>
      <c r="I18" s="56"/>
    </row>
    <row r="19" spans="1:14" x14ac:dyDescent="0.25">
      <c r="B19" s="60"/>
      <c r="C19" s="53"/>
      <c r="D19" s="61" t="s">
        <v>417</v>
      </c>
      <c r="E19" s="62"/>
      <c r="F19" s="61" t="s">
        <v>418</v>
      </c>
      <c r="G19" s="63"/>
      <c r="H19" s="62"/>
      <c r="I19" s="56"/>
    </row>
    <row r="20" spans="1:14" x14ac:dyDescent="0.25">
      <c r="B20" s="60"/>
      <c r="C20" s="53"/>
      <c r="D20" s="64"/>
      <c r="E20" s="62"/>
      <c r="F20" s="64"/>
      <c r="G20" s="63"/>
      <c r="H20" s="62"/>
      <c r="I20" s="56"/>
    </row>
    <row r="21" spans="1:14" x14ac:dyDescent="0.25">
      <c r="A21" s="49">
        <f t="shared" ref="A21:A34" si="2">MAX(A14:A20)+1</f>
        <v>9</v>
      </c>
      <c r="B21" s="37" t="s">
        <v>419</v>
      </c>
      <c r="C21" s="53"/>
      <c r="D21" s="65"/>
      <c r="E21" s="65"/>
      <c r="F21" s="51"/>
      <c r="G21" s="51"/>
      <c r="H21" s="65"/>
      <c r="I21" s="56"/>
    </row>
    <row r="22" spans="1:14" x14ac:dyDescent="0.25">
      <c r="A22" s="49">
        <f t="shared" si="2"/>
        <v>10</v>
      </c>
      <c r="B22" s="52" t="s">
        <v>420</v>
      </c>
      <c r="C22" s="53">
        <v>555.66</v>
      </c>
      <c r="D22" s="55">
        <v>0</v>
      </c>
      <c r="E22" s="55">
        <v>0</v>
      </c>
      <c r="F22" s="66">
        <f>D22+E22</f>
        <v>0</v>
      </c>
      <c r="G22" s="55">
        <v>0</v>
      </c>
      <c r="H22" s="66">
        <v>0</v>
      </c>
      <c r="I22" s="67" t="s">
        <v>405</v>
      </c>
      <c r="K22" s="68"/>
      <c r="M22" s="69"/>
      <c r="N22" s="57"/>
    </row>
    <row r="23" spans="1:14" x14ac:dyDescent="0.25">
      <c r="A23" s="49">
        <f t="shared" si="2"/>
        <v>11</v>
      </c>
      <c r="B23" s="52" t="s">
        <v>421</v>
      </c>
      <c r="C23" s="53">
        <v>555.67999999999995</v>
      </c>
      <c r="D23" s="55">
        <v>0</v>
      </c>
      <c r="E23" s="55">
        <v>0</v>
      </c>
      <c r="F23" s="66">
        <f t="shared" ref="F23:F33" si="3">D23+E23</f>
        <v>0</v>
      </c>
      <c r="G23" s="55">
        <v>0</v>
      </c>
      <c r="H23" s="66">
        <v>0</v>
      </c>
      <c r="I23" s="67" t="s">
        <v>405</v>
      </c>
    </row>
    <row r="24" spans="1:14" x14ac:dyDescent="0.25">
      <c r="A24" s="49">
        <f t="shared" si="2"/>
        <v>12</v>
      </c>
      <c r="B24" s="52" t="s">
        <v>422</v>
      </c>
      <c r="C24" s="53" t="s">
        <v>423</v>
      </c>
      <c r="D24" s="55">
        <v>0</v>
      </c>
      <c r="E24" s="55">
        <v>0</v>
      </c>
      <c r="F24" s="66">
        <f t="shared" si="3"/>
        <v>0</v>
      </c>
      <c r="G24" s="55">
        <v>0</v>
      </c>
      <c r="H24" s="66">
        <v>0</v>
      </c>
      <c r="I24" s="67" t="s">
        <v>410</v>
      </c>
      <c r="K24" s="70"/>
    </row>
    <row r="25" spans="1:14" x14ac:dyDescent="0.25">
      <c r="A25" s="49">
        <f t="shared" si="2"/>
        <v>13</v>
      </c>
      <c r="B25" s="52" t="s">
        <v>424</v>
      </c>
      <c r="C25" s="53" t="s">
        <v>425</v>
      </c>
      <c r="D25" s="66">
        <v>742758623.29000008</v>
      </c>
      <c r="E25" s="55">
        <v>-12465743.799999999</v>
      </c>
      <c r="F25" s="66">
        <f>D25+E25</f>
        <v>730292879.49000013</v>
      </c>
      <c r="G25" s="66">
        <v>289431.32351276313</v>
      </c>
      <c r="H25" s="66">
        <v>641835162.57351279</v>
      </c>
      <c r="I25" s="67" t="s">
        <v>405</v>
      </c>
    </row>
    <row r="26" spans="1:14" x14ac:dyDescent="0.25">
      <c r="A26" s="49">
        <f t="shared" si="2"/>
        <v>14</v>
      </c>
      <c r="B26" s="52" t="s">
        <v>426</v>
      </c>
      <c r="C26" s="53">
        <v>555.27</v>
      </c>
      <c r="D26" s="66">
        <v>11364784.460000001</v>
      </c>
      <c r="E26" s="55">
        <v>0</v>
      </c>
      <c r="F26" s="66">
        <f t="shared" si="3"/>
        <v>11364784.460000001</v>
      </c>
      <c r="G26" s="66">
        <v>-289431.32351276313</v>
      </c>
      <c r="H26" s="66">
        <v>8143337.6664872374</v>
      </c>
      <c r="I26" s="67" t="s">
        <v>427</v>
      </c>
      <c r="K26" s="71"/>
    </row>
    <row r="27" spans="1:14" x14ac:dyDescent="0.25">
      <c r="A27" s="49">
        <f t="shared" si="2"/>
        <v>15</v>
      </c>
      <c r="B27" s="52" t="s">
        <v>428</v>
      </c>
      <c r="C27" s="53" t="s">
        <v>429</v>
      </c>
      <c r="D27" s="66">
        <v>17044420.719999999</v>
      </c>
      <c r="E27" s="55">
        <v>0</v>
      </c>
      <c r="F27" s="66">
        <f t="shared" si="3"/>
        <v>17044420.719999999</v>
      </c>
      <c r="G27" s="55">
        <v>0</v>
      </c>
      <c r="H27" s="66">
        <v>4531042.75</v>
      </c>
      <c r="I27" s="67" t="s">
        <v>410</v>
      </c>
      <c r="K27" s="71"/>
    </row>
    <row r="28" spans="1:14" x14ac:dyDescent="0.25">
      <c r="A28" s="49">
        <f t="shared" si="2"/>
        <v>16</v>
      </c>
      <c r="B28" s="52" t="s">
        <v>430</v>
      </c>
      <c r="C28" s="53">
        <v>555.57000000000005</v>
      </c>
      <c r="D28" s="66">
        <v>-97064618.239999995</v>
      </c>
      <c r="E28" s="72">
        <v>97064618.239999995</v>
      </c>
      <c r="F28" s="66">
        <f t="shared" si="3"/>
        <v>0</v>
      </c>
      <c r="G28" s="55">
        <v>0</v>
      </c>
      <c r="H28" s="66">
        <v>0</v>
      </c>
      <c r="I28" s="67" t="s">
        <v>431</v>
      </c>
      <c r="K28" s="71"/>
    </row>
    <row r="29" spans="1:14" x14ac:dyDescent="0.25">
      <c r="A29" s="49">
        <f t="shared" si="2"/>
        <v>17</v>
      </c>
      <c r="B29" s="52" t="s">
        <v>432</v>
      </c>
      <c r="C29" s="53"/>
      <c r="D29" s="55">
        <v>0</v>
      </c>
      <c r="E29" s="55">
        <v>0</v>
      </c>
      <c r="F29" s="66">
        <f t="shared" si="3"/>
        <v>0</v>
      </c>
      <c r="G29" s="55">
        <v>0</v>
      </c>
      <c r="H29" s="66">
        <v>0</v>
      </c>
      <c r="I29" s="67" t="s">
        <v>405</v>
      </c>
      <c r="M29" s="69"/>
    </row>
    <row r="30" spans="1:14" x14ac:dyDescent="0.25">
      <c r="A30" s="49">
        <f t="shared" si="2"/>
        <v>18</v>
      </c>
      <c r="B30" s="52" t="s">
        <v>433</v>
      </c>
      <c r="C30" s="53"/>
      <c r="D30" s="55">
        <v>0</v>
      </c>
      <c r="E30" s="55">
        <v>0</v>
      </c>
      <c r="F30" s="66">
        <f t="shared" si="3"/>
        <v>0</v>
      </c>
      <c r="G30" s="55">
        <v>0</v>
      </c>
      <c r="H30" s="66">
        <v>0</v>
      </c>
      <c r="I30" s="67" t="s">
        <v>405</v>
      </c>
      <c r="M30" s="69"/>
    </row>
    <row r="31" spans="1:14" x14ac:dyDescent="0.25">
      <c r="A31" s="49">
        <f t="shared" si="2"/>
        <v>19</v>
      </c>
      <c r="B31" s="52" t="s">
        <v>434</v>
      </c>
      <c r="C31" s="53" t="s">
        <v>435</v>
      </c>
      <c r="D31" s="66">
        <v>8246272.6699999999</v>
      </c>
      <c r="E31" s="73">
        <v>-8246272.6699999999</v>
      </c>
      <c r="F31" s="66">
        <f t="shared" si="3"/>
        <v>0</v>
      </c>
      <c r="G31" s="55">
        <v>0</v>
      </c>
      <c r="H31" s="66">
        <v>0</v>
      </c>
      <c r="I31" s="67" t="s">
        <v>431</v>
      </c>
      <c r="K31" s="71"/>
    </row>
    <row r="32" spans="1:14" x14ac:dyDescent="0.25">
      <c r="A32" s="49">
        <f t="shared" si="2"/>
        <v>20</v>
      </c>
      <c r="B32" s="52" t="s">
        <v>436</v>
      </c>
      <c r="C32" s="53" t="s">
        <v>437</v>
      </c>
      <c r="D32" s="55">
        <v>0</v>
      </c>
      <c r="E32" s="66">
        <v>0</v>
      </c>
      <c r="F32" s="66">
        <f t="shared" si="3"/>
        <v>0</v>
      </c>
      <c r="G32" s="55">
        <v>0</v>
      </c>
      <c r="H32" s="66">
        <v>0</v>
      </c>
      <c r="I32" s="67" t="s">
        <v>412</v>
      </c>
      <c r="M32" s="57"/>
    </row>
    <row r="33" spans="1:9" x14ac:dyDescent="0.25">
      <c r="A33" s="49">
        <f t="shared" si="2"/>
        <v>21</v>
      </c>
      <c r="B33" s="52" t="s">
        <v>438</v>
      </c>
      <c r="C33" s="53"/>
      <c r="D33" s="55">
        <v>0</v>
      </c>
      <c r="E33" s="55">
        <v>0</v>
      </c>
      <c r="F33" s="66">
        <f t="shared" si="3"/>
        <v>0</v>
      </c>
      <c r="G33" s="66">
        <v>61493126.609999999</v>
      </c>
      <c r="H33" s="66">
        <v>61493126.609999999</v>
      </c>
      <c r="I33" s="67" t="s">
        <v>405</v>
      </c>
    </row>
    <row r="34" spans="1:9" ht="15.75" thickBot="1" x14ac:dyDescent="0.3">
      <c r="A34" s="49">
        <f t="shared" si="2"/>
        <v>22</v>
      </c>
      <c r="B34" s="37" t="s">
        <v>439</v>
      </c>
      <c r="C34" s="74"/>
      <c r="D34" s="75">
        <f>SUM(D22:D33)</f>
        <v>682349482.9000001</v>
      </c>
      <c r="E34" s="76">
        <f>SUM(E22:E33)</f>
        <v>76352601.769999996</v>
      </c>
      <c r="F34" s="76">
        <f>SUM(F22:F33)</f>
        <v>758702084.6700002</v>
      </c>
      <c r="G34" s="76">
        <f>SUM(G22:G33)</f>
        <v>61493126.609999999</v>
      </c>
      <c r="H34" s="75">
        <f>SUM(H22:H33)</f>
        <v>716002669.60000002</v>
      </c>
      <c r="I34" s="56"/>
    </row>
    <row r="35" spans="1:9" ht="15.75" thickTop="1" x14ac:dyDescent="0.25">
      <c r="B35" s="60"/>
      <c r="C35" s="53"/>
      <c r="D35" s="61" t="s">
        <v>415</v>
      </c>
      <c r="E35" s="69"/>
      <c r="F35" s="61" t="s">
        <v>415</v>
      </c>
      <c r="G35" s="69"/>
      <c r="H35" s="65"/>
      <c r="I35" s="56"/>
    </row>
    <row r="36" spans="1:9" x14ac:dyDescent="0.25">
      <c r="B36" s="60"/>
      <c r="C36" s="53"/>
      <c r="D36" s="61" t="s">
        <v>416</v>
      </c>
      <c r="E36" s="69"/>
      <c r="F36" s="61" t="s">
        <v>416</v>
      </c>
      <c r="G36" s="69"/>
      <c r="H36" s="65"/>
      <c r="I36" s="56"/>
    </row>
    <row r="37" spans="1:9" x14ac:dyDescent="0.25">
      <c r="B37" s="60"/>
      <c r="C37" s="53"/>
      <c r="D37" s="61" t="s">
        <v>440</v>
      </c>
      <c r="E37" s="69"/>
      <c r="F37" s="61" t="s">
        <v>440</v>
      </c>
      <c r="G37" s="69"/>
      <c r="H37" s="65"/>
      <c r="I37" s="56"/>
    </row>
    <row r="38" spans="1:9" x14ac:dyDescent="0.25">
      <c r="B38" s="37"/>
      <c r="C38" s="53"/>
      <c r="D38" s="65"/>
      <c r="E38" s="69"/>
      <c r="F38" s="61" t="s">
        <v>441</v>
      </c>
      <c r="G38" s="69"/>
      <c r="H38" s="65"/>
      <c r="I38" s="56"/>
    </row>
    <row r="39" spans="1:9" x14ac:dyDescent="0.25">
      <c r="B39" s="38"/>
      <c r="C39" s="53"/>
      <c r="D39" s="65"/>
      <c r="E39" s="65"/>
      <c r="F39" s="69"/>
      <c r="G39" s="69"/>
      <c r="H39" s="65"/>
      <c r="I39" s="56"/>
    </row>
    <row r="40" spans="1:9" x14ac:dyDescent="0.25">
      <c r="A40" s="49">
        <f t="shared" ref="A40:A45" si="4">MAX(A33:A39)+1</f>
        <v>23</v>
      </c>
      <c r="B40" s="37" t="s">
        <v>442</v>
      </c>
      <c r="C40" s="53"/>
      <c r="D40" s="65"/>
      <c r="E40" s="65"/>
      <c r="F40" s="51"/>
      <c r="G40" s="51"/>
      <c r="H40" s="65"/>
      <c r="I40" s="56"/>
    </row>
    <row r="41" spans="1:9" x14ac:dyDescent="0.25">
      <c r="A41" s="49">
        <f t="shared" si="4"/>
        <v>24</v>
      </c>
      <c r="B41" s="52" t="s">
        <v>443</v>
      </c>
      <c r="C41" s="53">
        <v>565.26</v>
      </c>
      <c r="D41" s="55">
        <v>0</v>
      </c>
      <c r="E41" s="55">
        <v>0</v>
      </c>
      <c r="F41" s="66">
        <f>D41+E41</f>
        <v>0</v>
      </c>
      <c r="G41" s="55">
        <v>0</v>
      </c>
      <c r="H41" s="66">
        <f>F41+G41</f>
        <v>0</v>
      </c>
      <c r="I41" s="67" t="s">
        <v>405</v>
      </c>
    </row>
    <row r="42" spans="1:9" x14ac:dyDescent="0.25">
      <c r="A42" s="49">
        <f t="shared" si="4"/>
        <v>25</v>
      </c>
      <c r="B42" s="52" t="s">
        <v>444</v>
      </c>
      <c r="C42" s="53">
        <v>565.27</v>
      </c>
      <c r="D42" s="55">
        <v>0</v>
      </c>
      <c r="E42" s="55">
        <v>0</v>
      </c>
      <c r="F42" s="66">
        <f t="shared" ref="F42:F44" si="5">D42+E42</f>
        <v>0</v>
      </c>
      <c r="G42" s="55">
        <v>0</v>
      </c>
      <c r="H42" s="66">
        <f t="shared" ref="H42:H44" si="6">F42+G42</f>
        <v>0</v>
      </c>
      <c r="I42" s="67" t="s">
        <v>405</v>
      </c>
    </row>
    <row r="43" spans="1:9" x14ac:dyDescent="0.25">
      <c r="A43" s="49">
        <f t="shared" si="4"/>
        <v>26</v>
      </c>
      <c r="B43" s="52" t="s">
        <v>424</v>
      </c>
      <c r="C43" s="53" t="s">
        <v>445</v>
      </c>
      <c r="D43" s="77">
        <v>138946323.59999999</v>
      </c>
      <c r="E43" s="55">
        <v>0</v>
      </c>
      <c r="F43" s="66">
        <f t="shared" si="5"/>
        <v>138946323.59999999</v>
      </c>
      <c r="G43" s="55">
        <v>0</v>
      </c>
      <c r="H43" s="66">
        <f t="shared" si="6"/>
        <v>138946323.59999999</v>
      </c>
      <c r="I43" s="67" t="s">
        <v>405</v>
      </c>
    </row>
    <row r="44" spans="1:9" x14ac:dyDescent="0.25">
      <c r="A44" s="49">
        <f t="shared" si="4"/>
        <v>27</v>
      </c>
      <c r="B44" s="52" t="s">
        <v>446</v>
      </c>
      <c r="C44" s="53">
        <v>565.25</v>
      </c>
      <c r="D44" s="77">
        <v>20112173.800000001</v>
      </c>
      <c r="E44" s="55">
        <v>0</v>
      </c>
      <c r="F44" s="66">
        <f t="shared" si="5"/>
        <v>20112173.800000001</v>
      </c>
      <c r="G44" s="55">
        <v>0</v>
      </c>
      <c r="H44" s="66">
        <f t="shared" si="6"/>
        <v>20112173.800000001</v>
      </c>
      <c r="I44" s="56" t="s">
        <v>410</v>
      </c>
    </row>
    <row r="45" spans="1:9" ht="15.75" thickBot="1" x14ac:dyDescent="0.3">
      <c r="A45" s="49">
        <f t="shared" si="4"/>
        <v>28</v>
      </c>
      <c r="B45" s="37" t="s">
        <v>447</v>
      </c>
      <c r="C45" s="53"/>
      <c r="D45" s="75">
        <f>SUM(D41:D44)</f>
        <v>159058497.40000001</v>
      </c>
      <c r="E45" s="78">
        <v>0</v>
      </c>
      <c r="F45" s="76">
        <f>SUM(F41:F44)</f>
        <v>159058497.40000001</v>
      </c>
      <c r="G45" s="76">
        <f>SUM(G41:G44)</f>
        <v>0</v>
      </c>
      <c r="H45" s="75">
        <f>SUM(H41:H44)</f>
        <v>159058497.40000001</v>
      </c>
      <c r="I45" s="56"/>
    </row>
    <row r="46" spans="1:9" ht="15.75" thickTop="1" x14ac:dyDescent="0.25">
      <c r="B46" s="37"/>
      <c r="C46" s="53"/>
      <c r="D46" s="61" t="s">
        <v>415</v>
      </c>
      <c r="E46" s="79"/>
      <c r="F46" s="61" t="s">
        <v>415</v>
      </c>
      <c r="G46" s="69"/>
      <c r="H46" s="65"/>
      <c r="I46" s="56"/>
    </row>
    <row r="47" spans="1:9" x14ac:dyDescent="0.25">
      <c r="B47" s="37"/>
      <c r="C47" s="53"/>
      <c r="D47" s="61" t="s">
        <v>416</v>
      </c>
      <c r="E47" s="79"/>
      <c r="F47" s="61" t="s">
        <v>416</v>
      </c>
      <c r="G47" s="69"/>
      <c r="H47" s="65"/>
      <c r="I47" s="56"/>
    </row>
    <row r="48" spans="1:9" x14ac:dyDescent="0.25">
      <c r="B48" s="37"/>
      <c r="C48" s="53"/>
      <c r="D48" s="61" t="s">
        <v>448</v>
      </c>
      <c r="E48" s="79"/>
      <c r="F48" s="61" t="s">
        <v>448</v>
      </c>
      <c r="G48" s="69"/>
      <c r="H48" s="65"/>
      <c r="I48" s="56"/>
    </row>
    <row r="49" spans="1:9" x14ac:dyDescent="0.25">
      <c r="B49" s="37"/>
      <c r="C49" s="53"/>
      <c r="D49" s="65"/>
      <c r="E49" s="79"/>
      <c r="F49" s="69"/>
      <c r="G49" s="69"/>
      <c r="H49" s="65"/>
      <c r="I49" s="56"/>
    </row>
    <row r="50" spans="1:9" x14ac:dyDescent="0.25">
      <c r="A50" s="49">
        <f t="shared" ref="A50:A56" si="7">MAX(A43:A49)+1</f>
        <v>29</v>
      </c>
      <c r="B50" s="37" t="s">
        <v>449</v>
      </c>
      <c r="C50" s="53"/>
      <c r="D50" s="65"/>
      <c r="E50" s="65"/>
      <c r="F50" s="51"/>
      <c r="G50" s="51"/>
      <c r="H50" s="65"/>
      <c r="I50" s="56"/>
    </row>
    <row r="51" spans="1:9" x14ac:dyDescent="0.25">
      <c r="A51" s="49">
        <f t="shared" si="7"/>
        <v>30</v>
      </c>
      <c r="B51" s="52" t="s">
        <v>450</v>
      </c>
      <c r="C51" s="53">
        <v>501.12</v>
      </c>
      <c r="D51" s="92">
        <v>-144329.15</v>
      </c>
      <c r="E51" s="55">
        <v>0</v>
      </c>
      <c r="F51" s="66">
        <f>D51+E51</f>
        <v>-144329.15</v>
      </c>
      <c r="G51" s="55">
        <v>0</v>
      </c>
      <c r="H51" s="66">
        <v>-127464.37</v>
      </c>
      <c r="I51" s="56" t="s">
        <v>451</v>
      </c>
    </row>
    <row r="52" spans="1:9" x14ac:dyDescent="0.25">
      <c r="A52" s="49">
        <f t="shared" si="7"/>
        <v>31</v>
      </c>
      <c r="B52" s="52" t="s">
        <v>452</v>
      </c>
      <c r="C52" s="53">
        <v>501.12</v>
      </c>
      <c r="D52" s="92">
        <v>-280913.93</v>
      </c>
      <c r="E52" s="55">
        <v>0</v>
      </c>
      <c r="F52" s="66">
        <f t="shared" ref="F52:F58" si="8">D52+E52</f>
        <v>-280913.93</v>
      </c>
      <c r="G52" s="55">
        <v>0</v>
      </c>
      <c r="H52" s="66">
        <v>-358652.2</v>
      </c>
      <c r="I52" s="56" t="s">
        <v>453</v>
      </c>
    </row>
    <row r="53" spans="1:9" x14ac:dyDescent="0.25">
      <c r="A53" s="49">
        <f t="shared" si="7"/>
        <v>32</v>
      </c>
      <c r="B53" s="52" t="s">
        <v>454</v>
      </c>
      <c r="C53" s="53">
        <v>501.1</v>
      </c>
      <c r="D53" s="93">
        <v>625058032.89999998</v>
      </c>
      <c r="E53" s="55">
        <v>0</v>
      </c>
      <c r="F53" s="66">
        <f t="shared" si="8"/>
        <v>625058032.89999998</v>
      </c>
      <c r="G53" s="55">
        <v>0</v>
      </c>
      <c r="H53" s="66">
        <v>583219049.89999998</v>
      </c>
      <c r="I53" s="56" t="s">
        <v>410</v>
      </c>
    </row>
    <row r="54" spans="1:9" x14ac:dyDescent="0.25">
      <c r="A54" s="49">
        <f t="shared" si="7"/>
        <v>33</v>
      </c>
      <c r="B54" s="52" t="s">
        <v>455</v>
      </c>
      <c r="C54" s="53">
        <v>501.35</v>
      </c>
      <c r="D54" s="92">
        <v>22310034.079999998</v>
      </c>
      <c r="E54" s="55">
        <v>0</v>
      </c>
      <c r="F54" s="66">
        <f t="shared" si="8"/>
        <v>22310034.079999998</v>
      </c>
      <c r="G54" s="55">
        <v>0</v>
      </c>
      <c r="H54" s="66">
        <v>10922588.35</v>
      </c>
      <c r="I54" s="56" t="s">
        <v>410</v>
      </c>
    </row>
    <row r="55" spans="1:9" x14ac:dyDescent="0.25">
      <c r="A55" s="49">
        <f t="shared" si="7"/>
        <v>34</v>
      </c>
      <c r="B55" s="52" t="s">
        <v>456</v>
      </c>
      <c r="C55" s="53">
        <v>503</v>
      </c>
      <c r="D55" s="92">
        <v>5403740.8600000003</v>
      </c>
      <c r="E55" s="55">
        <v>0</v>
      </c>
      <c r="F55" s="66">
        <f t="shared" si="8"/>
        <v>5403740.8600000003</v>
      </c>
      <c r="G55" s="55">
        <v>0</v>
      </c>
      <c r="H55" s="66">
        <v>6509105.54</v>
      </c>
      <c r="I55" s="56" t="s">
        <v>410</v>
      </c>
    </row>
    <row r="56" spans="1:9" x14ac:dyDescent="0.25">
      <c r="A56" s="49">
        <f t="shared" si="7"/>
        <v>35</v>
      </c>
      <c r="B56" s="52" t="s">
        <v>457</v>
      </c>
      <c r="C56" s="53">
        <v>547.1</v>
      </c>
      <c r="D56" s="92">
        <v>333859747.94999999</v>
      </c>
      <c r="E56" s="55">
        <v>0</v>
      </c>
      <c r="F56" s="66">
        <f t="shared" si="8"/>
        <v>333859747.94999999</v>
      </c>
      <c r="G56" s="55">
        <v>0</v>
      </c>
      <c r="H56" s="66">
        <v>250219143.37</v>
      </c>
      <c r="I56" s="56" t="s">
        <v>410</v>
      </c>
    </row>
    <row r="57" spans="1:9" x14ac:dyDescent="0.25">
      <c r="A57" s="49">
        <f>MAX(A52:A56)+1</f>
        <v>36</v>
      </c>
      <c r="B57" s="52" t="s">
        <v>458</v>
      </c>
      <c r="C57" s="53">
        <v>501.15</v>
      </c>
      <c r="D57" s="92">
        <v>563722.15</v>
      </c>
      <c r="E57" s="80">
        <f>-D57</f>
        <v>-563722.15</v>
      </c>
      <c r="F57" s="66">
        <f t="shared" si="8"/>
        <v>0</v>
      </c>
      <c r="G57" s="55">
        <v>0</v>
      </c>
      <c r="H57" s="66">
        <v>0</v>
      </c>
      <c r="I57" s="56" t="s">
        <v>412</v>
      </c>
    </row>
    <row r="58" spans="1:9" x14ac:dyDescent="0.25">
      <c r="A58" s="49">
        <f>MAX(A54:A57)+1</f>
        <v>37</v>
      </c>
      <c r="B58" s="52" t="s">
        <v>459</v>
      </c>
      <c r="C58" s="53" t="s">
        <v>460</v>
      </c>
      <c r="D58" s="77">
        <v>38886683.939999998</v>
      </c>
      <c r="E58" s="80">
        <v>-36042160.259999998</v>
      </c>
      <c r="F58" s="66">
        <f t="shared" si="8"/>
        <v>2844523.6799999997</v>
      </c>
      <c r="G58" s="55">
        <v>0</v>
      </c>
      <c r="H58" s="66">
        <v>0</v>
      </c>
      <c r="I58" s="56" t="s">
        <v>410</v>
      </c>
    </row>
    <row r="59" spans="1:9" ht="15.75" thickBot="1" x14ac:dyDescent="0.3">
      <c r="A59" s="49">
        <f>MAX(A56:A58)+1</f>
        <v>38</v>
      </c>
      <c r="B59" s="37" t="s">
        <v>461</v>
      </c>
      <c r="C59" s="38"/>
      <c r="D59" s="75">
        <f>SUM(D51:D58)</f>
        <v>1025656718.8</v>
      </c>
      <c r="E59" s="75">
        <f>SUM(E51:E58)</f>
        <v>-36605882.409999996</v>
      </c>
      <c r="F59" s="76">
        <f>SUM(F51:F58)</f>
        <v>989050836.38999999</v>
      </c>
      <c r="G59" s="76">
        <f>SUM(G51:G58)</f>
        <v>0</v>
      </c>
      <c r="H59" s="75">
        <f>SUM(H51:H58)</f>
        <v>850383770.58999991</v>
      </c>
      <c r="I59" s="56"/>
    </row>
    <row r="60" spans="1:9" ht="15.75" thickTop="1" x14ac:dyDescent="0.25">
      <c r="B60" s="37"/>
      <c r="C60" s="38"/>
      <c r="D60" s="61" t="s">
        <v>415</v>
      </c>
      <c r="E60" s="65"/>
      <c r="F60" s="61" t="s">
        <v>415</v>
      </c>
      <c r="G60" s="69"/>
      <c r="H60" s="65"/>
      <c r="I60" s="56"/>
    </row>
    <row r="61" spans="1:9" x14ac:dyDescent="0.25">
      <c r="B61" s="37"/>
      <c r="C61" s="91"/>
      <c r="D61" s="61" t="s">
        <v>462</v>
      </c>
      <c r="E61" s="65"/>
      <c r="F61" s="61" t="s">
        <v>462</v>
      </c>
      <c r="G61" s="69"/>
      <c r="H61" s="65"/>
      <c r="I61" s="56"/>
    </row>
    <row r="62" spans="1:9" x14ac:dyDescent="0.25">
      <c r="B62" s="37"/>
      <c r="C62" s="81"/>
      <c r="D62" s="61" t="s">
        <v>463</v>
      </c>
      <c r="E62" s="65"/>
      <c r="F62" s="61" t="s">
        <v>467</v>
      </c>
      <c r="G62" s="69"/>
      <c r="H62" s="65"/>
      <c r="I62" s="56"/>
    </row>
    <row r="63" spans="1:9" x14ac:dyDescent="0.25">
      <c r="B63" s="37"/>
      <c r="C63" s="81"/>
      <c r="D63" s="65"/>
      <c r="E63" s="65"/>
      <c r="F63" s="69"/>
      <c r="G63" s="69"/>
      <c r="H63" s="65"/>
      <c r="I63" s="56"/>
    </row>
    <row r="64" spans="1:9" ht="15.75" thickBot="1" x14ac:dyDescent="0.3">
      <c r="A64" s="49">
        <f>MAX(A58:A63)+1</f>
        <v>39</v>
      </c>
      <c r="B64" s="40" t="s">
        <v>464</v>
      </c>
      <c r="C64" s="37"/>
      <c r="D64" s="82">
        <f>D34+D45+D59-D16</f>
        <v>1673303584.4499998</v>
      </c>
      <c r="E64" s="82">
        <f>E34+E45+E59-E16</f>
        <v>52990784.719999999</v>
      </c>
      <c r="F64" s="83">
        <f>F34+F45+F59-F16</f>
        <v>1726294369.1700001</v>
      </c>
      <c r="G64" s="83">
        <f>G34+G45+G59-G16</f>
        <v>61493126.609999999</v>
      </c>
      <c r="H64" s="82">
        <f>H34+H45+H59-H16</f>
        <v>1544927888.3</v>
      </c>
      <c r="I64" s="40"/>
    </row>
    <row r="65" spans="1:8" ht="15.75" thickTop="1" x14ac:dyDescent="0.25">
      <c r="D65" s="62" t="s">
        <v>465</v>
      </c>
      <c r="E65" s="84" t="s">
        <v>465</v>
      </c>
      <c r="F65" s="85" t="s">
        <v>465</v>
      </c>
      <c r="G65" s="43" t="s">
        <v>466</v>
      </c>
      <c r="H65" s="85"/>
    </row>
    <row r="66" spans="1:8" x14ac:dyDescent="0.25">
      <c r="F66" s="86"/>
    </row>
    <row r="67" spans="1:8" x14ac:dyDescent="0.25">
      <c r="A67" s="87"/>
      <c r="F67" s="88"/>
      <c r="H67" s="57"/>
    </row>
    <row r="68" spans="1:8" x14ac:dyDescent="0.25">
      <c r="A68" s="52"/>
      <c r="F68" s="89"/>
      <c r="H68" s="86"/>
    </row>
    <row r="69" spans="1:8" x14ac:dyDescent="0.25">
      <c r="D69" s="90"/>
      <c r="H69" s="57"/>
    </row>
    <row r="70" spans="1:8" x14ac:dyDescent="0.25">
      <c r="D70" s="90"/>
    </row>
    <row r="71" spans="1:8" x14ac:dyDescent="0.25">
      <c r="D71" s="90"/>
    </row>
    <row r="72" spans="1:8" x14ac:dyDescent="0.25">
      <c r="D72" s="9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/>
  </sheetViews>
  <sheetFormatPr defaultColWidth="9.140625" defaultRowHeight="11.25" x14ac:dyDescent="0.2"/>
  <cols>
    <col min="1" max="1" width="47.140625" style="1" bestFit="1" customWidth="1"/>
    <col min="2" max="2" width="18" style="8" bestFit="1" customWidth="1"/>
    <col min="3" max="3" width="9.140625" style="14"/>
    <col min="4" max="4" width="9.5703125" style="1" bestFit="1" customWidth="1"/>
    <col min="5" max="16384" width="9.140625" style="1"/>
  </cols>
  <sheetData>
    <row r="1" spans="1:3" x14ac:dyDescent="0.2">
      <c r="A1" s="11" t="s">
        <v>377</v>
      </c>
    </row>
    <row r="4" spans="1:3" x14ac:dyDescent="0.2">
      <c r="A4" s="5" t="s">
        <v>316</v>
      </c>
      <c r="B4" s="9" t="s">
        <v>373</v>
      </c>
    </row>
    <row r="5" spans="1:3" x14ac:dyDescent="0.2">
      <c r="A5" s="12" t="s">
        <v>374</v>
      </c>
      <c r="B5" s="13">
        <v>-5295653710.749999</v>
      </c>
    </row>
    <row r="6" spans="1:3" x14ac:dyDescent="0.2">
      <c r="A6" s="7" t="s">
        <v>286</v>
      </c>
      <c r="B6" s="9">
        <v>-47.44</v>
      </c>
    </row>
    <row r="7" spans="1:3" x14ac:dyDescent="0.2">
      <c r="A7" s="7" t="s">
        <v>287</v>
      </c>
      <c r="B7" s="9">
        <v>-2342799.23</v>
      </c>
    </row>
    <row r="8" spans="1:3" x14ac:dyDescent="0.2">
      <c r="A8" s="7" t="s">
        <v>288</v>
      </c>
      <c r="B8" s="9">
        <v>-392992.55</v>
      </c>
    </row>
    <row r="9" spans="1:3" x14ac:dyDescent="0.2">
      <c r="A9" s="7" t="s">
        <v>293</v>
      </c>
      <c r="B9" s="36">
        <v>-1958953927.0199995</v>
      </c>
    </row>
    <row r="10" spans="1:3" x14ac:dyDescent="0.2">
      <c r="A10" s="7" t="s">
        <v>294</v>
      </c>
      <c r="B10" s="36">
        <v>-2871069762.54</v>
      </c>
    </row>
    <row r="11" spans="1:3" x14ac:dyDescent="0.2">
      <c r="A11" s="7" t="s">
        <v>295</v>
      </c>
      <c r="B11" s="36">
        <v>-14615253.520000001</v>
      </c>
    </row>
    <row r="12" spans="1:3" x14ac:dyDescent="0.2">
      <c r="A12" s="7" t="s">
        <v>296</v>
      </c>
      <c r="B12" s="36">
        <v>-193761114.65000001</v>
      </c>
      <c r="C12" s="14" t="s">
        <v>318</v>
      </c>
    </row>
    <row r="13" spans="1:3" x14ac:dyDescent="0.2">
      <c r="A13" s="7" t="s">
        <v>297</v>
      </c>
      <c r="B13" s="36">
        <v>-6408701.0699999994</v>
      </c>
    </row>
    <row r="14" spans="1:3" x14ac:dyDescent="0.2">
      <c r="A14" s="7" t="s">
        <v>298</v>
      </c>
      <c r="B14" s="36">
        <v>-8632229.1499999985</v>
      </c>
    </row>
    <row r="15" spans="1:3" x14ac:dyDescent="0.2">
      <c r="A15" s="7" t="s">
        <v>299</v>
      </c>
      <c r="B15" s="36">
        <v>-9345</v>
      </c>
    </row>
    <row r="16" spans="1:3" x14ac:dyDescent="0.2">
      <c r="A16" s="7" t="s">
        <v>300</v>
      </c>
      <c r="B16" s="36">
        <v>-18185616.540000003</v>
      </c>
    </row>
    <row r="17" spans="1:3" x14ac:dyDescent="0.2">
      <c r="A17" s="7" t="s">
        <v>301</v>
      </c>
      <c r="B17" s="36">
        <v>-59993191.920000002</v>
      </c>
    </row>
    <row r="18" spans="1:3" x14ac:dyDescent="0.2">
      <c r="A18" s="7" t="s">
        <v>310</v>
      </c>
      <c r="B18" s="9">
        <v>-399436.26</v>
      </c>
    </row>
    <row r="19" spans="1:3" x14ac:dyDescent="0.2">
      <c r="A19" s="7" t="s">
        <v>311</v>
      </c>
      <c r="B19" s="9">
        <v>938714.77</v>
      </c>
    </row>
    <row r="20" spans="1:3" x14ac:dyDescent="0.2">
      <c r="A20" s="7" t="s">
        <v>376</v>
      </c>
      <c r="B20" s="36">
        <v>-161828008.63000005</v>
      </c>
    </row>
    <row r="21" spans="1:3" x14ac:dyDescent="0.2">
      <c r="A21" s="12" t="s">
        <v>375</v>
      </c>
      <c r="B21" s="13">
        <v>1830676282.4099998</v>
      </c>
    </row>
    <row r="22" spans="1:3" x14ac:dyDescent="0.2">
      <c r="A22" s="7" t="s">
        <v>285</v>
      </c>
      <c r="B22" s="9">
        <v>-4410392.0999999996</v>
      </c>
    </row>
    <row r="23" spans="1:3" x14ac:dyDescent="0.2">
      <c r="A23" s="7" t="s">
        <v>289</v>
      </c>
      <c r="B23" s="9">
        <v>-20600211.459999997</v>
      </c>
    </row>
    <row r="24" spans="1:3" x14ac:dyDescent="0.2">
      <c r="A24" s="7" t="s">
        <v>290</v>
      </c>
      <c r="B24" s="9">
        <v>22365.25</v>
      </c>
    </row>
    <row r="25" spans="1:3" x14ac:dyDescent="0.2">
      <c r="A25" s="7" t="s">
        <v>291</v>
      </c>
      <c r="B25" s="9">
        <v>-417482.57</v>
      </c>
    </row>
    <row r="26" spans="1:3" x14ac:dyDescent="0.2">
      <c r="A26" s="7" t="s">
        <v>292</v>
      </c>
      <c r="B26" s="9">
        <v>-1567324.92</v>
      </c>
    </row>
    <row r="27" spans="1:3" x14ac:dyDescent="0.2">
      <c r="A27" s="7" t="s">
        <v>301</v>
      </c>
      <c r="B27" s="9">
        <v>568025.19999999995</v>
      </c>
    </row>
    <row r="28" spans="1:3" x14ac:dyDescent="0.2">
      <c r="A28" s="7" t="s">
        <v>302</v>
      </c>
      <c r="B28" s="9">
        <v>666375967.7299999</v>
      </c>
      <c r="C28" s="14" t="s">
        <v>320</v>
      </c>
    </row>
    <row r="29" spans="1:3" x14ac:dyDescent="0.2">
      <c r="A29" s="7" t="s">
        <v>306</v>
      </c>
      <c r="B29" s="9">
        <v>4822176.42</v>
      </c>
      <c r="C29" s="14" t="s">
        <v>319</v>
      </c>
    </row>
    <row r="30" spans="1:3" x14ac:dyDescent="0.2">
      <c r="A30" s="7" t="s">
        <v>351</v>
      </c>
      <c r="B30" s="9">
        <v>2551402.2599999998</v>
      </c>
    </row>
    <row r="31" spans="1:3" x14ac:dyDescent="0.2">
      <c r="A31" s="7" t="s">
        <v>304</v>
      </c>
      <c r="B31" s="36">
        <v>333859747.95000005</v>
      </c>
      <c r="C31" s="14" t="s">
        <v>321</v>
      </c>
    </row>
    <row r="32" spans="1:3" x14ac:dyDescent="0.2">
      <c r="A32" s="7" t="s">
        <v>350</v>
      </c>
      <c r="B32" s="36">
        <v>682349482.9000001</v>
      </c>
      <c r="C32" s="14" t="s">
        <v>322</v>
      </c>
    </row>
    <row r="33" spans="1:3" x14ac:dyDescent="0.2">
      <c r="A33" s="7" t="s">
        <v>307</v>
      </c>
      <c r="B33" s="9">
        <v>6206068.5899999999</v>
      </c>
    </row>
    <row r="34" spans="1:3" x14ac:dyDescent="0.2">
      <c r="A34" s="7" t="s">
        <v>308</v>
      </c>
      <c r="B34" s="36">
        <v>159058497.40000004</v>
      </c>
      <c r="C34" s="14" t="s">
        <v>323</v>
      </c>
    </row>
    <row r="35" spans="1:3" x14ac:dyDescent="0.2">
      <c r="A35" s="7" t="s">
        <v>309</v>
      </c>
      <c r="B35" s="9">
        <v>1857959.76</v>
      </c>
    </row>
    <row r="36" spans="1:3" x14ac:dyDescent="0.2">
      <c r="A36" s="6" t="s">
        <v>317</v>
      </c>
      <c r="B36" s="9">
        <v>-3464977428.3399992</v>
      </c>
    </row>
    <row r="37" spans="1:3" ht="15" x14ac:dyDescent="0.25">
      <c r="A37"/>
      <c r="B37"/>
    </row>
    <row r="38" spans="1:3" ht="15" x14ac:dyDescent="0.25">
      <c r="A38"/>
      <c r="B38"/>
    </row>
    <row r="39" spans="1:3" ht="15" x14ac:dyDescent="0.25">
      <c r="A39"/>
      <c r="B39"/>
    </row>
    <row r="40" spans="1:3" ht="15" x14ac:dyDescent="0.25">
      <c r="A40"/>
      <c r="B40"/>
    </row>
    <row r="41" spans="1:3" x14ac:dyDescent="0.2">
      <c r="A41" s="15" t="s">
        <v>324</v>
      </c>
      <c r="B41" s="16"/>
      <c r="C41" s="17"/>
    </row>
    <row r="42" spans="1:3" x14ac:dyDescent="0.2">
      <c r="A42" s="18" t="s">
        <v>325</v>
      </c>
      <c r="B42" s="9"/>
      <c r="C42" s="17"/>
    </row>
    <row r="43" spans="1:3" x14ac:dyDescent="0.2">
      <c r="A43" s="19" t="s">
        <v>332</v>
      </c>
      <c r="B43" s="27">
        <v>-193761114.65000001</v>
      </c>
      <c r="C43" s="6"/>
    </row>
    <row r="44" spans="1:3" x14ac:dyDescent="0.2">
      <c r="A44" s="19" t="s">
        <v>339</v>
      </c>
      <c r="B44" s="20">
        <f>B12</f>
        <v>-193761114.65000001</v>
      </c>
      <c r="C44" s="14" t="s">
        <v>318</v>
      </c>
    </row>
    <row r="45" spans="1:3" x14ac:dyDescent="0.2">
      <c r="A45" s="19"/>
      <c r="B45" s="27">
        <f>B43-B44</f>
        <v>0</v>
      </c>
      <c r="C45" s="6"/>
    </row>
    <row r="46" spans="1:3" x14ac:dyDescent="0.2">
      <c r="C46" s="1"/>
    </row>
    <row r="47" spans="1:3" x14ac:dyDescent="0.2">
      <c r="A47" s="21" t="s">
        <v>326</v>
      </c>
    </row>
    <row r="48" spans="1:3" x14ac:dyDescent="0.2">
      <c r="A48" s="19" t="s">
        <v>333</v>
      </c>
      <c r="B48" s="27">
        <v>682349482.89999998</v>
      </c>
    </row>
    <row r="49" spans="1:4" x14ac:dyDescent="0.2">
      <c r="A49" s="19" t="s">
        <v>340</v>
      </c>
      <c r="B49" s="20">
        <f>B32</f>
        <v>682349482.9000001</v>
      </c>
      <c r="C49" s="14" t="s">
        <v>322</v>
      </c>
    </row>
    <row r="50" spans="1:4" x14ac:dyDescent="0.2">
      <c r="A50" s="25"/>
      <c r="B50" s="8">
        <f>B48-B49</f>
        <v>0</v>
      </c>
    </row>
    <row r="51" spans="1:4" x14ac:dyDescent="0.2">
      <c r="C51" s="1"/>
    </row>
    <row r="52" spans="1:4" x14ac:dyDescent="0.2">
      <c r="A52" s="21" t="s">
        <v>327</v>
      </c>
      <c r="C52" s="6"/>
    </row>
    <row r="53" spans="1:4" x14ac:dyDescent="0.2">
      <c r="A53" s="19" t="s">
        <v>334</v>
      </c>
      <c r="B53" s="27">
        <v>159058497.40000001</v>
      </c>
      <c r="C53" s="6"/>
    </row>
    <row r="54" spans="1:4" x14ac:dyDescent="0.2">
      <c r="A54" s="19" t="s">
        <v>341</v>
      </c>
      <c r="B54" s="20">
        <f>B34</f>
        <v>159058497.40000004</v>
      </c>
      <c r="C54" s="14" t="s">
        <v>323</v>
      </c>
    </row>
    <row r="55" spans="1:4" x14ac:dyDescent="0.2">
      <c r="A55" s="19"/>
      <c r="B55" s="8">
        <f>B53-B54</f>
        <v>0</v>
      </c>
      <c r="C55" s="6"/>
    </row>
    <row r="56" spans="1:4" x14ac:dyDescent="0.2">
      <c r="C56" s="1"/>
    </row>
    <row r="57" spans="1:4" x14ac:dyDescent="0.2">
      <c r="A57" s="21" t="s">
        <v>328</v>
      </c>
      <c r="C57" s="6"/>
    </row>
    <row r="58" spans="1:4" x14ac:dyDescent="0.2">
      <c r="A58" s="19" t="s">
        <v>335</v>
      </c>
      <c r="B58" s="27">
        <v>681733833.55999994</v>
      </c>
      <c r="C58" s="6"/>
    </row>
    <row r="59" spans="1:4" x14ac:dyDescent="0.2">
      <c r="A59" s="24" t="s">
        <v>344</v>
      </c>
      <c r="B59" s="27">
        <v>-509326.05</v>
      </c>
      <c r="C59" s="6"/>
    </row>
    <row r="60" spans="1:4" x14ac:dyDescent="0.2">
      <c r="A60" s="24" t="s">
        <v>345</v>
      </c>
      <c r="B60" s="28">
        <v>36605882.409999996</v>
      </c>
      <c r="C60" s="6"/>
    </row>
    <row r="61" spans="1:4" x14ac:dyDescent="0.2">
      <c r="A61" s="22" t="s">
        <v>346</v>
      </c>
      <c r="B61" s="27">
        <f>B58-SUM(B59:B60)</f>
        <v>645637277.19999993</v>
      </c>
      <c r="C61" s="6"/>
    </row>
    <row r="62" spans="1:4" x14ac:dyDescent="0.2">
      <c r="A62" s="19" t="s">
        <v>342</v>
      </c>
      <c r="B62" s="20">
        <f>B28</f>
        <v>666375967.7299999</v>
      </c>
      <c r="C62" s="14" t="s">
        <v>320</v>
      </c>
    </row>
    <row r="63" spans="1:4" x14ac:dyDescent="0.2">
      <c r="A63" s="25" t="s">
        <v>329</v>
      </c>
      <c r="B63" s="8">
        <f>B61-B62</f>
        <v>-20738690.529999971</v>
      </c>
      <c r="C63" s="6"/>
      <c r="D63" s="9"/>
    </row>
    <row r="64" spans="1:4" x14ac:dyDescent="0.2">
      <c r="A64" s="1" t="s">
        <v>347</v>
      </c>
      <c r="B64" s="27"/>
      <c r="C64" s="6"/>
      <c r="D64" s="9"/>
    </row>
    <row r="65" spans="1:4" x14ac:dyDescent="0.2">
      <c r="A65" s="31" t="s">
        <v>102</v>
      </c>
      <c r="B65" s="27">
        <f>VLOOKUP(A65,Detail!A:C,3,FALSE)</f>
        <v>-425243.08</v>
      </c>
      <c r="C65" s="6"/>
    </row>
    <row r="66" spans="1:4" x14ac:dyDescent="0.2">
      <c r="A66" s="31" t="s">
        <v>242</v>
      </c>
      <c r="B66" s="27">
        <f>VLOOKUP(A66,Detail!A:C,3,FALSE)</f>
        <v>563722.15</v>
      </c>
      <c r="C66" s="6"/>
      <c r="D66" s="9"/>
    </row>
    <row r="67" spans="1:4" x14ac:dyDescent="0.2">
      <c r="A67" s="31" t="s">
        <v>100</v>
      </c>
      <c r="B67" s="27">
        <f>VLOOKUP(A67,Detail!A:C,3,FALSE)</f>
        <v>178228.63</v>
      </c>
      <c r="C67" s="6"/>
    </row>
    <row r="68" spans="1:4" x14ac:dyDescent="0.2">
      <c r="A68" s="31" t="s">
        <v>263</v>
      </c>
      <c r="B68" s="28">
        <f>VLOOKUP(A68,Detail!A:C,3,FALSE)</f>
        <v>20421982.829999998</v>
      </c>
      <c r="C68" s="6"/>
    </row>
    <row r="69" spans="1:4" x14ac:dyDescent="0.2">
      <c r="A69" s="26"/>
      <c r="B69" s="30">
        <f>SUM(B63:B68)</f>
        <v>0</v>
      </c>
      <c r="C69" s="6"/>
    </row>
    <row r="70" spans="1:4" x14ac:dyDescent="0.2">
      <c r="C70" s="1"/>
    </row>
    <row r="71" spans="1:4" x14ac:dyDescent="0.2">
      <c r="A71" s="21" t="s">
        <v>330</v>
      </c>
      <c r="C71" s="6"/>
    </row>
    <row r="72" spans="1:4" x14ac:dyDescent="0.2">
      <c r="A72" s="19" t="s">
        <v>336</v>
      </c>
      <c r="B72" s="27">
        <v>5403740.8600000003</v>
      </c>
      <c r="C72" s="6"/>
    </row>
    <row r="73" spans="1:4" x14ac:dyDescent="0.2">
      <c r="A73" s="24" t="s">
        <v>348</v>
      </c>
      <c r="B73" s="28">
        <v>581564.43999999994</v>
      </c>
      <c r="C73" s="6"/>
    </row>
    <row r="74" spans="1:4" x14ac:dyDescent="0.2">
      <c r="A74" s="22" t="s">
        <v>349</v>
      </c>
      <c r="B74" s="27">
        <f>B72-B73</f>
        <v>4822176.42</v>
      </c>
      <c r="C74" s="6"/>
    </row>
    <row r="75" spans="1:4" x14ac:dyDescent="0.2">
      <c r="A75" s="19" t="s">
        <v>354</v>
      </c>
      <c r="B75" s="20">
        <f>B29</f>
        <v>4822176.42</v>
      </c>
      <c r="C75" s="14" t="s">
        <v>319</v>
      </c>
    </row>
    <row r="76" spans="1:4" x14ac:dyDescent="0.2">
      <c r="A76" s="25"/>
      <c r="B76" s="8">
        <f>B74-B75</f>
        <v>0</v>
      </c>
      <c r="C76" s="6"/>
    </row>
    <row r="77" spans="1:4" x14ac:dyDescent="0.2">
      <c r="A77" s="19"/>
      <c r="C77" s="6"/>
    </row>
    <row r="78" spans="1:4" x14ac:dyDescent="0.2">
      <c r="A78" s="21" t="s">
        <v>331</v>
      </c>
      <c r="C78" s="6"/>
    </row>
    <row r="79" spans="1:4" ht="22.5" x14ac:dyDescent="0.2">
      <c r="A79" s="19" t="s">
        <v>337</v>
      </c>
      <c r="B79" s="27">
        <v>338519144.38</v>
      </c>
      <c r="C79" s="6"/>
    </row>
    <row r="80" spans="1:4" x14ac:dyDescent="0.2">
      <c r="A80" s="24" t="s">
        <v>352</v>
      </c>
      <c r="B80" s="28">
        <v>4659396.43</v>
      </c>
      <c r="C80" s="6"/>
    </row>
    <row r="81" spans="1:3" x14ac:dyDescent="0.2">
      <c r="A81" s="22" t="s">
        <v>343</v>
      </c>
      <c r="B81" s="27">
        <f>B79-B80</f>
        <v>333859747.94999999</v>
      </c>
      <c r="C81" s="6"/>
    </row>
    <row r="82" spans="1:3" x14ac:dyDescent="0.2">
      <c r="A82" s="19" t="s">
        <v>353</v>
      </c>
      <c r="B82" s="20">
        <f>B31</f>
        <v>333859747.95000005</v>
      </c>
      <c r="C82" s="14" t="s">
        <v>321</v>
      </c>
    </row>
    <row r="83" spans="1:3" x14ac:dyDescent="0.2">
      <c r="A83" s="32"/>
      <c r="B83" s="23">
        <f>B81-B82</f>
        <v>0</v>
      </c>
      <c r="C83" s="6"/>
    </row>
    <row r="84" spans="1:3" x14ac:dyDescent="0.2">
      <c r="A84" s="33"/>
      <c r="B84" s="30"/>
      <c r="C84" s="1"/>
    </row>
    <row r="85" spans="1:3" x14ac:dyDescent="0.2">
      <c r="A85" s="34"/>
      <c r="B85" s="2"/>
      <c r="C85" s="1"/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"/>
  <sheetViews>
    <sheetView workbookViewId="0"/>
  </sheetViews>
  <sheetFormatPr defaultColWidth="9.140625" defaultRowHeight="11.25" x14ac:dyDescent="0.2"/>
  <cols>
    <col min="1" max="1" width="38.7109375" style="35" bestFit="1" customWidth="1"/>
    <col min="2" max="2" width="43.42578125" style="35" bestFit="1" customWidth="1"/>
    <col min="3" max="3" width="14.42578125" style="10" bestFit="1" customWidth="1"/>
    <col min="4" max="4" width="15.85546875" style="35" bestFit="1" customWidth="1"/>
    <col min="5" max="16384" width="9.140625" style="1"/>
  </cols>
  <sheetData>
    <row r="1" spans="1:4" x14ac:dyDescent="0.2">
      <c r="A1" s="3" t="s">
        <v>312</v>
      </c>
      <c r="B1" s="3" t="s">
        <v>313</v>
      </c>
      <c r="C1" s="4" t="s">
        <v>355</v>
      </c>
      <c r="D1" s="3" t="s">
        <v>314</v>
      </c>
    </row>
    <row r="2" spans="1:4" x14ac:dyDescent="0.2">
      <c r="A2" s="29" t="s">
        <v>0</v>
      </c>
      <c r="B2" s="29" t="s">
        <v>293</v>
      </c>
      <c r="C2" s="10">
        <v>-1893153274.76</v>
      </c>
      <c r="D2" s="35" t="s">
        <v>315</v>
      </c>
    </row>
    <row r="3" spans="1:4" x14ac:dyDescent="0.2">
      <c r="A3" s="29" t="s">
        <v>33</v>
      </c>
      <c r="B3" s="29" t="s">
        <v>293</v>
      </c>
      <c r="C3" s="10">
        <v>1790178.63</v>
      </c>
      <c r="D3" s="35" t="s">
        <v>315</v>
      </c>
    </row>
    <row r="4" spans="1:4" x14ac:dyDescent="0.2">
      <c r="A4" s="29" t="s">
        <v>9</v>
      </c>
      <c r="B4" s="29" t="s">
        <v>293</v>
      </c>
      <c r="C4" s="10">
        <v>4933259.97</v>
      </c>
      <c r="D4" s="35" t="s">
        <v>315</v>
      </c>
    </row>
    <row r="5" spans="1:4" x14ac:dyDescent="0.2">
      <c r="A5" s="29" t="s">
        <v>56</v>
      </c>
      <c r="B5" s="29" t="s">
        <v>293</v>
      </c>
      <c r="C5" s="10">
        <v>-10207156.35</v>
      </c>
      <c r="D5" s="35" t="s">
        <v>315</v>
      </c>
    </row>
    <row r="6" spans="1:4" x14ac:dyDescent="0.2">
      <c r="A6" s="29" t="s">
        <v>254</v>
      </c>
      <c r="B6" s="29" t="s">
        <v>293</v>
      </c>
      <c r="C6" s="10">
        <v>-12273000</v>
      </c>
      <c r="D6" s="35" t="s">
        <v>315</v>
      </c>
    </row>
    <row r="7" spans="1:4" x14ac:dyDescent="0.2">
      <c r="A7" s="29" t="s">
        <v>19</v>
      </c>
      <c r="B7" s="29" t="s">
        <v>293</v>
      </c>
      <c r="C7" s="10">
        <v>-4775934.1100000003</v>
      </c>
      <c r="D7" s="35" t="s">
        <v>315</v>
      </c>
    </row>
    <row r="8" spans="1:4" x14ac:dyDescent="0.2">
      <c r="A8" s="29" t="s">
        <v>275</v>
      </c>
      <c r="B8" s="29" t="s">
        <v>293</v>
      </c>
      <c r="C8" s="10">
        <v>-3157515.83</v>
      </c>
      <c r="D8" s="35" t="s">
        <v>315</v>
      </c>
    </row>
    <row r="9" spans="1:4" x14ac:dyDescent="0.2">
      <c r="A9" s="29" t="s">
        <v>356</v>
      </c>
      <c r="B9" s="29" t="s">
        <v>293</v>
      </c>
      <c r="C9" s="10">
        <v>4885333.34</v>
      </c>
      <c r="D9" s="35" t="s">
        <v>315</v>
      </c>
    </row>
    <row r="10" spans="1:4" x14ac:dyDescent="0.2">
      <c r="A10" s="29" t="s">
        <v>180</v>
      </c>
      <c r="B10" s="29" t="s">
        <v>293</v>
      </c>
      <c r="C10" s="10">
        <v>-717000</v>
      </c>
      <c r="D10" s="35" t="s">
        <v>315</v>
      </c>
    </row>
    <row r="11" spans="1:4" x14ac:dyDescent="0.2">
      <c r="A11" s="29" t="s">
        <v>57</v>
      </c>
      <c r="B11" s="29" t="s">
        <v>293</v>
      </c>
      <c r="C11" s="10">
        <v>-3485107.45</v>
      </c>
      <c r="D11" s="35" t="s">
        <v>315</v>
      </c>
    </row>
    <row r="12" spans="1:4" x14ac:dyDescent="0.2">
      <c r="A12" s="29" t="s">
        <v>117</v>
      </c>
      <c r="B12" s="29" t="s">
        <v>293</v>
      </c>
      <c r="C12" s="10">
        <v>-238937.24</v>
      </c>
      <c r="D12" s="35" t="s">
        <v>315</v>
      </c>
    </row>
    <row r="13" spans="1:4" x14ac:dyDescent="0.2">
      <c r="A13" s="29" t="s">
        <v>11</v>
      </c>
      <c r="B13" s="29" t="s">
        <v>293</v>
      </c>
      <c r="C13" s="10">
        <v>-37402284.689999998</v>
      </c>
      <c r="D13" s="35" t="s">
        <v>315</v>
      </c>
    </row>
    <row r="14" spans="1:4" x14ac:dyDescent="0.2">
      <c r="A14" s="29" t="s">
        <v>151</v>
      </c>
      <c r="B14" s="29" t="s">
        <v>293</v>
      </c>
      <c r="C14" s="10">
        <v>-26951.62</v>
      </c>
      <c r="D14" s="35" t="s">
        <v>315</v>
      </c>
    </row>
    <row r="15" spans="1:4" x14ac:dyDescent="0.2">
      <c r="A15" s="29" t="s">
        <v>46</v>
      </c>
      <c r="B15" s="29" t="s">
        <v>293</v>
      </c>
      <c r="C15" s="10">
        <v>-5094479.82</v>
      </c>
      <c r="D15" s="35" t="s">
        <v>315</v>
      </c>
    </row>
    <row r="16" spans="1:4" x14ac:dyDescent="0.2">
      <c r="A16" s="29" t="s">
        <v>145</v>
      </c>
      <c r="B16" s="29" t="s">
        <v>293</v>
      </c>
      <c r="C16" s="10">
        <v>-31057.09</v>
      </c>
      <c r="D16" s="35" t="s">
        <v>315</v>
      </c>
    </row>
    <row r="17" spans="1:4" x14ac:dyDescent="0.2">
      <c r="A17" s="29" t="s">
        <v>1</v>
      </c>
      <c r="B17" s="29" t="s">
        <v>294</v>
      </c>
      <c r="C17" s="10">
        <v>-1540064999.29</v>
      </c>
      <c r="D17" s="35" t="s">
        <v>315</v>
      </c>
    </row>
    <row r="18" spans="1:4" x14ac:dyDescent="0.2">
      <c r="A18" s="29" t="s">
        <v>48</v>
      </c>
      <c r="B18" s="29" t="s">
        <v>294</v>
      </c>
      <c r="C18" s="10">
        <v>-70029.460000000006</v>
      </c>
      <c r="D18" s="35" t="s">
        <v>315</v>
      </c>
    </row>
    <row r="19" spans="1:4" x14ac:dyDescent="0.2">
      <c r="A19" s="29" t="s">
        <v>8</v>
      </c>
      <c r="B19" s="29" t="s">
        <v>294</v>
      </c>
      <c r="C19" s="10">
        <v>-1281893.49</v>
      </c>
      <c r="D19" s="35" t="s">
        <v>315</v>
      </c>
    </row>
    <row r="20" spans="1:4" x14ac:dyDescent="0.2">
      <c r="A20" s="29" t="s">
        <v>49</v>
      </c>
      <c r="B20" s="29" t="s">
        <v>294</v>
      </c>
      <c r="C20" s="10">
        <v>-11873149.9</v>
      </c>
      <c r="D20" s="35" t="s">
        <v>315</v>
      </c>
    </row>
    <row r="21" spans="1:4" x14ac:dyDescent="0.2">
      <c r="A21" s="29" t="s">
        <v>45</v>
      </c>
      <c r="B21" s="29" t="s">
        <v>294</v>
      </c>
      <c r="C21" s="10">
        <v>304000</v>
      </c>
      <c r="D21" s="35" t="s">
        <v>315</v>
      </c>
    </row>
    <row r="22" spans="1:4" x14ac:dyDescent="0.2">
      <c r="A22" s="29" t="s">
        <v>20</v>
      </c>
      <c r="B22" s="29" t="s">
        <v>294</v>
      </c>
      <c r="C22" s="10">
        <v>-4089984.8</v>
      </c>
      <c r="D22" s="35" t="s">
        <v>315</v>
      </c>
    </row>
    <row r="23" spans="1:4" x14ac:dyDescent="0.2">
      <c r="A23" s="29" t="s">
        <v>276</v>
      </c>
      <c r="B23" s="29" t="s">
        <v>294</v>
      </c>
      <c r="C23" s="10">
        <v>-2295273.21</v>
      </c>
      <c r="D23" s="35" t="s">
        <v>315</v>
      </c>
    </row>
    <row r="24" spans="1:4" x14ac:dyDescent="0.2">
      <c r="A24" s="29" t="s">
        <v>357</v>
      </c>
      <c r="B24" s="29" t="s">
        <v>294</v>
      </c>
      <c r="C24" s="10">
        <v>423401.98</v>
      </c>
      <c r="D24" s="35" t="s">
        <v>315</v>
      </c>
    </row>
    <row r="25" spans="1:4" x14ac:dyDescent="0.2">
      <c r="A25" s="29" t="s">
        <v>52</v>
      </c>
      <c r="B25" s="29" t="s">
        <v>294</v>
      </c>
      <c r="C25" s="10">
        <v>-3502885.18</v>
      </c>
      <c r="D25" s="35" t="s">
        <v>315</v>
      </c>
    </row>
    <row r="26" spans="1:4" x14ac:dyDescent="0.2">
      <c r="A26" s="29" t="s">
        <v>119</v>
      </c>
      <c r="B26" s="29" t="s">
        <v>294</v>
      </c>
      <c r="C26" s="10">
        <v>-173976</v>
      </c>
      <c r="D26" s="35" t="s">
        <v>315</v>
      </c>
    </row>
    <row r="27" spans="1:4" x14ac:dyDescent="0.2">
      <c r="A27" s="29" t="s">
        <v>15</v>
      </c>
      <c r="B27" s="29" t="s">
        <v>294</v>
      </c>
      <c r="C27" s="10">
        <v>-27433865.870000001</v>
      </c>
      <c r="D27" s="35" t="s">
        <v>315</v>
      </c>
    </row>
    <row r="28" spans="1:4" x14ac:dyDescent="0.2">
      <c r="A28" s="29" t="s">
        <v>77</v>
      </c>
      <c r="B28" s="29" t="s">
        <v>294</v>
      </c>
      <c r="C28" s="10">
        <v>-1716084.73</v>
      </c>
      <c r="D28" s="35" t="s">
        <v>315</v>
      </c>
    </row>
    <row r="29" spans="1:4" x14ac:dyDescent="0.2">
      <c r="A29" s="29" t="s">
        <v>141</v>
      </c>
      <c r="B29" s="29" t="s">
        <v>294</v>
      </c>
      <c r="C29" s="10">
        <v>-87093.72</v>
      </c>
      <c r="D29" s="35" t="s">
        <v>315</v>
      </c>
    </row>
    <row r="30" spans="1:4" x14ac:dyDescent="0.2">
      <c r="A30" s="29" t="s">
        <v>71</v>
      </c>
      <c r="B30" s="29" t="s">
        <v>294</v>
      </c>
      <c r="C30" s="10">
        <v>-1633490.08</v>
      </c>
      <c r="D30" s="35" t="s">
        <v>315</v>
      </c>
    </row>
    <row r="31" spans="1:4" x14ac:dyDescent="0.2">
      <c r="A31" s="29" t="s">
        <v>144</v>
      </c>
      <c r="B31" s="29" t="s">
        <v>294</v>
      </c>
      <c r="C31" s="10">
        <v>-62974.7</v>
      </c>
      <c r="D31" s="35" t="s">
        <v>315</v>
      </c>
    </row>
    <row r="32" spans="1:4" x14ac:dyDescent="0.2">
      <c r="A32" s="29" t="s">
        <v>2</v>
      </c>
      <c r="B32" s="29" t="s">
        <v>294</v>
      </c>
      <c r="C32" s="10">
        <v>-878105840.20000005</v>
      </c>
      <c r="D32" s="35" t="s">
        <v>315</v>
      </c>
    </row>
    <row r="33" spans="1:4" x14ac:dyDescent="0.2">
      <c r="A33" s="29" t="s">
        <v>4</v>
      </c>
      <c r="B33" s="29" t="s">
        <v>294</v>
      </c>
      <c r="C33" s="10">
        <v>-231872780.59999999</v>
      </c>
      <c r="D33" s="35" t="s">
        <v>315</v>
      </c>
    </row>
    <row r="34" spans="1:4" x14ac:dyDescent="0.2">
      <c r="A34" s="29" t="s">
        <v>221</v>
      </c>
      <c r="B34" s="29" t="s">
        <v>294</v>
      </c>
      <c r="C34" s="10">
        <v>1573661.15</v>
      </c>
      <c r="D34" s="35" t="s">
        <v>315</v>
      </c>
    </row>
    <row r="35" spans="1:4" x14ac:dyDescent="0.2">
      <c r="A35" s="29" t="s">
        <v>7</v>
      </c>
      <c r="B35" s="29" t="s">
        <v>294</v>
      </c>
      <c r="C35" s="10">
        <v>-849933.88</v>
      </c>
      <c r="D35" s="35" t="s">
        <v>315</v>
      </c>
    </row>
    <row r="36" spans="1:4" x14ac:dyDescent="0.2">
      <c r="A36" s="29" t="s">
        <v>55</v>
      </c>
      <c r="B36" s="29" t="s">
        <v>294</v>
      </c>
      <c r="C36" s="10">
        <v>-10271255.289999999</v>
      </c>
      <c r="D36" s="35" t="s">
        <v>315</v>
      </c>
    </row>
    <row r="37" spans="1:4" x14ac:dyDescent="0.2">
      <c r="A37" s="29" t="s">
        <v>25</v>
      </c>
      <c r="B37" s="29" t="s">
        <v>294</v>
      </c>
      <c r="C37" s="10">
        <v>-864000</v>
      </c>
      <c r="D37" s="35" t="s">
        <v>315</v>
      </c>
    </row>
    <row r="38" spans="1:4" x14ac:dyDescent="0.2">
      <c r="A38" s="29" t="s">
        <v>32</v>
      </c>
      <c r="B38" s="29" t="s">
        <v>294</v>
      </c>
      <c r="C38" s="10">
        <v>-2556841.48</v>
      </c>
      <c r="D38" s="35" t="s">
        <v>315</v>
      </c>
    </row>
    <row r="39" spans="1:4" x14ac:dyDescent="0.2">
      <c r="A39" s="29" t="s">
        <v>277</v>
      </c>
      <c r="B39" s="29" t="s">
        <v>294</v>
      </c>
      <c r="C39" s="10">
        <v>-525550.69999999995</v>
      </c>
      <c r="D39" s="35" t="s">
        <v>315</v>
      </c>
    </row>
    <row r="40" spans="1:4" x14ac:dyDescent="0.2">
      <c r="A40" s="29" t="s">
        <v>358</v>
      </c>
      <c r="B40" s="29" t="s">
        <v>294</v>
      </c>
      <c r="C40" s="10">
        <v>48057.5</v>
      </c>
      <c r="D40" s="35" t="s">
        <v>315</v>
      </c>
    </row>
    <row r="41" spans="1:4" x14ac:dyDescent="0.2">
      <c r="A41" s="29" t="s">
        <v>65</v>
      </c>
      <c r="B41" s="29" t="s">
        <v>294</v>
      </c>
      <c r="C41" s="10">
        <v>-1859498.23</v>
      </c>
      <c r="D41" s="35" t="s">
        <v>315</v>
      </c>
    </row>
    <row r="42" spans="1:4" x14ac:dyDescent="0.2">
      <c r="A42" s="29" t="s">
        <v>143</v>
      </c>
      <c r="B42" s="29" t="s">
        <v>294</v>
      </c>
      <c r="C42" s="10">
        <v>-48118.57</v>
      </c>
      <c r="D42" s="35" t="s">
        <v>315</v>
      </c>
    </row>
    <row r="43" spans="1:4" x14ac:dyDescent="0.2">
      <c r="A43" s="29" t="s">
        <v>31</v>
      </c>
      <c r="B43" s="29" t="s">
        <v>294</v>
      </c>
      <c r="C43" s="10">
        <v>-11144174.460000001</v>
      </c>
      <c r="D43" s="35" t="s">
        <v>315</v>
      </c>
    </row>
    <row r="44" spans="1:4" x14ac:dyDescent="0.2">
      <c r="A44" s="29" t="s">
        <v>113</v>
      </c>
      <c r="B44" s="29" t="s">
        <v>294</v>
      </c>
      <c r="C44" s="10">
        <v>-395121.32</v>
      </c>
      <c r="D44" s="35" t="s">
        <v>315</v>
      </c>
    </row>
    <row r="45" spans="1:4" x14ac:dyDescent="0.2">
      <c r="A45" s="29" t="s">
        <v>74</v>
      </c>
      <c r="B45" s="29" t="s">
        <v>294</v>
      </c>
      <c r="C45" s="10">
        <v>-2298590.98</v>
      </c>
      <c r="D45" s="35" t="s">
        <v>315</v>
      </c>
    </row>
    <row r="46" spans="1:4" x14ac:dyDescent="0.2">
      <c r="A46" s="29" t="s">
        <v>96</v>
      </c>
      <c r="B46" s="29" t="s">
        <v>294</v>
      </c>
      <c r="C46" s="10">
        <v>-527690.68999999994</v>
      </c>
      <c r="D46" s="35" t="s">
        <v>315</v>
      </c>
    </row>
    <row r="47" spans="1:4" x14ac:dyDescent="0.2">
      <c r="A47" s="29" t="s">
        <v>153</v>
      </c>
      <c r="B47" s="29" t="s">
        <v>294</v>
      </c>
      <c r="C47" s="10">
        <v>-12794.22</v>
      </c>
      <c r="D47" s="35" t="s">
        <v>315</v>
      </c>
    </row>
    <row r="48" spans="1:4" x14ac:dyDescent="0.2">
      <c r="A48" s="29" t="s">
        <v>39</v>
      </c>
      <c r="B48" s="29" t="s">
        <v>296</v>
      </c>
      <c r="C48" s="10">
        <v>-8858838.2699999996</v>
      </c>
      <c r="D48" s="35" t="s">
        <v>315</v>
      </c>
    </row>
    <row r="49" spans="1:4" x14ac:dyDescent="0.2">
      <c r="A49" s="29" t="s">
        <v>3</v>
      </c>
      <c r="B49" s="29" t="s">
        <v>296</v>
      </c>
      <c r="C49" s="10">
        <v>-230023951.96000001</v>
      </c>
      <c r="D49" s="35" t="s">
        <v>315</v>
      </c>
    </row>
    <row r="50" spans="1:4" x14ac:dyDescent="0.2">
      <c r="A50" s="29" t="s">
        <v>238</v>
      </c>
      <c r="B50" s="29" t="s">
        <v>296</v>
      </c>
      <c r="C50" s="10">
        <v>2294760.7799999998</v>
      </c>
      <c r="D50" s="35" t="s">
        <v>315</v>
      </c>
    </row>
    <row r="51" spans="1:4" x14ac:dyDescent="0.2">
      <c r="A51" s="29" t="s">
        <v>132</v>
      </c>
      <c r="B51" s="29" t="s">
        <v>296</v>
      </c>
      <c r="C51" s="10">
        <v>-7600</v>
      </c>
      <c r="D51" s="35" t="s">
        <v>315</v>
      </c>
    </row>
    <row r="52" spans="1:4" x14ac:dyDescent="0.2">
      <c r="A52" s="29" t="s">
        <v>229</v>
      </c>
      <c r="B52" s="29" t="s">
        <v>296</v>
      </c>
      <c r="C52" s="10">
        <v>1096709.2</v>
      </c>
      <c r="D52" s="35" t="s">
        <v>315</v>
      </c>
    </row>
    <row r="53" spans="1:4" x14ac:dyDescent="0.2">
      <c r="A53" s="29" t="s">
        <v>271</v>
      </c>
      <c r="B53" s="29" t="s">
        <v>296</v>
      </c>
      <c r="C53" s="10">
        <v>66370534.579999998</v>
      </c>
      <c r="D53" s="35" t="s">
        <v>315</v>
      </c>
    </row>
    <row r="54" spans="1:4" x14ac:dyDescent="0.2">
      <c r="A54" s="29" t="s">
        <v>30</v>
      </c>
      <c r="B54" s="29" t="s">
        <v>296</v>
      </c>
      <c r="C54" s="10">
        <v>-2904274.95</v>
      </c>
      <c r="D54" s="35" t="s">
        <v>315</v>
      </c>
    </row>
    <row r="55" spans="1:4" x14ac:dyDescent="0.2">
      <c r="A55" s="29" t="s">
        <v>260</v>
      </c>
      <c r="B55" s="29" t="s">
        <v>296</v>
      </c>
      <c r="C55" s="10">
        <v>4001397.92</v>
      </c>
      <c r="D55" s="35" t="s">
        <v>315</v>
      </c>
    </row>
    <row r="56" spans="1:4" x14ac:dyDescent="0.2">
      <c r="A56" s="29" t="s">
        <v>127</v>
      </c>
      <c r="B56" s="29" t="s">
        <v>296</v>
      </c>
      <c r="C56" s="10">
        <v>-90234.12</v>
      </c>
      <c r="D56" s="35" t="s">
        <v>315</v>
      </c>
    </row>
    <row r="57" spans="1:4" x14ac:dyDescent="0.2">
      <c r="A57" s="29" t="s">
        <v>26</v>
      </c>
      <c r="B57" s="29" t="s">
        <v>296</v>
      </c>
      <c r="C57" s="10">
        <v>-13227405.17</v>
      </c>
      <c r="D57" s="35" t="s">
        <v>315</v>
      </c>
    </row>
    <row r="58" spans="1:4" x14ac:dyDescent="0.2">
      <c r="A58" s="29" t="s">
        <v>196</v>
      </c>
      <c r="B58" s="29" t="s">
        <v>296</v>
      </c>
      <c r="C58" s="10">
        <v>73573.929999999993</v>
      </c>
      <c r="D58" s="35" t="s">
        <v>315</v>
      </c>
    </row>
    <row r="59" spans="1:4" x14ac:dyDescent="0.2">
      <c r="A59" s="29" t="s">
        <v>6</v>
      </c>
      <c r="B59" s="29" t="s">
        <v>294</v>
      </c>
      <c r="C59" s="10">
        <v>-137030333.81</v>
      </c>
      <c r="D59" s="35" t="s">
        <v>315</v>
      </c>
    </row>
    <row r="60" spans="1:4" x14ac:dyDescent="0.2">
      <c r="A60" s="29" t="s">
        <v>359</v>
      </c>
      <c r="B60" s="29" t="s">
        <v>294</v>
      </c>
      <c r="C60" s="10">
        <v>20678.5</v>
      </c>
      <c r="D60" s="35" t="s">
        <v>315</v>
      </c>
    </row>
    <row r="61" spans="1:4" x14ac:dyDescent="0.2">
      <c r="A61" s="29" t="s">
        <v>278</v>
      </c>
      <c r="B61" s="29" t="s">
        <v>294</v>
      </c>
      <c r="C61" s="10">
        <v>-125374.3</v>
      </c>
      <c r="D61" s="35" t="s">
        <v>315</v>
      </c>
    </row>
    <row r="62" spans="1:4" x14ac:dyDescent="0.2">
      <c r="A62" s="29" t="s">
        <v>81</v>
      </c>
      <c r="B62" s="29" t="s">
        <v>294</v>
      </c>
      <c r="C62" s="10">
        <v>-700534.57</v>
      </c>
      <c r="D62" s="35" t="s">
        <v>315</v>
      </c>
    </row>
    <row r="63" spans="1:4" x14ac:dyDescent="0.2">
      <c r="A63" s="29" t="s">
        <v>226</v>
      </c>
      <c r="B63" s="29" t="s">
        <v>294</v>
      </c>
      <c r="C63" s="10">
        <v>118844.46</v>
      </c>
      <c r="D63" s="35" t="s">
        <v>315</v>
      </c>
    </row>
    <row r="64" spans="1:4" x14ac:dyDescent="0.2">
      <c r="A64" s="29" t="s">
        <v>53</v>
      </c>
      <c r="B64" s="29" t="s">
        <v>294</v>
      </c>
      <c r="C64" s="10">
        <v>-32552.79</v>
      </c>
      <c r="D64" s="35" t="s">
        <v>315</v>
      </c>
    </row>
    <row r="65" spans="1:4" x14ac:dyDescent="0.2">
      <c r="A65" s="29" t="s">
        <v>120</v>
      </c>
      <c r="B65" s="29" t="s">
        <v>294</v>
      </c>
      <c r="C65" s="10">
        <v>-370693.65</v>
      </c>
      <c r="D65" s="35" t="s">
        <v>315</v>
      </c>
    </row>
    <row r="66" spans="1:4" x14ac:dyDescent="0.2">
      <c r="A66" s="29" t="s">
        <v>72</v>
      </c>
      <c r="B66" s="29" t="s">
        <v>294</v>
      </c>
      <c r="C66" s="10">
        <v>3603000</v>
      </c>
      <c r="D66" s="35" t="s">
        <v>315</v>
      </c>
    </row>
    <row r="67" spans="1:4" x14ac:dyDescent="0.2">
      <c r="A67" s="29" t="s">
        <v>124</v>
      </c>
      <c r="B67" s="29" t="s">
        <v>294</v>
      </c>
      <c r="C67" s="10">
        <v>-145412.10999999999</v>
      </c>
      <c r="D67" s="35" t="s">
        <v>315</v>
      </c>
    </row>
    <row r="68" spans="1:4" x14ac:dyDescent="0.2">
      <c r="A68" s="29" t="s">
        <v>161</v>
      </c>
      <c r="B68" s="29" t="s">
        <v>294</v>
      </c>
      <c r="C68" s="10">
        <v>-7513.72</v>
      </c>
      <c r="D68" s="35" t="s">
        <v>315</v>
      </c>
    </row>
    <row r="69" spans="1:4" x14ac:dyDescent="0.2">
      <c r="A69" s="29" t="s">
        <v>60</v>
      </c>
      <c r="B69" s="29" t="s">
        <v>294</v>
      </c>
      <c r="C69" s="10">
        <v>-3124487.95</v>
      </c>
      <c r="D69" s="35" t="s">
        <v>315</v>
      </c>
    </row>
    <row r="70" spans="1:4" x14ac:dyDescent="0.2">
      <c r="A70" s="29" t="s">
        <v>171</v>
      </c>
      <c r="B70" s="29" t="s">
        <v>294</v>
      </c>
      <c r="C70" s="10">
        <v>-3016.79</v>
      </c>
      <c r="D70" s="35" t="s">
        <v>315</v>
      </c>
    </row>
    <row r="71" spans="1:4" x14ac:dyDescent="0.2">
      <c r="A71" s="29" t="s">
        <v>169</v>
      </c>
      <c r="B71" s="29" t="s">
        <v>294</v>
      </c>
      <c r="C71" s="10">
        <v>-3595.39</v>
      </c>
      <c r="D71" s="35" t="s">
        <v>315</v>
      </c>
    </row>
    <row r="72" spans="1:4" x14ac:dyDescent="0.2">
      <c r="A72" s="29" t="s">
        <v>22</v>
      </c>
      <c r="B72" s="29" t="s">
        <v>295</v>
      </c>
      <c r="C72" s="10">
        <v>-14405557.449999999</v>
      </c>
      <c r="D72" s="35" t="s">
        <v>315</v>
      </c>
    </row>
    <row r="73" spans="1:4" x14ac:dyDescent="0.2">
      <c r="A73" s="29" t="s">
        <v>108</v>
      </c>
      <c r="B73" s="29" t="s">
        <v>295</v>
      </c>
      <c r="C73" s="10">
        <v>10390.540000000001</v>
      </c>
      <c r="D73" s="35" t="s">
        <v>315</v>
      </c>
    </row>
    <row r="74" spans="1:4" x14ac:dyDescent="0.2">
      <c r="A74" s="29" t="s">
        <v>147</v>
      </c>
      <c r="B74" s="29" t="s">
        <v>295</v>
      </c>
      <c r="C74" s="10">
        <v>-84289.5</v>
      </c>
      <c r="D74" s="35" t="s">
        <v>315</v>
      </c>
    </row>
    <row r="75" spans="1:4" x14ac:dyDescent="0.2">
      <c r="A75" s="29" t="s">
        <v>217</v>
      </c>
      <c r="B75" s="29" t="s">
        <v>295</v>
      </c>
      <c r="C75" s="10">
        <v>99000</v>
      </c>
      <c r="D75" s="35" t="s">
        <v>315</v>
      </c>
    </row>
    <row r="76" spans="1:4" x14ac:dyDescent="0.2">
      <c r="A76" s="29" t="s">
        <v>123</v>
      </c>
      <c r="B76" s="29" t="s">
        <v>295</v>
      </c>
      <c r="C76" s="10">
        <v>-20253.93</v>
      </c>
      <c r="D76" s="35" t="s">
        <v>315</v>
      </c>
    </row>
    <row r="77" spans="1:4" x14ac:dyDescent="0.2">
      <c r="A77" s="29" t="s">
        <v>279</v>
      </c>
      <c r="B77" s="29" t="s">
        <v>295</v>
      </c>
      <c r="C77" s="10">
        <v>-24361.9</v>
      </c>
      <c r="D77" s="35" t="s">
        <v>315</v>
      </c>
    </row>
    <row r="78" spans="1:4" x14ac:dyDescent="0.2">
      <c r="A78" s="29" t="s">
        <v>360</v>
      </c>
      <c r="B78" s="29" t="s">
        <v>295</v>
      </c>
      <c r="C78" s="10">
        <v>29851</v>
      </c>
      <c r="D78" s="35" t="s">
        <v>315</v>
      </c>
    </row>
    <row r="79" spans="1:4" x14ac:dyDescent="0.2">
      <c r="A79" s="29" t="s">
        <v>148</v>
      </c>
      <c r="B79" s="29" t="s">
        <v>295</v>
      </c>
      <c r="C79" s="10">
        <v>-13366.88</v>
      </c>
      <c r="D79" s="35" t="s">
        <v>315</v>
      </c>
    </row>
    <row r="80" spans="1:4" x14ac:dyDescent="0.2">
      <c r="A80" s="29" t="s">
        <v>172</v>
      </c>
      <c r="B80" s="29" t="s">
        <v>295</v>
      </c>
      <c r="C80" s="10">
        <v>-404.5</v>
      </c>
      <c r="D80" s="35" t="s">
        <v>315</v>
      </c>
    </row>
    <row r="81" spans="1:4" x14ac:dyDescent="0.2">
      <c r="A81" s="29" t="s">
        <v>115</v>
      </c>
      <c r="B81" s="29" t="s">
        <v>295</v>
      </c>
      <c r="C81" s="10">
        <v>-206093.51</v>
      </c>
      <c r="D81" s="35" t="s">
        <v>315</v>
      </c>
    </row>
    <row r="82" spans="1:4" x14ac:dyDescent="0.2">
      <c r="A82" s="29" t="s">
        <v>175</v>
      </c>
      <c r="B82" s="29" t="s">
        <v>295</v>
      </c>
      <c r="C82" s="10">
        <v>-167.39</v>
      </c>
      <c r="D82" s="35" t="s">
        <v>315</v>
      </c>
    </row>
    <row r="83" spans="1:4" x14ac:dyDescent="0.2">
      <c r="A83" s="29" t="s">
        <v>47</v>
      </c>
      <c r="B83" s="29" t="s">
        <v>297</v>
      </c>
      <c r="C83" s="10">
        <v>-4695323.5199999996</v>
      </c>
      <c r="D83" s="35" t="s">
        <v>315</v>
      </c>
    </row>
    <row r="84" spans="1:4" x14ac:dyDescent="0.2">
      <c r="A84" s="29" t="s">
        <v>80</v>
      </c>
      <c r="B84" s="29" t="s">
        <v>297</v>
      </c>
      <c r="C84" s="10">
        <v>-1104449.97</v>
      </c>
      <c r="D84" s="35" t="s">
        <v>315</v>
      </c>
    </row>
    <row r="85" spans="1:4" x14ac:dyDescent="0.2">
      <c r="A85" s="29" t="s">
        <v>89</v>
      </c>
      <c r="B85" s="29" t="s">
        <v>297</v>
      </c>
      <c r="C85" s="10">
        <v>-442719.16</v>
      </c>
      <c r="D85" s="35" t="s">
        <v>315</v>
      </c>
    </row>
    <row r="86" spans="1:4" x14ac:dyDescent="0.2">
      <c r="A86" s="29" t="s">
        <v>135</v>
      </c>
      <c r="B86" s="29" t="s">
        <v>297</v>
      </c>
      <c r="C86" s="10">
        <v>-166208.42000000001</v>
      </c>
      <c r="D86" s="35" t="s">
        <v>315</v>
      </c>
    </row>
    <row r="87" spans="1:4" x14ac:dyDescent="0.2">
      <c r="A87" s="29" t="s">
        <v>51</v>
      </c>
      <c r="B87" s="29" t="s">
        <v>298</v>
      </c>
      <c r="C87" s="10">
        <v>-5600992.3099999996</v>
      </c>
      <c r="D87" s="35" t="s">
        <v>315</v>
      </c>
    </row>
    <row r="88" spans="1:4" x14ac:dyDescent="0.2">
      <c r="A88" s="29" t="s">
        <v>166</v>
      </c>
      <c r="B88" s="29" t="s">
        <v>298</v>
      </c>
      <c r="C88" s="10">
        <v>-6927.93</v>
      </c>
      <c r="D88" s="35" t="s">
        <v>315</v>
      </c>
    </row>
    <row r="89" spans="1:4" x14ac:dyDescent="0.2">
      <c r="A89" s="29" t="s">
        <v>83</v>
      </c>
      <c r="B89" s="29" t="s">
        <v>298</v>
      </c>
      <c r="C89" s="10">
        <v>-1737897.09</v>
      </c>
      <c r="D89" s="35" t="s">
        <v>315</v>
      </c>
    </row>
    <row r="90" spans="1:4" x14ac:dyDescent="0.2">
      <c r="A90" s="29" t="s">
        <v>97</v>
      </c>
      <c r="B90" s="29" t="s">
        <v>298</v>
      </c>
      <c r="C90" s="10">
        <v>-647357.81999999995</v>
      </c>
      <c r="D90" s="35" t="s">
        <v>315</v>
      </c>
    </row>
    <row r="91" spans="1:4" x14ac:dyDescent="0.2">
      <c r="A91" s="29" t="s">
        <v>88</v>
      </c>
      <c r="B91" s="29" t="s">
        <v>298</v>
      </c>
      <c r="C91" s="10">
        <v>-639063</v>
      </c>
      <c r="D91" s="35" t="s">
        <v>315</v>
      </c>
    </row>
    <row r="92" spans="1:4" x14ac:dyDescent="0.2">
      <c r="A92" s="29" t="s">
        <v>280</v>
      </c>
      <c r="B92" s="29" t="s">
        <v>298</v>
      </c>
      <c r="C92" s="10">
        <v>9</v>
      </c>
      <c r="D92" s="35" t="s">
        <v>315</v>
      </c>
    </row>
    <row r="93" spans="1:4" x14ac:dyDescent="0.2">
      <c r="A93" s="29" t="s">
        <v>42</v>
      </c>
      <c r="B93" s="29" t="s">
        <v>300</v>
      </c>
      <c r="C93" s="10">
        <v>-5833730.0599999996</v>
      </c>
      <c r="D93" s="35" t="s">
        <v>315</v>
      </c>
    </row>
    <row r="94" spans="1:4" x14ac:dyDescent="0.2">
      <c r="A94" s="29" t="s">
        <v>58</v>
      </c>
      <c r="B94" s="29" t="s">
        <v>300</v>
      </c>
      <c r="C94" s="10">
        <v>-3356543.78</v>
      </c>
      <c r="D94" s="35" t="s">
        <v>315</v>
      </c>
    </row>
    <row r="95" spans="1:4" x14ac:dyDescent="0.2">
      <c r="A95" s="29" t="s">
        <v>38</v>
      </c>
      <c r="B95" s="29" t="s">
        <v>300</v>
      </c>
      <c r="C95" s="10">
        <v>-6878644.0199999996</v>
      </c>
      <c r="D95" s="35" t="s">
        <v>315</v>
      </c>
    </row>
    <row r="96" spans="1:4" x14ac:dyDescent="0.2">
      <c r="A96" s="29" t="s">
        <v>165</v>
      </c>
      <c r="B96" s="29" t="s">
        <v>300</v>
      </c>
      <c r="C96" s="10">
        <v>-14533.59</v>
      </c>
      <c r="D96" s="35" t="s">
        <v>315</v>
      </c>
    </row>
    <row r="97" spans="1:4" x14ac:dyDescent="0.2">
      <c r="A97" s="29" t="s">
        <v>103</v>
      </c>
      <c r="B97" s="29" t="s">
        <v>300</v>
      </c>
      <c r="C97" s="10">
        <v>-561188.38</v>
      </c>
      <c r="D97" s="35" t="s">
        <v>315</v>
      </c>
    </row>
    <row r="98" spans="1:4" x14ac:dyDescent="0.2">
      <c r="A98" s="29" t="s">
        <v>198</v>
      </c>
      <c r="B98" s="29" t="s">
        <v>300</v>
      </c>
      <c r="C98" s="10">
        <v>43707.21</v>
      </c>
      <c r="D98" s="35" t="s">
        <v>315</v>
      </c>
    </row>
    <row r="99" spans="1:4" x14ac:dyDescent="0.2">
      <c r="A99" s="29" t="s">
        <v>109</v>
      </c>
      <c r="B99" s="29" t="s">
        <v>300</v>
      </c>
      <c r="C99" s="10">
        <v>-360413.38</v>
      </c>
      <c r="D99" s="35" t="s">
        <v>315</v>
      </c>
    </row>
    <row r="100" spans="1:4" x14ac:dyDescent="0.2">
      <c r="A100" s="29" t="s">
        <v>173</v>
      </c>
      <c r="B100" s="29" t="s">
        <v>300</v>
      </c>
      <c r="C100" s="10">
        <v>-96.1</v>
      </c>
      <c r="D100" s="35" t="s">
        <v>315</v>
      </c>
    </row>
    <row r="101" spans="1:4" x14ac:dyDescent="0.2">
      <c r="A101" s="29" t="s">
        <v>152</v>
      </c>
      <c r="B101" s="29" t="s">
        <v>300</v>
      </c>
      <c r="C101" s="10">
        <v>-0.05</v>
      </c>
      <c r="D101" s="35" t="s">
        <v>315</v>
      </c>
    </row>
    <row r="102" spans="1:4" x14ac:dyDescent="0.2">
      <c r="A102" s="29" t="s">
        <v>137</v>
      </c>
      <c r="B102" s="29" t="s">
        <v>288</v>
      </c>
      <c r="C102" s="10">
        <v>-392992.55</v>
      </c>
      <c r="D102" s="35" t="s">
        <v>315</v>
      </c>
    </row>
    <row r="103" spans="1:4" x14ac:dyDescent="0.2">
      <c r="A103" s="29" t="s">
        <v>174</v>
      </c>
      <c r="B103" s="29" t="s">
        <v>300</v>
      </c>
      <c r="C103" s="10">
        <v>-263.98</v>
      </c>
      <c r="D103" s="35" t="s">
        <v>315</v>
      </c>
    </row>
    <row r="104" spans="1:4" x14ac:dyDescent="0.2">
      <c r="A104" s="29" t="s">
        <v>90</v>
      </c>
      <c r="B104" s="29" t="s">
        <v>300</v>
      </c>
      <c r="C104" s="10">
        <v>-887548.8</v>
      </c>
      <c r="D104" s="35" t="s">
        <v>315</v>
      </c>
    </row>
    <row r="105" spans="1:4" x14ac:dyDescent="0.2">
      <c r="A105" s="29" t="s">
        <v>98</v>
      </c>
      <c r="B105" s="29" t="s">
        <v>300</v>
      </c>
      <c r="C105" s="10">
        <v>-327361.61</v>
      </c>
      <c r="D105" s="35" t="s">
        <v>315</v>
      </c>
    </row>
    <row r="106" spans="1:4" x14ac:dyDescent="0.2">
      <c r="A106" s="29" t="s">
        <v>133</v>
      </c>
      <c r="B106" s="29" t="s">
        <v>301</v>
      </c>
      <c r="C106" s="10">
        <v>-24005.79</v>
      </c>
      <c r="D106" s="35" t="s">
        <v>315</v>
      </c>
    </row>
    <row r="107" spans="1:4" x14ac:dyDescent="0.2">
      <c r="A107" s="29" t="s">
        <v>195</v>
      </c>
      <c r="B107" s="29" t="s">
        <v>301</v>
      </c>
      <c r="C107" s="10">
        <v>4378.74</v>
      </c>
      <c r="D107" s="35" t="s">
        <v>315</v>
      </c>
    </row>
    <row r="108" spans="1:4" x14ac:dyDescent="0.2">
      <c r="A108" s="29" t="s">
        <v>157</v>
      </c>
      <c r="B108" s="29" t="s">
        <v>301</v>
      </c>
      <c r="C108" s="10">
        <v>-16935</v>
      </c>
      <c r="D108" s="35" t="s">
        <v>315</v>
      </c>
    </row>
    <row r="109" spans="1:4" x14ac:dyDescent="0.2">
      <c r="A109" s="29" t="s">
        <v>23</v>
      </c>
      <c r="B109" s="29" t="s">
        <v>376</v>
      </c>
      <c r="C109" s="10">
        <v>-16619544.220000001</v>
      </c>
      <c r="D109" s="35" t="s">
        <v>315</v>
      </c>
    </row>
    <row r="110" spans="1:4" x14ac:dyDescent="0.2">
      <c r="A110" s="29" t="s">
        <v>253</v>
      </c>
      <c r="B110" s="29" t="s">
        <v>376</v>
      </c>
      <c r="C110" s="10">
        <v>3946406.3</v>
      </c>
      <c r="D110" s="35" t="s">
        <v>315</v>
      </c>
    </row>
    <row r="111" spans="1:4" x14ac:dyDescent="0.2">
      <c r="A111" s="29" t="s">
        <v>82</v>
      </c>
      <c r="B111" s="29" t="s">
        <v>301</v>
      </c>
      <c r="C111" s="10">
        <v>-2187127.34</v>
      </c>
      <c r="D111" s="35" t="s">
        <v>315</v>
      </c>
    </row>
    <row r="112" spans="1:4" x14ac:dyDescent="0.2">
      <c r="A112" s="29" t="s">
        <v>36</v>
      </c>
      <c r="B112" s="29" t="s">
        <v>376</v>
      </c>
      <c r="C112" s="10">
        <v>-7970837.25</v>
      </c>
      <c r="D112" s="35" t="s">
        <v>315</v>
      </c>
    </row>
    <row r="113" spans="1:4" x14ac:dyDescent="0.2">
      <c r="A113" s="29" t="s">
        <v>14</v>
      </c>
      <c r="B113" s="29" t="s">
        <v>376</v>
      </c>
      <c r="C113" s="10">
        <v>-27583299.07</v>
      </c>
      <c r="D113" s="35" t="s">
        <v>315</v>
      </c>
    </row>
    <row r="114" spans="1:4" x14ac:dyDescent="0.2">
      <c r="A114" s="29" t="s">
        <v>21</v>
      </c>
      <c r="B114" s="29" t="s">
        <v>376</v>
      </c>
      <c r="C114" s="10">
        <v>-36984802.729999997</v>
      </c>
      <c r="D114" s="35" t="s">
        <v>315</v>
      </c>
    </row>
    <row r="115" spans="1:4" x14ac:dyDescent="0.2">
      <c r="A115" s="29" t="s">
        <v>68</v>
      </c>
      <c r="B115" s="29" t="s">
        <v>376</v>
      </c>
      <c r="C115" s="10">
        <v>-7117331.2300000004</v>
      </c>
      <c r="D115" s="35" t="s">
        <v>315</v>
      </c>
    </row>
    <row r="116" spans="1:4" x14ac:dyDescent="0.2">
      <c r="A116" s="29" t="s">
        <v>84</v>
      </c>
      <c r="B116" s="29" t="s">
        <v>287</v>
      </c>
      <c r="C116" s="10">
        <v>-2342799.23</v>
      </c>
      <c r="D116" s="35" t="s">
        <v>315</v>
      </c>
    </row>
    <row r="117" spans="1:4" x14ac:dyDescent="0.2">
      <c r="A117" s="29" t="s">
        <v>187</v>
      </c>
      <c r="B117" s="29" t="s">
        <v>301</v>
      </c>
      <c r="C117" s="10">
        <v>21542.36</v>
      </c>
      <c r="D117" s="35" t="s">
        <v>315</v>
      </c>
    </row>
    <row r="118" spans="1:4" x14ac:dyDescent="0.2">
      <c r="A118" s="29" t="s">
        <v>37</v>
      </c>
      <c r="B118" s="29" t="s">
        <v>301</v>
      </c>
      <c r="C118" s="10">
        <v>-15364904.75</v>
      </c>
      <c r="D118" s="35" t="s">
        <v>315</v>
      </c>
    </row>
    <row r="119" spans="1:4" x14ac:dyDescent="0.2">
      <c r="A119" s="29" t="s">
        <v>228</v>
      </c>
      <c r="B119" s="29" t="s">
        <v>301</v>
      </c>
      <c r="C119" s="10">
        <v>922909.02</v>
      </c>
      <c r="D119" s="35" t="s">
        <v>315</v>
      </c>
    </row>
    <row r="120" spans="1:4" x14ac:dyDescent="0.2">
      <c r="A120" s="29" t="s">
        <v>214</v>
      </c>
      <c r="B120" s="29" t="s">
        <v>301</v>
      </c>
      <c r="C120" s="10">
        <v>-100350</v>
      </c>
      <c r="D120" s="35" t="s">
        <v>315</v>
      </c>
    </row>
    <row r="121" spans="1:4" x14ac:dyDescent="0.2">
      <c r="A121" s="29" t="s">
        <v>44</v>
      </c>
      <c r="B121" s="29" t="s">
        <v>301</v>
      </c>
      <c r="C121" s="10">
        <v>-7247335.9699999997</v>
      </c>
      <c r="D121" s="35" t="s">
        <v>315</v>
      </c>
    </row>
    <row r="122" spans="1:4" x14ac:dyDescent="0.2">
      <c r="A122" s="29" t="s">
        <v>176</v>
      </c>
      <c r="B122" s="29" t="s">
        <v>286</v>
      </c>
      <c r="C122" s="10">
        <v>-47.44</v>
      </c>
      <c r="D122" s="35" t="s">
        <v>315</v>
      </c>
    </row>
    <row r="123" spans="1:4" x14ac:dyDescent="0.2">
      <c r="A123" s="29" t="s">
        <v>105</v>
      </c>
      <c r="B123" s="29" t="s">
        <v>301</v>
      </c>
      <c r="C123" s="10">
        <v>-584866.81000000006</v>
      </c>
      <c r="D123" s="35" t="s">
        <v>315</v>
      </c>
    </row>
    <row r="124" spans="1:4" x14ac:dyDescent="0.2">
      <c r="A124" s="29" t="s">
        <v>130</v>
      </c>
      <c r="B124" s="29" t="s">
        <v>301</v>
      </c>
      <c r="C124" s="10">
        <v>-148649.74</v>
      </c>
      <c r="D124" s="35" t="s">
        <v>315</v>
      </c>
    </row>
    <row r="125" spans="1:4" x14ac:dyDescent="0.2">
      <c r="A125" s="29" t="s">
        <v>66</v>
      </c>
      <c r="B125" s="29" t="s">
        <v>376</v>
      </c>
      <c r="C125" s="10">
        <v>-2486457.7599999998</v>
      </c>
      <c r="D125" s="35" t="s">
        <v>315</v>
      </c>
    </row>
    <row r="126" spans="1:4" x14ac:dyDescent="0.2">
      <c r="A126" s="29" t="s">
        <v>125</v>
      </c>
      <c r="B126" s="29" t="s">
        <v>301</v>
      </c>
      <c r="C126" s="10">
        <v>-85521.3</v>
      </c>
      <c r="D126" s="35" t="s">
        <v>315</v>
      </c>
    </row>
    <row r="127" spans="1:4" x14ac:dyDescent="0.2">
      <c r="A127" s="29" t="s">
        <v>87</v>
      </c>
      <c r="B127" s="29" t="s">
        <v>301</v>
      </c>
      <c r="C127" s="10">
        <v>21193.97</v>
      </c>
      <c r="D127" s="35" t="s">
        <v>315</v>
      </c>
    </row>
    <row r="128" spans="1:4" x14ac:dyDescent="0.2">
      <c r="A128" s="29" t="s">
        <v>28</v>
      </c>
      <c r="B128" s="29" t="s">
        <v>301</v>
      </c>
      <c r="C128" s="10">
        <v>-10451023.289999999</v>
      </c>
      <c r="D128" s="35" t="s">
        <v>315</v>
      </c>
    </row>
    <row r="129" spans="1:4" x14ac:dyDescent="0.2">
      <c r="A129" s="29" t="s">
        <v>361</v>
      </c>
      <c r="B129" s="29" t="s">
        <v>376</v>
      </c>
      <c r="C129" s="10">
        <v>3740.32</v>
      </c>
      <c r="D129" s="35" t="s">
        <v>315</v>
      </c>
    </row>
    <row r="130" spans="1:4" x14ac:dyDescent="0.2">
      <c r="A130" s="29" t="s">
        <v>85</v>
      </c>
      <c r="B130" s="29" t="s">
        <v>376</v>
      </c>
      <c r="C130" s="10">
        <v>-4154950.42</v>
      </c>
      <c r="D130" s="35" t="s">
        <v>315</v>
      </c>
    </row>
    <row r="131" spans="1:4" x14ac:dyDescent="0.2">
      <c r="A131" s="29" t="s">
        <v>107</v>
      </c>
      <c r="B131" s="29" t="s">
        <v>376</v>
      </c>
      <c r="C131" s="10">
        <v>-387283.65</v>
      </c>
      <c r="D131" s="35" t="s">
        <v>315</v>
      </c>
    </row>
    <row r="132" spans="1:4" x14ac:dyDescent="0.2">
      <c r="A132" s="29" t="s">
        <v>63</v>
      </c>
      <c r="B132" s="29" t="s">
        <v>376</v>
      </c>
      <c r="C132" s="10">
        <v>-3152965.44</v>
      </c>
      <c r="D132" s="35" t="s">
        <v>315</v>
      </c>
    </row>
    <row r="133" spans="1:4" x14ac:dyDescent="0.2">
      <c r="A133" s="29" t="s">
        <v>62</v>
      </c>
      <c r="B133" s="29" t="s">
        <v>376</v>
      </c>
      <c r="C133" s="10">
        <v>-1841770.09</v>
      </c>
      <c r="D133" s="35" t="s">
        <v>315</v>
      </c>
    </row>
    <row r="134" spans="1:4" x14ac:dyDescent="0.2">
      <c r="A134" s="29" t="s">
        <v>70</v>
      </c>
      <c r="B134" s="29" t="s">
        <v>376</v>
      </c>
      <c r="C134" s="10">
        <v>-2572322.31</v>
      </c>
      <c r="D134" s="35" t="s">
        <v>315</v>
      </c>
    </row>
    <row r="135" spans="1:4" x14ac:dyDescent="0.2">
      <c r="A135" s="29" t="s">
        <v>50</v>
      </c>
      <c r="B135" s="29" t="s">
        <v>376</v>
      </c>
      <c r="C135" s="10">
        <v>-4475534.87</v>
      </c>
      <c r="D135" s="35" t="s">
        <v>315</v>
      </c>
    </row>
    <row r="136" spans="1:4" x14ac:dyDescent="0.2">
      <c r="A136" s="29" t="s">
        <v>362</v>
      </c>
      <c r="B136" s="29" t="s">
        <v>301</v>
      </c>
      <c r="C136" s="10">
        <v>-8137.03</v>
      </c>
      <c r="D136" s="35" t="s">
        <v>315</v>
      </c>
    </row>
    <row r="137" spans="1:4" x14ac:dyDescent="0.2">
      <c r="A137" s="29" t="s">
        <v>363</v>
      </c>
      <c r="B137" s="29" t="s">
        <v>376</v>
      </c>
      <c r="C137" s="10">
        <v>-5784.95</v>
      </c>
      <c r="D137" s="35" t="s">
        <v>315</v>
      </c>
    </row>
    <row r="138" spans="1:4" x14ac:dyDescent="0.2">
      <c r="A138" s="29" t="s">
        <v>364</v>
      </c>
      <c r="B138" s="29" t="s">
        <v>376</v>
      </c>
      <c r="C138" s="10">
        <v>-11566.06</v>
      </c>
      <c r="D138" s="35" t="s">
        <v>315</v>
      </c>
    </row>
    <row r="139" spans="1:4" x14ac:dyDescent="0.2">
      <c r="A139" s="29" t="s">
        <v>149</v>
      </c>
      <c r="B139" s="29" t="s">
        <v>296</v>
      </c>
      <c r="C139" s="10">
        <v>-4387.51</v>
      </c>
      <c r="D139" s="35" t="s">
        <v>315</v>
      </c>
    </row>
    <row r="140" spans="1:4" x14ac:dyDescent="0.2">
      <c r="A140" s="29" t="s">
        <v>86</v>
      </c>
      <c r="B140" s="29" t="s">
        <v>296</v>
      </c>
      <c r="C140" s="10">
        <v>-124108.4</v>
      </c>
      <c r="D140" s="35" t="s">
        <v>315</v>
      </c>
    </row>
    <row r="141" spans="1:4" x14ac:dyDescent="0.2">
      <c r="A141" s="29" t="s">
        <v>365</v>
      </c>
      <c r="B141" s="29" t="s">
        <v>296</v>
      </c>
      <c r="C141" s="10">
        <v>-7139.07</v>
      </c>
      <c r="D141" s="35" t="s">
        <v>315</v>
      </c>
    </row>
    <row r="142" spans="1:4" x14ac:dyDescent="0.2">
      <c r="A142" s="29" t="s">
        <v>366</v>
      </c>
      <c r="B142" s="29" t="s">
        <v>296</v>
      </c>
      <c r="C142" s="10">
        <v>-25734.83</v>
      </c>
      <c r="D142" s="35" t="s">
        <v>315</v>
      </c>
    </row>
    <row r="143" spans="1:4" x14ac:dyDescent="0.2">
      <c r="A143" s="29" t="s">
        <v>367</v>
      </c>
      <c r="B143" s="29" t="s">
        <v>376</v>
      </c>
      <c r="C143" s="10">
        <v>-270204.25</v>
      </c>
      <c r="D143" s="35" t="s">
        <v>315</v>
      </c>
    </row>
    <row r="144" spans="1:4" x14ac:dyDescent="0.2">
      <c r="A144" s="29" t="s">
        <v>146</v>
      </c>
      <c r="B144" s="29" t="s">
        <v>376</v>
      </c>
      <c r="C144" s="10">
        <v>-36159.120000000003</v>
      </c>
      <c r="D144" s="35" t="s">
        <v>315</v>
      </c>
    </row>
    <row r="145" spans="1:4" x14ac:dyDescent="0.2">
      <c r="A145" s="29" t="s">
        <v>93</v>
      </c>
      <c r="B145" s="29" t="s">
        <v>376</v>
      </c>
      <c r="C145" s="10">
        <v>-717699.15</v>
      </c>
      <c r="D145" s="35" t="s">
        <v>315</v>
      </c>
    </row>
    <row r="146" spans="1:4" x14ac:dyDescent="0.2">
      <c r="A146" s="29" t="s">
        <v>12</v>
      </c>
      <c r="B146" s="29" t="s">
        <v>376</v>
      </c>
      <c r="C146" s="10">
        <v>-48996032.329999998</v>
      </c>
      <c r="D146" s="35" t="s">
        <v>315</v>
      </c>
    </row>
    <row r="147" spans="1:4" x14ac:dyDescent="0.2">
      <c r="A147" s="29" t="s">
        <v>92</v>
      </c>
      <c r="B147" s="29" t="s">
        <v>376</v>
      </c>
      <c r="C147" s="10">
        <v>-386421.8</v>
      </c>
      <c r="D147" s="35" t="s">
        <v>315</v>
      </c>
    </row>
    <row r="148" spans="1:4" x14ac:dyDescent="0.2">
      <c r="A148" s="29" t="s">
        <v>281</v>
      </c>
      <c r="B148" s="29" t="s">
        <v>376</v>
      </c>
      <c r="C148" s="10">
        <v>-7188.55</v>
      </c>
      <c r="D148" s="35" t="s">
        <v>315</v>
      </c>
    </row>
    <row r="149" spans="1:4" x14ac:dyDescent="0.2">
      <c r="A149" s="29" t="s">
        <v>41</v>
      </c>
      <c r="B149" s="29" t="s">
        <v>296</v>
      </c>
      <c r="C149" s="10">
        <v>-10216393.02</v>
      </c>
      <c r="D149" s="35" t="s">
        <v>315</v>
      </c>
    </row>
    <row r="150" spans="1:4" x14ac:dyDescent="0.2">
      <c r="A150" s="29" t="s">
        <v>16</v>
      </c>
      <c r="B150" s="29" t="s">
        <v>296</v>
      </c>
      <c r="C150" s="10">
        <v>-2068222.56</v>
      </c>
      <c r="D150" s="35" t="s">
        <v>315</v>
      </c>
    </row>
    <row r="151" spans="1:4" x14ac:dyDescent="0.2">
      <c r="A151" s="29" t="s">
        <v>126</v>
      </c>
      <c r="B151" s="29" t="s">
        <v>296</v>
      </c>
      <c r="C151" s="10">
        <v>-39801.199999999997</v>
      </c>
      <c r="D151" s="35" t="s">
        <v>315</v>
      </c>
    </row>
    <row r="152" spans="1:4" x14ac:dyDescent="0.2">
      <c r="A152" s="29" t="s">
        <v>13</v>
      </c>
      <c r="B152" s="29" t="s">
        <v>301</v>
      </c>
      <c r="C152" s="10">
        <v>-6845756.0300000003</v>
      </c>
      <c r="D152" s="35" t="s">
        <v>315</v>
      </c>
    </row>
    <row r="153" spans="1:4" x14ac:dyDescent="0.2">
      <c r="A153" s="29" t="s">
        <v>154</v>
      </c>
      <c r="B153" s="29" t="s">
        <v>301</v>
      </c>
      <c r="C153" s="10">
        <v>-14594.04</v>
      </c>
      <c r="D153" s="35" t="s">
        <v>315</v>
      </c>
    </row>
    <row r="154" spans="1:4" x14ac:dyDescent="0.2">
      <c r="A154" s="29" t="s">
        <v>24</v>
      </c>
      <c r="B154" s="29" t="s">
        <v>301</v>
      </c>
      <c r="C154" s="10">
        <v>-12114799.140000001</v>
      </c>
      <c r="D154" s="35" t="s">
        <v>315</v>
      </c>
    </row>
    <row r="155" spans="1:4" x14ac:dyDescent="0.2">
      <c r="A155" s="29" t="s">
        <v>259</v>
      </c>
      <c r="B155" s="29" t="s">
        <v>301</v>
      </c>
      <c r="C155" s="10">
        <v>12114799.140000001</v>
      </c>
      <c r="D155" s="35" t="s">
        <v>315</v>
      </c>
    </row>
    <row r="156" spans="1:4" x14ac:dyDescent="0.2">
      <c r="A156" s="29" t="s">
        <v>27</v>
      </c>
      <c r="B156" s="29" t="s">
        <v>301</v>
      </c>
      <c r="C156" s="10">
        <v>-7542710.2199999997</v>
      </c>
      <c r="D156" s="35" t="s">
        <v>315</v>
      </c>
    </row>
    <row r="157" spans="1:4" x14ac:dyDescent="0.2">
      <c r="A157" s="29" t="s">
        <v>129</v>
      </c>
      <c r="B157" s="29" t="s">
        <v>301</v>
      </c>
      <c r="C157" s="10">
        <v>-117507.01</v>
      </c>
      <c r="D157" s="35" t="s">
        <v>315</v>
      </c>
    </row>
    <row r="158" spans="1:4" x14ac:dyDescent="0.2">
      <c r="A158" s="29" t="s">
        <v>136</v>
      </c>
      <c r="B158" s="29" t="s">
        <v>301</v>
      </c>
      <c r="C158" s="10">
        <v>-1367708.47</v>
      </c>
      <c r="D158" s="35" t="s">
        <v>315</v>
      </c>
    </row>
    <row r="159" spans="1:4" x14ac:dyDescent="0.2">
      <c r="A159" s="29" t="s">
        <v>156</v>
      </c>
      <c r="B159" s="29" t="s">
        <v>301</v>
      </c>
      <c r="C159" s="10">
        <v>212.9</v>
      </c>
      <c r="D159" s="35" t="s">
        <v>315</v>
      </c>
    </row>
    <row r="160" spans="1:4" x14ac:dyDescent="0.2">
      <c r="A160" s="29" t="s">
        <v>101</v>
      </c>
      <c r="B160" s="29" t="s">
        <v>301</v>
      </c>
      <c r="C160" s="10">
        <v>-1036985.5</v>
      </c>
      <c r="D160" s="35" t="s">
        <v>315</v>
      </c>
    </row>
    <row r="161" spans="1:4" x14ac:dyDescent="0.2">
      <c r="A161" s="29" t="s">
        <v>368</v>
      </c>
      <c r="B161" s="29" t="s">
        <v>301</v>
      </c>
      <c r="C161" s="10">
        <v>-7559.1</v>
      </c>
      <c r="D161" s="35" t="s">
        <v>315</v>
      </c>
    </row>
    <row r="162" spans="1:4" x14ac:dyDescent="0.2">
      <c r="A162" s="29" t="s">
        <v>282</v>
      </c>
      <c r="B162" s="29" t="s">
        <v>301</v>
      </c>
      <c r="C162" s="10">
        <v>-5957487.4500000002</v>
      </c>
      <c r="D162" s="35" t="s">
        <v>315</v>
      </c>
    </row>
    <row r="163" spans="1:4" x14ac:dyDescent="0.2">
      <c r="A163" s="29" t="s">
        <v>164</v>
      </c>
      <c r="B163" s="29" t="s">
        <v>299</v>
      </c>
      <c r="C163" s="10">
        <v>-9345</v>
      </c>
      <c r="D163" s="35" t="s">
        <v>315</v>
      </c>
    </row>
    <row r="164" spans="1:4" x14ac:dyDescent="0.2">
      <c r="A164" s="29" t="s">
        <v>106</v>
      </c>
      <c r="B164" s="29" t="s">
        <v>301</v>
      </c>
      <c r="C164" s="10">
        <v>-363350.97</v>
      </c>
      <c r="D164" s="35" t="s">
        <v>315</v>
      </c>
    </row>
    <row r="165" spans="1:4" x14ac:dyDescent="0.2">
      <c r="A165" s="29" t="s">
        <v>59</v>
      </c>
      <c r="B165" s="29" t="s">
        <v>301</v>
      </c>
      <c r="C165" s="10">
        <v>-728305.04</v>
      </c>
      <c r="D165" s="35" t="s">
        <v>315</v>
      </c>
    </row>
    <row r="166" spans="1:4" x14ac:dyDescent="0.2">
      <c r="A166" s="29" t="s">
        <v>170</v>
      </c>
      <c r="B166" s="29" t="s">
        <v>300</v>
      </c>
      <c r="C166" s="10">
        <v>-9000</v>
      </c>
      <c r="D166" s="35" t="s">
        <v>315</v>
      </c>
    </row>
    <row r="167" spans="1:4" x14ac:dyDescent="0.2">
      <c r="A167" s="29" t="s">
        <v>222</v>
      </c>
      <c r="B167" s="29" t="s">
        <v>311</v>
      </c>
      <c r="C167" s="10">
        <v>437202.1</v>
      </c>
      <c r="D167" s="35" t="s">
        <v>315</v>
      </c>
    </row>
    <row r="168" spans="1:4" x14ac:dyDescent="0.2">
      <c r="A168" s="29" t="s">
        <v>67</v>
      </c>
      <c r="B168" s="29" t="s">
        <v>310</v>
      </c>
      <c r="C168" s="10">
        <v>-208292.91</v>
      </c>
      <c r="D168" s="35" t="s">
        <v>315</v>
      </c>
    </row>
    <row r="169" spans="1:4" x14ac:dyDescent="0.2">
      <c r="A169" s="29" t="s">
        <v>218</v>
      </c>
      <c r="B169" s="29" t="s">
        <v>311</v>
      </c>
      <c r="C169" s="10">
        <v>368992.14</v>
      </c>
      <c r="D169" s="35" t="s">
        <v>315</v>
      </c>
    </row>
    <row r="170" spans="1:4" x14ac:dyDescent="0.2">
      <c r="A170" s="29" t="s">
        <v>69</v>
      </c>
      <c r="B170" s="29" t="s">
        <v>310</v>
      </c>
      <c r="C170" s="10">
        <v>-194513.58</v>
      </c>
      <c r="D170" s="35" t="s">
        <v>315</v>
      </c>
    </row>
    <row r="171" spans="1:4" x14ac:dyDescent="0.2">
      <c r="A171" s="29" t="s">
        <v>206</v>
      </c>
      <c r="B171" s="29" t="s">
        <v>311</v>
      </c>
      <c r="C171" s="10">
        <v>113003.87</v>
      </c>
      <c r="D171" s="35" t="s">
        <v>315</v>
      </c>
    </row>
    <row r="172" spans="1:4" x14ac:dyDescent="0.2">
      <c r="A172" s="29" t="s">
        <v>76</v>
      </c>
      <c r="B172" s="29" t="s">
        <v>310</v>
      </c>
      <c r="C172" s="10">
        <v>-24399.439999999999</v>
      </c>
      <c r="D172" s="35" t="s">
        <v>315</v>
      </c>
    </row>
    <row r="173" spans="1:4" x14ac:dyDescent="0.2">
      <c r="A173" s="29" t="s">
        <v>194</v>
      </c>
      <c r="B173" s="29" t="s">
        <v>311</v>
      </c>
      <c r="C173" s="10">
        <v>19516.66</v>
      </c>
      <c r="D173" s="35" t="s">
        <v>315</v>
      </c>
    </row>
    <row r="174" spans="1:4" x14ac:dyDescent="0.2">
      <c r="A174" s="29" t="s">
        <v>190</v>
      </c>
      <c r="B174" s="29" t="s">
        <v>310</v>
      </c>
      <c r="C174" s="10">
        <v>27769.67</v>
      </c>
      <c r="D174" s="35" t="s">
        <v>315</v>
      </c>
    </row>
    <row r="175" spans="1:4" x14ac:dyDescent="0.2">
      <c r="A175" s="29" t="s">
        <v>121</v>
      </c>
      <c r="B175" s="29" t="s">
        <v>301</v>
      </c>
      <c r="C175" s="10">
        <v>-762608.06</v>
      </c>
      <c r="D175" s="35" t="s">
        <v>315</v>
      </c>
    </row>
    <row r="176" spans="1:4" x14ac:dyDescent="0.2">
      <c r="A176" s="29" t="s">
        <v>248</v>
      </c>
      <c r="B176" s="29" t="s">
        <v>305</v>
      </c>
      <c r="C176" s="10">
        <v>8827626.8499999996</v>
      </c>
      <c r="D176" s="35" t="s">
        <v>338</v>
      </c>
    </row>
    <row r="177" spans="1:4" x14ac:dyDescent="0.2">
      <c r="A177" s="29" t="s">
        <v>43</v>
      </c>
      <c r="B177" s="29" t="s">
        <v>305</v>
      </c>
      <c r="C177" s="10">
        <v>-8922347.1999999993</v>
      </c>
      <c r="D177" s="35" t="s">
        <v>338</v>
      </c>
    </row>
    <row r="178" spans="1:4" x14ac:dyDescent="0.2">
      <c r="A178" s="29" t="s">
        <v>246</v>
      </c>
      <c r="B178" s="29" t="s">
        <v>305</v>
      </c>
      <c r="C178" s="10">
        <v>8922347.1999999993</v>
      </c>
      <c r="D178" s="35" t="s">
        <v>338</v>
      </c>
    </row>
    <row r="179" spans="1:4" x14ac:dyDescent="0.2">
      <c r="A179" s="29" t="s">
        <v>210</v>
      </c>
      <c r="B179" s="29" t="s">
        <v>305</v>
      </c>
      <c r="C179" s="10">
        <v>1026442.07</v>
      </c>
      <c r="D179" s="35" t="s">
        <v>338</v>
      </c>
    </row>
    <row r="180" spans="1:4" x14ac:dyDescent="0.2">
      <c r="A180" s="29" t="s">
        <v>237</v>
      </c>
      <c r="B180" s="29" t="s">
        <v>305</v>
      </c>
      <c r="C180" s="10">
        <v>2537157.61</v>
      </c>
      <c r="D180" s="35" t="s">
        <v>338</v>
      </c>
    </row>
    <row r="181" spans="1:4" x14ac:dyDescent="0.2">
      <c r="A181" s="29" t="s">
        <v>245</v>
      </c>
      <c r="B181" s="29" t="s">
        <v>305</v>
      </c>
      <c r="C181" s="10">
        <v>6014512.4900000002</v>
      </c>
      <c r="D181" s="35" t="s">
        <v>338</v>
      </c>
    </row>
    <row r="182" spans="1:4" x14ac:dyDescent="0.2">
      <c r="A182" s="29" t="s">
        <v>273</v>
      </c>
      <c r="B182" s="29" t="s">
        <v>305</v>
      </c>
      <c r="C182" s="10">
        <v>424069467.24000001</v>
      </c>
      <c r="D182" s="35" t="s">
        <v>338</v>
      </c>
    </row>
    <row r="183" spans="1:4" x14ac:dyDescent="0.2">
      <c r="A183" s="29" t="s">
        <v>192</v>
      </c>
      <c r="B183" s="29" t="s">
        <v>305</v>
      </c>
      <c r="C183" s="10">
        <v>43734.06</v>
      </c>
      <c r="D183" s="35" t="s">
        <v>338</v>
      </c>
    </row>
    <row r="184" spans="1:4" x14ac:dyDescent="0.2">
      <c r="A184" s="29" t="s">
        <v>131</v>
      </c>
      <c r="B184" s="29" t="s">
        <v>305</v>
      </c>
      <c r="C184" s="10">
        <v>11288499.91</v>
      </c>
      <c r="D184" s="35" t="s">
        <v>338</v>
      </c>
    </row>
    <row r="185" spans="1:4" x14ac:dyDescent="0.2">
      <c r="A185" s="29" t="s">
        <v>200</v>
      </c>
      <c r="B185" s="29" t="s">
        <v>305</v>
      </c>
      <c r="C185" s="10">
        <v>-3664665.79</v>
      </c>
      <c r="D185" s="35" t="s">
        <v>338</v>
      </c>
    </row>
    <row r="186" spans="1:4" x14ac:dyDescent="0.2">
      <c r="A186" s="29" t="s">
        <v>264</v>
      </c>
      <c r="B186" s="29" t="s">
        <v>305</v>
      </c>
      <c r="C186" s="10">
        <v>19321817.48</v>
      </c>
      <c r="D186" s="35" t="s">
        <v>338</v>
      </c>
    </row>
    <row r="187" spans="1:4" x14ac:dyDescent="0.2">
      <c r="A187" s="29" t="s">
        <v>95</v>
      </c>
      <c r="B187" s="29" t="s">
        <v>305</v>
      </c>
      <c r="C187" s="10">
        <v>2856196.16</v>
      </c>
      <c r="D187" s="35" t="s">
        <v>338</v>
      </c>
    </row>
    <row r="188" spans="1:4" x14ac:dyDescent="0.2">
      <c r="A188" s="29" t="s">
        <v>78</v>
      </c>
      <c r="B188" s="29" t="s">
        <v>305</v>
      </c>
      <c r="C188" s="10">
        <v>-1056908</v>
      </c>
      <c r="D188" s="35" t="s">
        <v>338</v>
      </c>
    </row>
    <row r="189" spans="1:4" x14ac:dyDescent="0.2">
      <c r="A189" s="29" t="s">
        <v>5</v>
      </c>
      <c r="B189" s="29" t="s">
        <v>305</v>
      </c>
      <c r="C189" s="10">
        <v>-81635838.519999996</v>
      </c>
      <c r="D189" s="35" t="s">
        <v>338</v>
      </c>
    </row>
    <row r="190" spans="1:4" x14ac:dyDescent="0.2">
      <c r="A190" s="29" t="s">
        <v>257</v>
      </c>
      <c r="B190" s="29" t="s">
        <v>305</v>
      </c>
      <c r="C190" s="10">
        <v>2371666.48</v>
      </c>
      <c r="D190" s="35" t="s">
        <v>338</v>
      </c>
    </row>
    <row r="191" spans="1:4" x14ac:dyDescent="0.2">
      <c r="A191" s="29" t="s">
        <v>202</v>
      </c>
      <c r="B191" s="29" t="s">
        <v>305</v>
      </c>
      <c r="C191" s="10">
        <v>7600</v>
      </c>
      <c r="D191" s="35" t="s">
        <v>338</v>
      </c>
    </row>
    <row r="192" spans="1:4" x14ac:dyDescent="0.2">
      <c r="A192" s="29" t="s">
        <v>272</v>
      </c>
      <c r="B192" s="29" t="s">
        <v>305</v>
      </c>
      <c r="C192" s="10">
        <v>421700544.92000002</v>
      </c>
      <c r="D192" s="35" t="s">
        <v>338</v>
      </c>
    </row>
    <row r="193" spans="1:4" x14ac:dyDescent="0.2">
      <c r="A193" s="29" t="s">
        <v>369</v>
      </c>
      <c r="B193" s="29" t="s">
        <v>305</v>
      </c>
      <c r="C193" s="10">
        <v>4145434.26</v>
      </c>
      <c r="D193" s="35" t="s">
        <v>338</v>
      </c>
    </row>
    <row r="194" spans="1:4" x14ac:dyDescent="0.2">
      <c r="A194" s="29" t="s">
        <v>209</v>
      </c>
      <c r="B194" s="29" t="s">
        <v>285</v>
      </c>
      <c r="C194" s="10">
        <v>-3910289.65</v>
      </c>
      <c r="D194" s="35" t="s">
        <v>338</v>
      </c>
    </row>
    <row r="195" spans="1:4" x14ac:dyDescent="0.2">
      <c r="A195" s="29" t="s">
        <v>111</v>
      </c>
      <c r="B195" s="29" t="s">
        <v>292</v>
      </c>
      <c r="C195" s="10">
        <v>-235144.61</v>
      </c>
      <c r="D195" s="35" t="s">
        <v>338</v>
      </c>
    </row>
    <row r="196" spans="1:4" x14ac:dyDescent="0.2">
      <c r="A196" s="29" t="s">
        <v>370</v>
      </c>
      <c r="B196" s="29" t="s">
        <v>305</v>
      </c>
      <c r="C196" s="10">
        <v>-437036.62</v>
      </c>
      <c r="D196" s="35" t="s">
        <v>338</v>
      </c>
    </row>
    <row r="197" spans="1:4" x14ac:dyDescent="0.2">
      <c r="A197" s="29" t="s">
        <v>255</v>
      </c>
      <c r="B197" s="29" t="s">
        <v>305</v>
      </c>
      <c r="C197" s="10">
        <v>17333526.5</v>
      </c>
      <c r="D197" s="35" t="s">
        <v>338</v>
      </c>
    </row>
    <row r="198" spans="1:4" x14ac:dyDescent="0.2">
      <c r="A198" s="29" t="s">
        <v>212</v>
      </c>
      <c r="B198" s="29" t="s">
        <v>305</v>
      </c>
      <c r="C198" s="10">
        <v>532608.47</v>
      </c>
      <c r="D198" s="35" t="s">
        <v>338</v>
      </c>
    </row>
    <row r="199" spans="1:4" x14ac:dyDescent="0.2">
      <c r="A199" s="29" t="s">
        <v>283</v>
      </c>
      <c r="B199" s="29" t="s">
        <v>305</v>
      </c>
      <c r="C199" s="10">
        <v>231518.44</v>
      </c>
      <c r="D199" s="35" t="s">
        <v>338</v>
      </c>
    </row>
    <row r="200" spans="1:4" x14ac:dyDescent="0.2">
      <c r="A200" s="29" t="s">
        <v>268</v>
      </c>
      <c r="B200" s="29" t="s">
        <v>305</v>
      </c>
      <c r="C200" s="10">
        <v>34508479.219999999</v>
      </c>
      <c r="D200" s="35" t="s">
        <v>338</v>
      </c>
    </row>
    <row r="201" spans="1:4" x14ac:dyDescent="0.2">
      <c r="A201" s="29" t="s">
        <v>284</v>
      </c>
      <c r="B201" s="29" t="s">
        <v>305</v>
      </c>
      <c r="C201" s="10">
        <v>49121.24</v>
      </c>
      <c r="D201" s="35" t="s">
        <v>338</v>
      </c>
    </row>
    <row r="202" spans="1:4" x14ac:dyDescent="0.2">
      <c r="A202" s="29" t="s">
        <v>261</v>
      </c>
      <c r="B202" s="29" t="s">
        <v>305</v>
      </c>
      <c r="C202" s="10">
        <v>16464277.93</v>
      </c>
      <c r="D202" s="35" t="s">
        <v>338</v>
      </c>
    </row>
    <row r="203" spans="1:4" x14ac:dyDescent="0.2">
      <c r="A203" s="29" t="s">
        <v>116</v>
      </c>
      <c r="B203" s="29" t="s">
        <v>305</v>
      </c>
      <c r="C203" s="10">
        <v>72614.91</v>
      </c>
      <c r="D203" s="35" t="s">
        <v>338</v>
      </c>
    </row>
    <row r="204" spans="1:4" x14ac:dyDescent="0.2">
      <c r="A204" s="29" t="s">
        <v>240</v>
      </c>
      <c r="B204" s="29" t="s">
        <v>304</v>
      </c>
      <c r="C204" s="10">
        <v>3106927.72</v>
      </c>
      <c r="D204" s="35" t="s">
        <v>338</v>
      </c>
    </row>
    <row r="205" spans="1:4" x14ac:dyDescent="0.2">
      <c r="A205" s="29" t="s">
        <v>183</v>
      </c>
      <c r="B205" s="29" t="s">
        <v>304</v>
      </c>
      <c r="C205" s="10">
        <v>3862.96</v>
      </c>
      <c r="D205" s="35" t="s">
        <v>338</v>
      </c>
    </row>
    <row r="206" spans="1:4" x14ac:dyDescent="0.2">
      <c r="A206" s="29" t="s">
        <v>188</v>
      </c>
      <c r="B206" s="29" t="s">
        <v>305</v>
      </c>
      <c r="C206" s="10">
        <v>19751.11</v>
      </c>
      <c r="D206" s="35" t="s">
        <v>338</v>
      </c>
    </row>
    <row r="207" spans="1:4" x14ac:dyDescent="0.2">
      <c r="A207" s="29" t="s">
        <v>225</v>
      </c>
      <c r="B207" s="29" t="s">
        <v>305</v>
      </c>
      <c r="C207" s="10">
        <v>1607322.22</v>
      </c>
      <c r="D207" s="35" t="s">
        <v>338</v>
      </c>
    </row>
    <row r="208" spans="1:4" x14ac:dyDescent="0.2">
      <c r="A208" s="29" t="s">
        <v>139</v>
      </c>
      <c r="B208" s="29" t="s">
        <v>305</v>
      </c>
      <c r="C208" s="10">
        <v>-112142.41</v>
      </c>
      <c r="D208" s="35" t="s">
        <v>338</v>
      </c>
    </row>
    <row r="209" spans="1:4" x14ac:dyDescent="0.2">
      <c r="A209" s="29" t="s">
        <v>199</v>
      </c>
      <c r="B209" s="29" t="s">
        <v>309</v>
      </c>
      <c r="C209" s="10">
        <v>-104856.92</v>
      </c>
      <c r="D209" s="35" t="s">
        <v>338</v>
      </c>
    </row>
    <row r="210" spans="1:4" x14ac:dyDescent="0.2">
      <c r="A210" s="29" t="s">
        <v>234</v>
      </c>
      <c r="B210" s="29" t="s">
        <v>309</v>
      </c>
      <c r="C210" s="10">
        <v>1962800.78</v>
      </c>
      <c r="D210" s="35" t="s">
        <v>338</v>
      </c>
    </row>
    <row r="211" spans="1:4" x14ac:dyDescent="0.2">
      <c r="A211" s="29" t="s">
        <v>177</v>
      </c>
      <c r="B211" s="29" t="s">
        <v>309</v>
      </c>
      <c r="C211" s="10">
        <v>15.9</v>
      </c>
      <c r="D211" s="35" t="s">
        <v>338</v>
      </c>
    </row>
    <row r="212" spans="1:4" x14ac:dyDescent="0.2">
      <c r="A212" s="29" t="s">
        <v>241</v>
      </c>
      <c r="B212" s="29" t="s">
        <v>308</v>
      </c>
      <c r="C212" s="10">
        <v>10232459.720000001</v>
      </c>
      <c r="D212" s="35" t="s">
        <v>338</v>
      </c>
    </row>
    <row r="213" spans="1:4" x14ac:dyDescent="0.2">
      <c r="A213" s="29" t="s">
        <v>258</v>
      </c>
      <c r="B213" s="29" t="s">
        <v>308</v>
      </c>
      <c r="C213" s="10">
        <v>19656191.059999999</v>
      </c>
      <c r="D213" s="35" t="s">
        <v>338</v>
      </c>
    </row>
    <row r="214" spans="1:4" x14ac:dyDescent="0.2">
      <c r="A214" s="29" t="s">
        <v>270</v>
      </c>
      <c r="B214" s="29" t="s">
        <v>308</v>
      </c>
      <c r="C214" s="10">
        <v>125503753.69</v>
      </c>
      <c r="D214" s="35" t="s">
        <v>338</v>
      </c>
    </row>
    <row r="215" spans="1:4" x14ac:dyDescent="0.2">
      <c r="A215" s="29" t="s">
        <v>208</v>
      </c>
      <c r="B215" s="29" t="s">
        <v>308</v>
      </c>
      <c r="C215" s="10">
        <v>-124673.45</v>
      </c>
      <c r="D215" s="35" t="s">
        <v>338</v>
      </c>
    </row>
    <row r="216" spans="1:4" x14ac:dyDescent="0.2">
      <c r="A216" s="29" t="s">
        <v>233</v>
      </c>
      <c r="B216" s="29" t="s">
        <v>308</v>
      </c>
      <c r="C216" s="10">
        <v>2542753.81</v>
      </c>
      <c r="D216" s="35" t="s">
        <v>338</v>
      </c>
    </row>
    <row r="217" spans="1:4" x14ac:dyDescent="0.2">
      <c r="A217" s="29" t="s">
        <v>185</v>
      </c>
      <c r="B217" s="29" t="s">
        <v>308</v>
      </c>
      <c r="C217" s="10">
        <v>14046</v>
      </c>
      <c r="D217" s="35" t="s">
        <v>338</v>
      </c>
    </row>
    <row r="218" spans="1:4" x14ac:dyDescent="0.2">
      <c r="A218" s="29" t="s">
        <v>224</v>
      </c>
      <c r="B218" s="29" t="s">
        <v>308</v>
      </c>
      <c r="C218" s="10">
        <v>874447.51</v>
      </c>
      <c r="D218" s="35" t="s">
        <v>338</v>
      </c>
    </row>
    <row r="219" spans="1:4" x14ac:dyDescent="0.2">
      <c r="A219" s="29" t="s">
        <v>193</v>
      </c>
      <c r="B219" s="29" t="s">
        <v>308</v>
      </c>
      <c r="C219" s="10">
        <v>10939.24</v>
      </c>
      <c r="D219" s="35" t="s">
        <v>338</v>
      </c>
    </row>
    <row r="220" spans="1:4" x14ac:dyDescent="0.2">
      <c r="A220" s="29" t="s">
        <v>213</v>
      </c>
      <c r="B220" s="29" t="s">
        <v>308</v>
      </c>
      <c r="C220" s="10">
        <v>445043.5</v>
      </c>
      <c r="D220" s="35" t="s">
        <v>338</v>
      </c>
    </row>
    <row r="221" spans="1:4" x14ac:dyDescent="0.2">
      <c r="A221" s="29" t="s">
        <v>155</v>
      </c>
      <c r="B221" s="29" t="s">
        <v>308</v>
      </c>
      <c r="C221" s="10">
        <v>-12971.89</v>
      </c>
      <c r="D221" s="35" t="s">
        <v>338</v>
      </c>
    </row>
    <row r="222" spans="1:4" x14ac:dyDescent="0.2">
      <c r="A222" s="29" t="s">
        <v>17</v>
      </c>
      <c r="B222" s="29" t="s">
        <v>305</v>
      </c>
      <c r="C222" s="10">
        <v>-149518408.63</v>
      </c>
      <c r="D222" s="35" t="s">
        <v>338</v>
      </c>
    </row>
    <row r="223" spans="1:4" x14ac:dyDescent="0.2">
      <c r="A223" s="29" t="s">
        <v>94</v>
      </c>
      <c r="B223" s="29" t="s">
        <v>305</v>
      </c>
      <c r="C223" s="10">
        <v>-2198715.5099999998</v>
      </c>
      <c r="D223" s="35" t="s">
        <v>338</v>
      </c>
    </row>
    <row r="224" spans="1:4" x14ac:dyDescent="0.2">
      <c r="A224" s="29" t="s">
        <v>262</v>
      </c>
      <c r="B224" s="29" t="s">
        <v>305</v>
      </c>
      <c r="C224" s="10">
        <v>16894345.129999999</v>
      </c>
      <c r="D224" s="35" t="s">
        <v>338</v>
      </c>
    </row>
    <row r="225" spans="1:4" x14ac:dyDescent="0.2">
      <c r="A225" s="29" t="s">
        <v>91</v>
      </c>
      <c r="B225" s="29" t="s">
        <v>305</v>
      </c>
      <c r="C225" s="10">
        <v>-284324.34000000003</v>
      </c>
      <c r="D225" s="35" t="s">
        <v>338</v>
      </c>
    </row>
    <row r="226" spans="1:4" x14ac:dyDescent="0.2">
      <c r="A226" s="29" t="s">
        <v>40</v>
      </c>
      <c r="B226" s="29" t="s">
        <v>305</v>
      </c>
      <c r="C226" s="10">
        <v>-12768835.17</v>
      </c>
      <c r="D226" s="35" t="s">
        <v>338</v>
      </c>
    </row>
    <row r="227" spans="1:4" x14ac:dyDescent="0.2">
      <c r="A227" s="29" t="s">
        <v>64</v>
      </c>
      <c r="B227" s="29" t="s">
        <v>305</v>
      </c>
      <c r="C227" s="10">
        <v>6537791.2199999997</v>
      </c>
      <c r="D227" s="35" t="s">
        <v>338</v>
      </c>
    </row>
    <row r="228" spans="1:4" x14ac:dyDescent="0.2">
      <c r="A228" s="29" t="s">
        <v>250</v>
      </c>
      <c r="B228" s="29" t="s">
        <v>305</v>
      </c>
      <c r="C228" s="10">
        <v>6460628.9299999997</v>
      </c>
      <c r="D228" s="35" t="s">
        <v>338</v>
      </c>
    </row>
    <row r="229" spans="1:4" x14ac:dyDescent="0.2">
      <c r="A229" s="29" t="s">
        <v>219</v>
      </c>
      <c r="B229" s="29" t="s">
        <v>305</v>
      </c>
      <c r="C229" s="10">
        <v>-788695.16</v>
      </c>
      <c r="D229" s="35" t="s">
        <v>338</v>
      </c>
    </row>
    <row r="230" spans="1:4" x14ac:dyDescent="0.2">
      <c r="A230" s="29" t="s">
        <v>211</v>
      </c>
      <c r="B230" s="29" t="s">
        <v>305</v>
      </c>
      <c r="C230" s="10">
        <v>-158700.22</v>
      </c>
      <c r="D230" s="35" t="s">
        <v>338</v>
      </c>
    </row>
    <row r="231" spans="1:4" x14ac:dyDescent="0.2">
      <c r="A231" s="29" t="s">
        <v>204</v>
      </c>
      <c r="B231" s="29" t="s">
        <v>305</v>
      </c>
      <c r="C231" s="10">
        <v>68456.11</v>
      </c>
      <c r="D231" s="35" t="s">
        <v>338</v>
      </c>
    </row>
    <row r="232" spans="1:4" x14ac:dyDescent="0.2">
      <c r="A232" s="29" t="s">
        <v>179</v>
      </c>
      <c r="B232" s="29" t="s">
        <v>305</v>
      </c>
      <c r="C232" s="10">
        <v>-5565.22</v>
      </c>
      <c r="D232" s="35" t="s">
        <v>338</v>
      </c>
    </row>
    <row r="233" spans="1:4" x14ac:dyDescent="0.2">
      <c r="A233" s="29" t="s">
        <v>122</v>
      </c>
      <c r="B233" s="29" t="s">
        <v>305</v>
      </c>
      <c r="C233" s="10">
        <v>-537802.62</v>
      </c>
      <c r="D233" s="35" t="s">
        <v>338</v>
      </c>
    </row>
    <row r="234" spans="1:4" x14ac:dyDescent="0.2">
      <c r="A234" s="29" t="s">
        <v>186</v>
      </c>
      <c r="B234" s="29" t="s">
        <v>305</v>
      </c>
      <c r="C234" s="10">
        <v>56043.3</v>
      </c>
      <c r="D234" s="35" t="s">
        <v>338</v>
      </c>
    </row>
    <row r="235" spans="1:4" x14ac:dyDescent="0.2">
      <c r="A235" s="29" t="s">
        <v>138</v>
      </c>
      <c r="B235" s="29" t="s">
        <v>305</v>
      </c>
      <c r="C235" s="10">
        <v>-72321.75</v>
      </c>
      <c r="D235" s="35" t="s">
        <v>338</v>
      </c>
    </row>
    <row r="236" spans="1:4" x14ac:dyDescent="0.2">
      <c r="A236" s="29" t="s">
        <v>181</v>
      </c>
      <c r="B236" s="29" t="s">
        <v>305</v>
      </c>
      <c r="C236" s="10">
        <v>1381.2</v>
      </c>
      <c r="D236" s="35" t="s">
        <v>338</v>
      </c>
    </row>
    <row r="237" spans="1:4" x14ac:dyDescent="0.2">
      <c r="A237" s="29" t="s">
        <v>142</v>
      </c>
      <c r="B237" s="29" t="s">
        <v>305</v>
      </c>
      <c r="C237" s="10">
        <v>-27599.119999999999</v>
      </c>
      <c r="D237" s="35" t="s">
        <v>338</v>
      </c>
    </row>
    <row r="238" spans="1:4" x14ac:dyDescent="0.2">
      <c r="A238" s="29" t="s">
        <v>178</v>
      </c>
      <c r="B238" s="29" t="s">
        <v>305</v>
      </c>
      <c r="C238" s="10">
        <v>210.92</v>
      </c>
      <c r="D238" s="35" t="s">
        <v>338</v>
      </c>
    </row>
    <row r="239" spans="1:4" x14ac:dyDescent="0.2">
      <c r="A239" s="29" t="s">
        <v>163</v>
      </c>
      <c r="B239" s="29" t="s">
        <v>305</v>
      </c>
      <c r="C239" s="10">
        <v>-177.29</v>
      </c>
      <c r="D239" s="35" t="s">
        <v>338</v>
      </c>
    </row>
    <row r="240" spans="1:4" x14ac:dyDescent="0.2">
      <c r="A240" s="29" t="s">
        <v>265</v>
      </c>
      <c r="B240" s="29" t="s">
        <v>305</v>
      </c>
      <c r="C240" s="10">
        <v>13717229.4</v>
      </c>
      <c r="D240" s="35" t="s">
        <v>338</v>
      </c>
    </row>
    <row r="241" spans="1:4" x14ac:dyDescent="0.2">
      <c r="A241" s="29" t="s">
        <v>10</v>
      </c>
      <c r="B241" s="29" t="s">
        <v>305</v>
      </c>
      <c r="C241" s="10">
        <v>-23792017.120000001</v>
      </c>
      <c r="D241" s="35" t="s">
        <v>338</v>
      </c>
    </row>
    <row r="242" spans="1:4" x14ac:dyDescent="0.2">
      <c r="A242" s="29" t="s">
        <v>244</v>
      </c>
      <c r="B242" s="29" t="s">
        <v>305</v>
      </c>
      <c r="C242" s="10">
        <v>4260736.18</v>
      </c>
      <c r="D242" s="35" t="s">
        <v>338</v>
      </c>
    </row>
    <row r="243" spans="1:4" x14ac:dyDescent="0.2">
      <c r="A243" s="29" t="s">
        <v>235</v>
      </c>
      <c r="B243" s="29" t="s">
        <v>305</v>
      </c>
      <c r="C243" s="10">
        <v>1679008.19</v>
      </c>
      <c r="D243" s="35" t="s">
        <v>338</v>
      </c>
    </row>
    <row r="244" spans="1:4" x14ac:dyDescent="0.2">
      <c r="A244" s="29" t="s">
        <v>110</v>
      </c>
      <c r="B244" s="29" t="s">
        <v>305</v>
      </c>
      <c r="C244" s="10">
        <v>-333682.05</v>
      </c>
      <c r="D244" s="35" t="s">
        <v>338</v>
      </c>
    </row>
    <row r="245" spans="1:4" x14ac:dyDescent="0.2">
      <c r="A245" s="29" t="s">
        <v>112</v>
      </c>
      <c r="B245" s="29" t="s">
        <v>305</v>
      </c>
      <c r="C245" s="10">
        <v>-449652.12</v>
      </c>
      <c r="D245" s="35" t="s">
        <v>338</v>
      </c>
    </row>
    <row r="246" spans="1:4" x14ac:dyDescent="0.2">
      <c r="A246" s="29" t="s">
        <v>29</v>
      </c>
      <c r="B246" s="29" t="s">
        <v>305</v>
      </c>
      <c r="C246" s="10">
        <v>-18305241.420000002</v>
      </c>
      <c r="D246" s="35" t="s">
        <v>338</v>
      </c>
    </row>
    <row r="247" spans="1:4" x14ac:dyDescent="0.2">
      <c r="A247" s="29" t="s">
        <v>223</v>
      </c>
      <c r="B247" s="29" t="s">
        <v>305</v>
      </c>
      <c r="C247" s="10">
        <v>2740648.47</v>
      </c>
      <c r="D247" s="35" t="s">
        <v>338</v>
      </c>
    </row>
    <row r="248" spans="1:4" x14ac:dyDescent="0.2">
      <c r="A248" s="29" t="s">
        <v>230</v>
      </c>
      <c r="B248" s="29" t="s">
        <v>305</v>
      </c>
      <c r="C248" s="10">
        <v>-10611442.25</v>
      </c>
      <c r="D248" s="35" t="s">
        <v>338</v>
      </c>
    </row>
    <row r="249" spans="1:4" x14ac:dyDescent="0.2">
      <c r="A249" s="29" t="s">
        <v>160</v>
      </c>
      <c r="B249" s="29" t="s">
        <v>305</v>
      </c>
      <c r="C249" s="10">
        <v>-14833.03</v>
      </c>
      <c r="D249" s="35" t="s">
        <v>338</v>
      </c>
    </row>
    <row r="250" spans="1:4" x14ac:dyDescent="0.2">
      <c r="A250" s="29" t="s">
        <v>167</v>
      </c>
      <c r="B250" s="29" t="s">
        <v>305</v>
      </c>
      <c r="C250" s="10">
        <v>-64692.24</v>
      </c>
      <c r="D250" s="35" t="s">
        <v>338</v>
      </c>
    </row>
    <row r="251" spans="1:4" x14ac:dyDescent="0.2">
      <c r="A251" s="29" t="s">
        <v>134</v>
      </c>
      <c r="B251" s="29" t="s">
        <v>305</v>
      </c>
      <c r="C251" s="10">
        <v>-222015.7</v>
      </c>
      <c r="D251" s="35" t="s">
        <v>338</v>
      </c>
    </row>
    <row r="252" spans="1:4" x14ac:dyDescent="0.2">
      <c r="A252" s="29" t="s">
        <v>118</v>
      </c>
      <c r="B252" s="29" t="s">
        <v>305</v>
      </c>
      <c r="C252" s="10">
        <v>-84262.83</v>
      </c>
      <c r="D252" s="35" t="s">
        <v>338</v>
      </c>
    </row>
    <row r="253" spans="1:4" x14ac:dyDescent="0.2">
      <c r="A253" s="29" t="s">
        <v>162</v>
      </c>
      <c r="B253" s="29" t="s">
        <v>305</v>
      </c>
      <c r="C253" s="10">
        <v>-335.7</v>
      </c>
      <c r="D253" s="35" t="s">
        <v>338</v>
      </c>
    </row>
    <row r="254" spans="1:4" x14ac:dyDescent="0.2">
      <c r="A254" s="29" t="s">
        <v>207</v>
      </c>
      <c r="B254" s="29" t="s">
        <v>305</v>
      </c>
      <c r="C254" s="10">
        <v>591643.44999999995</v>
      </c>
      <c r="D254" s="35" t="s">
        <v>338</v>
      </c>
    </row>
    <row r="255" spans="1:4" x14ac:dyDescent="0.2">
      <c r="A255" s="29" t="s">
        <v>128</v>
      </c>
      <c r="B255" s="29" t="s">
        <v>305</v>
      </c>
      <c r="C255" s="10">
        <v>-453214.61</v>
      </c>
      <c r="D255" s="35" t="s">
        <v>338</v>
      </c>
    </row>
    <row r="256" spans="1:4" x14ac:dyDescent="0.2">
      <c r="A256" s="29" t="s">
        <v>189</v>
      </c>
      <c r="B256" s="29" t="s">
        <v>305</v>
      </c>
      <c r="C256" s="10">
        <v>174536.92</v>
      </c>
      <c r="D256" s="35" t="s">
        <v>338</v>
      </c>
    </row>
    <row r="257" spans="1:4" x14ac:dyDescent="0.2">
      <c r="A257" s="29" t="s">
        <v>159</v>
      </c>
      <c r="B257" s="29" t="s">
        <v>305</v>
      </c>
      <c r="C257" s="10">
        <v>-172528.31</v>
      </c>
      <c r="D257" s="35" t="s">
        <v>338</v>
      </c>
    </row>
    <row r="258" spans="1:4" x14ac:dyDescent="0.2">
      <c r="A258" s="29" t="s">
        <v>168</v>
      </c>
      <c r="B258" s="29" t="s">
        <v>305</v>
      </c>
      <c r="C258" s="10">
        <v>927.31</v>
      </c>
      <c r="D258" s="35" t="s">
        <v>338</v>
      </c>
    </row>
    <row r="259" spans="1:4" x14ac:dyDescent="0.2">
      <c r="A259" s="29" t="s">
        <v>184</v>
      </c>
      <c r="B259" s="29" t="s">
        <v>305</v>
      </c>
      <c r="C259" s="10">
        <v>19611.400000000001</v>
      </c>
      <c r="D259" s="35" t="s">
        <v>338</v>
      </c>
    </row>
    <row r="260" spans="1:4" x14ac:dyDescent="0.2">
      <c r="A260" s="29" t="s">
        <v>150</v>
      </c>
      <c r="B260" s="29" t="s">
        <v>305</v>
      </c>
      <c r="C260" s="10">
        <v>-64573.74</v>
      </c>
      <c r="D260" s="35" t="s">
        <v>338</v>
      </c>
    </row>
    <row r="261" spans="1:4" x14ac:dyDescent="0.2">
      <c r="A261" s="29" t="s">
        <v>197</v>
      </c>
      <c r="B261" s="29" t="s">
        <v>305</v>
      </c>
      <c r="C261" s="10">
        <v>51858.23</v>
      </c>
      <c r="D261" s="35" t="s">
        <v>338</v>
      </c>
    </row>
    <row r="262" spans="1:4" x14ac:dyDescent="0.2">
      <c r="A262" s="29" t="s">
        <v>114</v>
      </c>
      <c r="B262" s="29" t="s">
        <v>305</v>
      </c>
      <c r="C262" s="10">
        <v>-22822</v>
      </c>
      <c r="D262" s="35" t="s">
        <v>338</v>
      </c>
    </row>
    <row r="263" spans="1:4" x14ac:dyDescent="0.2">
      <c r="A263" s="29" t="s">
        <v>182</v>
      </c>
      <c r="B263" s="29" t="s">
        <v>305</v>
      </c>
      <c r="C263" s="10">
        <v>22628.05</v>
      </c>
      <c r="D263" s="35" t="s">
        <v>338</v>
      </c>
    </row>
    <row r="264" spans="1:4" x14ac:dyDescent="0.2">
      <c r="A264" s="29" t="s">
        <v>203</v>
      </c>
      <c r="B264" s="29" t="s">
        <v>307</v>
      </c>
      <c r="C264" s="10">
        <v>133151.53</v>
      </c>
      <c r="D264" s="35" t="s">
        <v>338</v>
      </c>
    </row>
    <row r="265" spans="1:4" x14ac:dyDescent="0.2">
      <c r="A265" s="29" t="s">
        <v>99</v>
      </c>
      <c r="B265" s="29" t="s">
        <v>291</v>
      </c>
      <c r="C265" s="10">
        <v>-417771.54</v>
      </c>
      <c r="D265" s="35" t="s">
        <v>338</v>
      </c>
    </row>
    <row r="266" spans="1:4" x14ac:dyDescent="0.2">
      <c r="A266" s="29" t="s">
        <v>243</v>
      </c>
      <c r="B266" s="29" t="s">
        <v>307</v>
      </c>
      <c r="C266" s="10">
        <v>3761435.02</v>
      </c>
      <c r="D266" s="35" t="s">
        <v>338</v>
      </c>
    </row>
    <row r="267" spans="1:4" x14ac:dyDescent="0.2">
      <c r="A267" s="29" t="s">
        <v>239</v>
      </c>
      <c r="B267" s="29" t="s">
        <v>307</v>
      </c>
      <c r="C267" s="10">
        <v>2311482.04</v>
      </c>
      <c r="D267" s="35" t="s">
        <v>338</v>
      </c>
    </row>
    <row r="268" spans="1:4" x14ac:dyDescent="0.2">
      <c r="A268" s="29" t="s">
        <v>232</v>
      </c>
      <c r="B268" s="29" t="s">
        <v>301</v>
      </c>
      <c r="C268" s="10">
        <v>568025.19999999995</v>
      </c>
      <c r="D268" s="35" t="s">
        <v>338</v>
      </c>
    </row>
    <row r="269" spans="1:4" x14ac:dyDescent="0.2">
      <c r="A269" s="29" t="s">
        <v>274</v>
      </c>
      <c r="B269" s="29" t="s">
        <v>302</v>
      </c>
      <c r="C269" s="10">
        <v>625142115.87</v>
      </c>
      <c r="D269" s="35" t="s">
        <v>338</v>
      </c>
    </row>
    <row r="270" spans="1:4" x14ac:dyDescent="0.2">
      <c r="A270" s="29" t="s">
        <v>102</v>
      </c>
      <c r="B270" s="29" t="s">
        <v>302</v>
      </c>
      <c r="C270" s="10">
        <v>-425243.08</v>
      </c>
      <c r="D270" s="35" t="s">
        <v>338</v>
      </c>
    </row>
    <row r="271" spans="1:4" x14ac:dyDescent="0.2">
      <c r="A271" s="29" t="s">
        <v>73</v>
      </c>
      <c r="B271" s="29" t="s">
        <v>291</v>
      </c>
      <c r="C271" s="10">
        <v>288.97000000000003</v>
      </c>
      <c r="D271" s="35" t="s">
        <v>338</v>
      </c>
    </row>
    <row r="272" spans="1:4" x14ac:dyDescent="0.2">
      <c r="A272" s="29" t="s">
        <v>54</v>
      </c>
      <c r="B272" s="29" t="s">
        <v>303</v>
      </c>
      <c r="C272" s="10">
        <v>-2432191.5</v>
      </c>
      <c r="D272" s="35" t="s">
        <v>338</v>
      </c>
    </row>
    <row r="273" spans="1:4" x14ac:dyDescent="0.2">
      <c r="A273" s="29" t="s">
        <v>191</v>
      </c>
      <c r="B273" s="29" t="s">
        <v>290</v>
      </c>
      <c r="C273" s="10">
        <v>22365.25</v>
      </c>
      <c r="D273" s="35" t="s">
        <v>338</v>
      </c>
    </row>
    <row r="274" spans="1:4" x14ac:dyDescent="0.2">
      <c r="A274" s="29" t="s">
        <v>267</v>
      </c>
      <c r="B274" s="29" t="s">
        <v>303</v>
      </c>
      <c r="C274" s="10">
        <v>4983593.76</v>
      </c>
      <c r="D274" s="35" t="s">
        <v>338</v>
      </c>
    </row>
    <row r="275" spans="1:4" x14ac:dyDescent="0.2">
      <c r="A275" s="29" t="s">
        <v>242</v>
      </c>
      <c r="B275" s="29" t="s">
        <v>302</v>
      </c>
      <c r="C275" s="10">
        <v>563722.15</v>
      </c>
      <c r="D275" s="35" t="s">
        <v>338</v>
      </c>
    </row>
    <row r="276" spans="1:4" x14ac:dyDescent="0.2">
      <c r="A276" s="29" t="s">
        <v>371</v>
      </c>
      <c r="B276" s="29" t="s">
        <v>302</v>
      </c>
      <c r="C276" s="10">
        <v>2844523.68</v>
      </c>
      <c r="D276" s="35" t="s">
        <v>338</v>
      </c>
    </row>
    <row r="277" spans="1:4" x14ac:dyDescent="0.2">
      <c r="A277" s="29" t="s">
        <v>263</v>
      </c>
      <c r="B277" s="29" t="s">
        <v>302</v>
      </c>
      <c r="C277" s="10">
        <v>20421982.829999998</v>
      </c>
      <c r="D277" s="35" t="s">
        <v>338</v>
      </c>
    </row>
    <row r="278" spans="1:4" x14ac:dyDescent="0.2">
      <c r="A278" s="29" t="s">
        <v>18</v>
      </c>
      <c r="B278" s="29" t="s">
        <v>289</v>
      </c>
      <c r="C278" s="10">
        <v>-20421982.829999998</v>
      </c>
      <c r="D278" s="35" t="s">
        <v>338</v>
      </c>
    </row>
    <row r="279" spans="1:4" x14ac:dyDescent="0.2">
      <c r="A279" s="29" t="s">
        <v>100</v>
      </c>
      <c r="B279" s="29" t="s">
        <v>302</v>
      </c>
      <c r="C279" s="10">
        <v>178228.63</v>
      </c>
      <c r="D279" s="35" t="s">
        <v>338</v>
      </c>
    </row>
    <row r="280" spans="1:4" x14ac:dyDescent="0.2">
      <c r="A280" s="29" t="s">
        <v>215</v>
      </c>
      <c r="B280" s="29" t="s">
        <v>289</v>
      </c>
      <c r="C280" s="10">
        <v>-178228.63</v>
      </c>
      <c r="D280" s="35" t="s">
        <v>338</v>
      </c>
    </row>
    <row r="281" spans="1:4" x14ac:dyDescent="0.2">
      <c r="A281" s="29" t="s">
        <v>256</v>
      </c>
      <c r="B281" s="29" t="s">
        <v>304</v>
      </c>
      <c r="C281" s="10">
        <v>389419835.80000001</v>
      </c>
      <c r="D281" s="35" t="s">
        <v>338</v>
      </c>
    </row>
    <row r="282" spans="1:4" x14ac:dyDescent="0.2">
      <c r="A282" s="29" t="s">
        <v>256</v>
      </c>
      <c r="B282" s="29" t="s">
        <v>302</v>
      </c>
      <c r="C282" s="10">
        <v>24108474.370000001</v>
      </c>
      <c r="D282" s="35" t="s">
        <v>338</v>
      </c>
    </row>
    <row r="283" spans="1:4" x14ac:dyDescent="0.2">
      <c r="A283" s="29" t="s">
        <v>231</v>
      </c>
      <c r="B283" s="29" t="s">
        <v>304</v>
      </c>
      <c r="C283" s="10">
        <v>1832280</v>
      </c>
      <c r="D283" s="35" t="s">
        <v>338</v>
      </c>
    </row>
    <row r="284" spans="1:4" x14ac:dyDescent="0.2">
      <c r="A284" s="29" t="s">
        <v>104</v>
      </c>
      <c r="B284" s="29" t="s">
        <v>285</v>
      </c>
      <c r="C284" s="10">
        <v>-500102.45</v>
      </c>
      <c r="D284" s="35" t="s">
        <v>338</v>
      </c>
    </row>
    <row r="285" spans="1:4" x14ac:dyDescent="0.2">
      <c r="A285" s="29" t="s">
        <v>79</v>
      </c>
      <c r="B285" s="29" t="s">
        <v>292</v>
      </c>
      <c r="C285" s="10">
        <v>-1332180.31</v>
      </c>
      <c r="D285" s="35" t="s">
        <v>338</v>
      </c>
    </row>
    <row r="286" spans="1:4" x14ac:dyDescent="0.2">
      <c r="A286" s="29" t="s">
        <v>227</v>
      </c>
      <c r="B286" s="29" t="s">
        <v>304</v>
      </c>
      <c r="C286" s="10">
        <v>-77564551.329999998</v>
      </c>
      <c r="D286" s="35" t="s">
        <v>338</v>
      </c>
    </row>
    <row r="287" spans="1:4" x14ac:dyDescent="0.2">
      <c r="A287" s="29" t="s">
        <v>227</v>
      </c>
      <c r="B287" s="29" t="s">
        <v>302</v>
      </c>
      <c r="C287" s="10">
        <v>-6590534.3099999996</v>
      </c>
      <c r="D287" s="35" t="s">
        <v>338</v>
      </c>
    </row>
    <row r="288" spans="1:4" x14ac:dyDescent="0.2">
      <c r="A288" s="29" t="s">
        <v>61</v>
      </c>
      <c r="B288" s="29" t="s">
        <v>304</v>
      </c>
      <c r="C288" s="10">
        <v>29746665.41</v>
      </c>
      <c r="D288" s="35" t="s">
        <v>338</v>
      </c>
    </row>
    <row r="289" spans="1:4" x14ac:dyDescent="0.2">
      <c r="A289" s="29" t="s">
        <v>61</v>
      </c>
      <c r="B289" s="29" t="s">
        <v>302</v>
      </c>
      <c r="C289" s="10">
        <v>168894.93</v>
      </c>
      <c r="D289" s="35" t="s">
        <v>338</v>
      </c>
    </row>
    <row r="290" spans="1:4" x14ac:dyDescent="0.2">
      <c r="A290" s="29" t="s">
        <v>205</v>
      </c>
      <c r="B290" s="29" t="s">
        <v>304</v>
      </c>
      <c r="C290" s="10">
        <v>-12685272.609999999</v>
      </c>
      <c r="D290" s="35" t="s">
        <v>338</v>
      </c>
    </row>
    <row r="291" spans="1:4" x14ac:dyDescent="0.2">
      <c r="A291" s="29" t="s">
        <v>205</v>
      </c>
      <c r="B291" s="29" t="s">
        <v>302</v>
      </c>
      <c r="C291" s="10">
        <v>-36197.339999999997</v>
      </c>
      <c r="D291" s="35" t="s">
        <v>338</v>
      </c>
    </row>
    <row r="292" spans="1:4" x14ac:dyDescent="0.2">
      <c r="A292" s="29" t="s">
        <v>249</v>
      </c>
      <c r="B292" s="29" t="s">
        <v>306</v>
      </c>
      <c r="C292" s="10">
        <v>4822176.42</v>
      </c>
      <c r="D292" s="35" t="s">
        <v>338</v>
      </c>
    </row>
    <row r="293" spans="1:4" x14ac:dyDescent="0.2">
      <c r="A293" s="29" t="s">
        <v>35</v>
      </c>
      <c r="B293" s="29" t="s">
        <v>305</v>
      </c>
      <c r="C293" s="10">
        <v>-168743119.08000001</v>
      </c>
      <c r="D293" s="35" t="s">
        <v>338</v>
      </c>
    </row>
    <row r="294" spans="1:4" x14ac:dyDescent="0.2">
      <c r="A294" s="29" t="s">
        <v>269</v>
      </c>
      <c r="B294" s="29" t="s">
        <v>305</v>
      </c>
      <c r="C294" s="10">
        <v>66617701.689999998</v>
      </c>
      <c r="D294" s="35" t="s">
        <v>338</v>
      </c>
    </row>
    <row r="295" spans="1:4" x14ac:dyDescent="0.2">
      <c r="A295" s="29" t="s">
        <v>236</v>
      </c>
      <c r="B295" s="29" t="s">
        <v>305</v>
      </c>
      <c r="C295" s="10">
        <v>6552808</v>
      </c>
      <c r="D295" s="35" t="s">
        <v>338</v>
      </c>
    </row>
    <row r="296" spans="1:4" x14ac:dyDescent="0.2">
      <c r="A296" s="29" t="s">
        <v>201</v>
      </c>
      <c r="B296" s="29" t="s">
        <v>305</v>
      </c>
      <c r="C296" s="10">
        <v>-11153038.529999999</v>
      </c>
      <c r="D296" s="35" t="s">
        <v>338</v>
      </c>
    </row>
    <row r="297" spans="1:4" x14ac:dyDescent="0.2">
      <c r="A297" s="29" t="s">
        <v>266</v>
      </c>
      <c r="B297" s="29" t="s">
        <v>305</v>
      </c>
      <c r="C297" s="10">
        <v>31700722.18</v>
      </c>
      <c r="D297" s="35" t="s">
        <v>338</v>
      </c>
    </row>
    <row r="298" spans="1:4" x14ac:dyDescent="0.2">
      <c r="A298" s="29" t="s">
        <v>140</v>
      </c>
      <c r="B298" s="29" t="s">
        <v>305</v>
      </c>
      <c r="C298" s="10">
        <v>143479.63</v>
      </c>
      <c r="D298" s="35" t="s">
        <v>338</v>
      </c>
    </row>
    <row r="299" spans="1:4" x14ac:dyDescent="0.2">
      <c r="A299" s="29" t="s">
        <v>75</v>
      </c>
      <c r="B299" s="29" t="s">
        <v>305</v>
      </c>
      <c r="C299" s="10">
        <v>71020.460000000006</v>
      </c>
      <c r="D299" s="35" t="s">
        <v>338</v>
      </c>
    </row>
    <row r="300" spans="1:4" x14ac:dyDescent="0.2">
      <c r="A300" s="29" t="s">
        <v>220</v>
      </c>
      <c r="B300" s="29" t="s">
        <v>305</v>
      </c>
      <c r="C300" s="10">
        <v>791567.32</v>
      </c>
      <c r="D300" s="35" t="s">
        <v>338</v>
      </c>
    </row>
    <row r="301" spans="1:4" x14ac:dyDescent="0.2">
      <c r="A301" s="29" t="s">
        <v>247</v>
      </c>
      <c r="B301" s="29" t="s">
        <v>305</v>
      </c>
      <c r="C301" s="10">
        <v>20690301.57</v>
      </c>
      <c r="D301" s="35" t="s">
        <v>338</v>
      </c>
    </row>
    <row r="302" spans="1:4" x14ac:dyDescent="0.2">
      <c r="A302" s="29" t="s">
        <v>251</v>
      </c>
      <c r="B302" s="29" t="s">
        <v>305</v>
      </c>
      <c r="C302" s="10">
        <v>12465743.800000001</v>
      </c>
      <c r="D302" s="35" t="s">
        <v>338</v>
      </c>
    </row>
    <row r="303" spans="1:4" x14ac:dyDescent="0.2">
      <c r="A303" s="29" t="s">
        <v>34</v>
      </c>
      <c r="B303" s="29" t="s">
        <v>305</v>
      </c>
      <c r="C303" s="10">
        <v>-12465743.800000001</v>
      </c>
      <c r="D303" s="35" t="s">
        <v>338</v>
      </c>
    </row>
    <row r="304" spans="1:4" x14ac:dyDescent="0.2">
      <c r="A304" s="29" t="s">
        <v>252</v>
      </c>
      <c r="B304" s="29" t="s">
        <v>305</v>
      </c>
      <c r="C304" s="10">
        <v>7845800.2800000003</v>
      </c>
      <c r="D304" s="35" t="s">
        <v>338</v>
      </c>
    </row>
    <row r="305" spans="1:4" x14ac:dyDescent="0.2">
      <c r="A305" s="29" t="s">
        <v>158</v>
      </c>
      <c r="B305" s="29" t="s">
        <v>308</v>
      </c>
      <c r="C305" s="10">
        <v>-83491.789999999994</v>
      </c>
      <c r="D305" s="35" t="s">
        <v>338</v>
      </c>
    </row>
    <row r="306" spans="1:4" x14ac:dyDescent="0.2">
      <c r="A306" s="29" t="s">
        <v>372</v>
      </c>
      <c r="B306" s="29" t="s">
        <v>305</v>
      </c>
      <c r="C306" s="10">
        <v>6652336.1900000004</v>
      </c>
      <c r="D306" s="35" t="s">
        <v>338</v>
      </c>
    </row>
    <row r="307" spans="1:4" x14ac:dyDescent="0.2">
      <c r="A307" s="29" t="s">
        <v>216</v>
      </c>
      <c r="B307" s="29" t="s">
        <v>305</v>
      </c>
      <c r="C307" s="10">
        <v>731348.7</v>
      </c>
      <c r="D307" s="35" t="s">
        <v>338</v>
      </c>
    </row>
  </sheetData>
  <autoFilter ref="A1:D307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AFR 19 SA Report</vt:lpstr>
      <vt:lpstr>AFR 19 FERC Form 1</vt:lpstr>
      <vt:lpstr>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2021-05-21T13:34:31Z</dcterms:created>
  <dcterms:modified xsi:type="dcterms:W3CDTF">2022-05-16T17:39:54Z</dcterms:modified>
</cp:coreProperties>
</file>